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cs0160\Downloads\"/>
    </mc:Choice>
  </mc:AlternateContent>
  <bookViews>
    <workbookView xWindow="0" yWindow="0" windowWidth="28800" windowHeight="12000"/>
  </bookViews>
  <sheets>
    <sheet name="USER_INPUT" sheetId="1" r:id="rId1"/>
    <sheet name="STAGE-STORAGE" sheetId="3" r:id="rId2"/>
    <sheet name="SEDIMENTATION" sheetId="4" r:id="rId3"/>
    <sheet name="HYDROGRAPH" sheetId="5" r:id="rId4"/>
    <sheet name="REFERENCE" sheetId="2" state="hidden" r:id="rId5"/>
  </sheets>
  <functionGroups builtInGroupCount="18"/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0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5" i="5"/>
  <c r="B3206" i="5"/>
  <c r="B3207" i="5"/>
  <c r="B3208" i="5"/>
  <c r="B3209" i="5"/>
  <c r="B3210" i="5"/>
  <c r="B3211" i="5"/>
  <c r="B3212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5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4" i="5"/>
  <c r="B3275" i="5"/>
  <c r="B3276" i="5"/>
  <c r="B3277" i="5"/>
  <c r="B3278" i="5"/>
  <c r="B3279" i="5"/>
  <c r="B3280" i="5"/>
  <c r="B3281" i="5"/>
  <c r="B3282" i="5"/>
  <c r="B3283" i="5"/>
  <c r="B3284" i="5"/>
  <c r="B3285" i="5"/>
  <c r="B3286" i="5"/>
  <c r="B3287" i="5"/>
  <c r="B3288" i="5"/>
  <c r="B3289" i="5"/>
  <c r="B3290" i="5"/>
  <c r="B3291" i="5"/>
  <c r="B3292" i="5"/>
  <c r="B3293" i="5"/>
  <c r="B3294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307" i="5"/>
  <c r="B3308" i="5"/>
  <c r="B3309" i="5"/>
  <c r="B3310" i="5"/>
  <c r="B3311" i="5"/>
  <c r="B3312" i="5"/>
  <c r="B3313" i="5"/>
  <c r="B331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356" i="5"/>
  <c r="B3357" i="5"/>
  <c r="B3358" i="5"/>
  <c r="B3359" i="5"/>
  <c r="B3360" i="5"/>
  <c r="B3361" i="5"/>
  <c r="B3362" i="5"/>
  <c r="B3363" i="5"/>
  <c r="B3364" i="5"/>
  <c r="B3365" i="5"/>
  <c r="B3366" i="5"/>
  <c r="B3367" i="5"/>
  <c r="B3368" i="5"/>
  <c r="B3369" i="5"/>
  <c r="B3370" i="5"/>
  <c r="B3371" i="5"/>
  <c r="B3372" i="5"/>
  <c r="B3373" i="5"/>
  <c r="B3374" i="5"/>
  <c r="B3375" i="5"/>
  <c r="B3376" i="5"/>
  <c r="B3377" i="5"/>
  <c r="B3378" i="5"/>
  <c r="B3379" i="5"/>
  <c r="B3380" i="5"/>
  <c r="B3381" i="5"/>
  <c r="B3382" i="5"/>
  <c r="B3383" i="5"/>
  <c r="B3384" i="5"/>
  <c r="B3385" i="5"/>
  <c r="B3386" i="5"/>
  <c r="B3387" i="5"/>
  <c r="B3388" i="5"/>
  <c r="B3389" i="5"/>
  <c r="B3390" i="5"/>
  <c r="B3391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425" i="5"/>
  <c r="B3426" i="5"/>
  <c r="B3427" i="5"/>
  <c r="B3428" i="5"/>
  <c r="B3429" i="5"/>
  <c r="B3430" i="5"/>
  <c r="B3431" i="5"/>
  <c r="B3432" i="5"/>
  <c r="B3433" i="5"/>
  <c r="B3434" i="5"/>
  <c r="B3435" i="5"/>
  <c r="B3436" i="5"/>
  <c r="B3437" i="5"/>
  <c r="B3438" i="5"/>
  <c r="B3439" i="5"/>
  <c r="B3440" i="5"/>
  <c r="B3441" i="5"/>
  <c r="B3442" i="5"/>
  <c r="B3443" i="5"/>
  <c r="B3444" i="5"/>
  <c r="B3445" i="5"/>
  <c r="B3446" i="5"/>
  <c r="B3447" i="5"/>
  <c r="B3448" i="5"/>
  <c r="B3449" i="5"/>
  <c r="B3450" i="5"/>
  <c r="B3451" i="5"/>
  <c r="B3452" i="5"/>
  <c r="B3453" i="5"/>
  <c r="B3454" i="5"/>
  <c r="B3455" i="5"/>
  <c r="B3456" i="5"/>
  <c r="B3457" i="5"/>
  <c r="B3458" i="5"/>
  <c r="B3459" i="5"/>
  <c r="B3460" i="5"/>
  <c r="B3461" i="5"/>
  <c r="B3462" i="5"/>
  <c r="B3463" i="5"/>
  <c r="B3464" i="5"/>
  <c r="B3465" i="5"/>
  <c r="B3466" i="5"/>
  <c r="B3467" i="5"/>
  <c r="B3468" i="5"/>
  <c r="B3469" i="5"/>
  <c r="B3470" i="5"/>
  <c r="B3471" i="5"/>
  <c r="B3472" i="5"/>
  <c r="B3473" i="5"/>
  <c r="B3474" i="5"/>
  <c r="B3475" i="5"/>
  <c r="B3476" i="5"/>
  <c r="B3477" i="5"/>
  <c r="B3478" i="5"/>
  <c r="B3479" i="5"/>
  <c r="B3480" i="5"/>
  <c r="B3481" i="5"/>
  <c r="B3482" i="5"/>
  <c r="B3483" i="5"/>
  <c r="B3484" i="5"/>
  <c r="B3485" i="5"/>
  <c r="B3486" i="5"/>
  <c r="L4" i="5" l="1"/>
  <c r="P20" i="2" l="1"/>
  <c r="P21" i="2" s="1"/>
  <c r="H4" i="3"/>
  <c r="I4" i="3"/>
  <c r="H5" i="3"/>
  <c r="I5" i="3"/>
  <c r="H6" i="3"/>
  <c r="I6" i="3"/>
  <c r="H7" i="3"/>
  <c r="I7" i="3"/>
  <c r="H8" i="3"/>
  <c r="I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C4" i="5"/>
  <c r="B5" i="5" l="1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17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17" i="2"/>
  <c r="U17" i="2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4" i="4"/>
  <c r="J40" i="2"/>
  <c r="J38" i="2"/>
  <c r="J37" i="2"/>
  <c r="J39" i="2"/>
  <c r="J36" i="2"/>
  <c r="J35" i="2"/>
  <c r="K40" i="2"/>
  <c r="K39" i="2"/>
  <c r="K38" i="2"/>
  <c r="K35" i="2"/>
  <c r="J34" i="2"/>
  <c r="J33" i="2"/>
  <c r="J32" i="2"/>
  <c r="J31" i="2"/>
  <c r="K42" i="2"/>
  <c r="K43" i="2"/>
  <c r="K41" i="2"/>
  <c r="K33" i="2"/>
  <c r="K32" i="2"/>
  <c r="K28" i="2"/>
  <c r="K27" i="2"/>
  <c r="K24" i="2"/>
  <c r="K23" i="2"/>
  <c r="K20" i="2"/>
  <c r="K17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K11" i="1"/>
  <c r="J5" i="3"/>
  <c r="J6" i="3"/>
  <c r="J7" i="3"/>
  <c r="J8" i="3"/>
  <c r="J4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D36" i="3" s="1"/>
  <c r="U49" i="2" s="1"/>
  <c r="B37" i="3"/>
  <c r="B38" i="3"/>
  <c r="B39" i="3"/>
  <c r="B40" i="3"/>
  <c r="B41" i="3"/>
  <c r="B42" i="3"/>
  <c r="B43" i="3"/>
  <c r="B44" i="3"/>
  <c r="B45" i="3"/>
  <c r="B46" i="3"/>
  <c r="B47" i="3"/>
  <c r="B48" i="3"/>
  <c r="D48" i="3" s="1"/>
  <c r="B49" i="3"/>
  <c r="B50" i="3"/>
  <c r="D50" i="3" s="1"/>
  <c r="B51" i="3"/>
  <c r="D51" i="3" s="1"/>
  <c r="B52" i="3"/>
  <c r="D52" i="3" s="1"/>
  <c r="B53" i="3"/>
  <c r="D53" i="3" s="1"/>
  <c r="B54" i="3"/>
  <c r="D54" i="3" s="1"/>
  <c r="B5" i="3"/>
  <c r="Z12" i="2"/>
  <c r="V12" i="2"/>
  <c r="Z11" i="2"/>
  <c r="V11" i="2"/>
  <c r="Z10" i="2"/>
  <c r="V10" i="2"/>
  <c r="Z9" i="2"/>
  <c r="V9" i="2"/>
  <c r="Z8" i="2"/>
  <c r="V8" i="2"/>
  <c r="Z7" i="2"/>
  <c r="V7" i="2"/>
  <c r="Z6" i="2"/>
  <c r="V6" i="2"/>
  <c r="Z5" i="2"/>
  <c r="V5" i="2"/>
  <c r="E21" i="2"/>
  <c r="G13" i="4" s="1"/>
  <c r="H13" i="4" s="1"/>
  <c r="H26" i="2" s="1"/>
  <c r="D17" i="1"/>
  <c r="K30" i="2" s="1"/>
  <c r="C8" i="5"/>
  <c r="C11" i="5"/>
  <c r="C17" i="5"/>
  <c r="C14" i="5"/>
  <c r="C20" i="5"/>
  <c r="C5" i="5"/>
  <c r="D34" i="3" l="1"/>
  <c r="D42" i="3"/>
  <c r="U55" i="2" s="1"/>
  <c r="D30" i="3"/>
  <c r="U43" i="2" s="1"/>
  <c r="D18" i="3"/>
  <c r="U31" i="2" s="1"/>
  <c r="D6" i="3"/>
  <c r="U19" i="2" s="1"/>
  <c r="D41" i="3"/>
  <c r="U54" i="2" s="1"/>
  <c r="D29" i="3"/>
  <c r="D17" i="3"/>
  <c r="U30" i="2" s="1"/>
  <c r="D24" i="3"/>
  <c r="N8" i="1" s="1"/>
  <c r="D12" i="3"/>
  <c r="G40" i="2"/>
  <c r="U63" i="2"/>
  <c r="D49" i="3"/>
  <c r="U65" i="2" s="1"/>
  <c r="D37" i="3"/>
  <c r="U50" i="2" s="1"/>
  <c r="U64" i="2"/>
  <c r="K25" i="2"/>
  <c r="G39" i="2"/>
  <c r="U37" i="2"/>
  <c r="U25" i="2"/>
  <c r="K26" i="2"/>
  <c r="H40" i="2"/>
  <c r="H39" i="2"/>
  <c r="U61" i="2"/>
  <c r="D25" i="3"/>
  <c r="U38" i="2" s="1"/>
  <c r="D13" i="3"/>
  <c r="U26" i="2" s="1"/>
  <c r="D39" i="3"/>
  <c r="U52" i="2" s="1"/>
  <c r="D27" i="3"/>
  <c r="U40" i="2" s="1"/>
  <c r="D15" i="3"/>
  <c r="U28" i="2" s="1"/>
  <c r="K29" i="2"/>
  <c r="U47" i="2"/>
  <c r="U42" i="2"/>
  <c r="G4" i="3"/>
  <c r="G8" i="3"/>
  <c r="G12" i="3"/>
  <c r="G16" i="3"/>
  <c r="G20" i="3"/>
  <c r="G24" i="3"/>
  <c r="G28" i="3"/>
  <c r="G32" i="3"/>
  <c r="G36" i="3"/>
  <c r="G40" i="3"/>
  <c r="G44" i="3"/>
  <c r="G48" i="3"/>
  <c r="G54" i="3"/>
  <c r="H40" i="3"/>
  <c r="H44" i="3"/>
  <c r="H54" i="3"/>
  <c r="H36" i="3"/>
  <c r="H48" i="3"/>
  <c r="H50" i="3"/>
  <c r="H49" i="3"/>
  <c r="G53" i="3"/>
  <c r="G5" i="3"/>
  <c r="G9" i="3"/>
  <c r="G13" i="3"/>
  <c r="G17" i="3"/>
  <c r="G21" i="3"/>
  <c r="G25" i="3"/>
  <c r="G29" i="3"/>
  <c r="G33" i="3"/>
  <c r="G37" i="3"/>
  <c r="G41" i="3"/>
  <c r="G45" i="3"/>
  <c r="G49" i="3"/>
  <c r="G50" i="3"/>
  <c r="H37" i="3"/>
  <c r="H45" i="3"/>
  <c r="H43" i="3"/>
  <c r="H41" i="3"/>
  <c r="H53" i="3"/>
  <c r="H34" i="3"/>
  <c r="H46" i="3"/>
  <c r="H35" i="3"/>
  <c r="G6" i="3"/>
  <c r="G10" i="3"/>
  <c r="G14" i="3"/>
  <c r="G18" i="3"/>
  <c r="G22" i="3"/>
  <c r="G26" i="3"/>
  <c r="G30" i="3"/>
  <c r="G34" i="3"/>
  <c r="G38" i="3"/>
  <c r="G42" i="3"/>
  <c r="G46" i="3"/>
  <c r="G51" i="3"/>
  <c r="H42" i="3"/>
  <c r="H51" i="3"/>
  <c r="H47" i="3"/>
  <c r="H38" i="3"/>
  <c r="H39" i="3"/>
  <c r="G52" i="3"/>
  <c r="G7" i="3"/>
  <c r="G11" i="3"/>
  <c r="G15" i="3"/>
  <c r="G19" i="3"/>
  <c r="G23" i="3"/>
  <c r="G27" i="3"/>
  <c r="G31" i="3"/>
  <c r="G35" i="3"/>
  <c r="G39" i="3"/>
  <c r="G43" i="3"/>
  <c r="G47" i="3"/>
  <c r="H52" i="3"/>
  <c r="D4" i="5"/>
  <c r="C298" i="5"/>
  <c r="C310" i="5"/>
  <c r="C322" i="5"/>
  <c r="C334" i="5"/>
  <c r="C346" i="5"/>
  <c r="C358" i="5"/>
  <c r="C370" i="5"/>
  <c r="C382" i="5"/>
  <c r="C394" i="5"/>
  <c r="C406" i="5"/>
  <c r="C418" i="5"/>
  <c r="C430" i="5"/>
  <c r="C442" i="5"/>
  <c r="C454" i="5"/>
  <c r="C466" i="5"/>
  <c r="C478" i="5"/>
  <c r="C490" i="5"/>
  <c r="C502" i="5"/>
  <c r="C514" i="5"/>
  <c r="C526" i="5"/>
  <c r="C538" i="5"/>
  <c r="C550" i="5"/>
  <c r="C562" i="5"/>
  <c r="C574" i="5"/>
  <c r="C586" i="5"/>
  <c r="C598" i="5"/>
  <c r="C610" i="5"/>
  <c r="C622" i="5"/>
  <c r="C634" i="5"/>
  <c r="C646" i="5"/>
  <c r="C658" i="5"/>
  <c r="C670" i="5"/>
  <c r="C682" i="5"/>
  <c r="C694" i="5"/>
  <c r="C706" i="5"/>
  <c r="C718" i="5"/>
  <c r="C730" i="5"/>
  <c r="C742" i="5"/>
  <c r="C754" i="5"/>
  <c r="C766" i="5"/>
  <c r="C778" i="5"/>
  <c r="C790" i="5"/>
  <c r="C802" i="5"/>
  <c r="C814" i="5"/>
  <c r="C826" i="5"/>
  <c r="C838" i="5"/>
  <c r="C850" i="5"/>
  <c r="C862" i="5"/>
  <c r="C874" i="5"/>
  <c r="C886" i="5"/>
  <c r="C898" i="5"/>
  <c r="C910" i="5"/>
  <c r="C922" i="5"/>
  <c r="C934" i="5"/>
  <c r="C946" i="5"/>
  <c r="C958" i="5"/>
  <c r="C970" i="5"/>
  <c r="C982" i="5"/>
  <c r="C994" i="5"/>
  <c r="C1006" i="5"/>
  <c r="C1018" i="5"/>
  <c r="C299" i="5"/>
  <c r="C311" i="5"/>
  <c r="C323" i="5"/>
  <c r="C335" i="5"/>
  <c r="C347" i="5"/>
  <c r="C359" i="5"/>
  <c r="C371" i="5"/>
  <c r="C383" i="5"/>
  <c r="C395" i="5"/>
  <c r="C407" i="5"/>
  <c r="C419" i="5"/>
  <c r="C431" i="5"/>
  <c r="C443" i="5"/>
  <c r="C455" i="5"/>
  <c r="C467" i="5"/>
  <c r="C479" i="5"/>
  <c r="C491" i="5"/>
  <c r="C503" i="5"/>
  <c r="C515" i="5"/>
  <c r="C527" i="5"/>
  <c r="C539" i="5"/>
  <c r="C551" i="5"/>
  <c r="C563" i="5"/>
  <c r="C575" i="5"/>
  <c r="C587" i="5"/>
  <c r="C599" i="5"/>
  <c r="C611" i="5"/>
  <c r="C623" i="5"/>
  <c r="C635" i="5"/>
  <c r="C647" i="5"/>
  <c r="C659" i="5"/>
  <c r="C671" i="5"/>
  <c r="C683" i="5"/>
  <c r="C695" i="5"/>
  <c r="C707" i="5"/>
  <c r="C719" i="5"/>
  <c r="C731" i="5"/>
  <c r="C743" i="5"/>
  <c r="C755" i="5"/>
  <c r="C767" i="5"/>
  <c r="C779" i="5"/>
  <c r="C791" i="5"/>
  <c r="C803" i="5"/>
  <c r="C815" i="5"/>
  <c r="C827" i="5"/>
  <c r="C839" i="5"/>
  <c r="C851" i="5"/>
  <c r="C863" i="5"/>
  <c r="C875" i="5"/>
  <c r="C887" i="5"/>
  <c r="C899" i="5"/>
  <c r="C911" i="5"/>
  <c r="C923" i="5"/>
  <c r="C935" i="5"/>
  <c r="C947" i="5"/>
  <c r="C959" i="5"/>
  <c r="C971" i="5"/>
  <c r="C983" i="5"/>
  <c r="C995" i="5"/>
  <c r="C1007" i="5"/>
  <c r="C1019" i="5"/>
  <c r="C300" i="5"/>
  <c r="C312" i="5"/>
  <c r="C324" i="5"/>
  <c r="C336" i="5"/>
  <c r="C348" i="5"/>
  <c r="C360" i="5"/>
  <c r="C372" i="5"/>
  <c r="C384" i="5"/>
  <c r="C396" i="5"/>
  <c r="C408" i="5"/>
  <c r="C420" i="5"/>
  <c r="C432" i="5"/>
  <c r="C444" i="5"/>
  <c r="C456" i="5"/>
  <c r="C468" i="5"/>
  <c r="C480" i="5"/>
  <c r="C492" i="5"/>
  <c r="C504" i="5"/>
  <c r="C516" i="5"/>
  <c r="C528" i="5"/>
  <c r="C540" i="5"/>
  <c r="C552" i="5"/>
  <c r="C564" i="5"/>
  <c r="C576" i="5"/>
  <c r="C588" i="5"/>
  <c r="C600" i="5"/>
  <c r="C612" i="5"/>
  <c r="C624" i="5"/>
  <c r="C636" i="5"/>
  <c r="C648" i="5"/>
  <c r="C660" i="5"/>
  <c r="C672" i="5"/>
  <c r="C684" i="5"/>
  <c r="C696" i="5"/>
  <c r="C708" i="5"/>
  <c r="C720" i="5"/>
  <c r="C732" i="5"/>
  <c r="C744" i="5"/>
  <c r="C756" i="5"/>
  <c r="C768" i="5"/>
  <c r="C780" i="5"/>
  <c r="C792" i="5"/>
  <c r="C804" i="5"/>
  <c r="C816" i="5"/>
  <c r="C828" i="5"/>
  <c r="C840" i="5"/>
  <c r="C852" i="5"/>
  <c r="C864" i="5"/>
  <c r="C876" i="5"/>
  <c r="C888" i="5"/>
  <c r="C900" i="5"/>
  <c r="C912" i="5"/>
  <c r="C924" i="5"/>
  <c r="C936" i="5"/>
  <c r="C948" i="5"/>
  <c r="C960" i="5"/>
  <c r="C972" i="5"/>
  <c r="C984" i="5"/>
  <c r="C996" i="5"/>
  <c r="C1008" i="5"/>
  <c r="C1020" i="5"/>
  <c r="C1032" i="5"/>
  <c r="C301" i="5"/>
  <c r="C313" i="5"/>
  <c r="C325" i="5"/>
  <c r="C337" i="5"/>
  <c r="C349" i="5"/>
  <c r="C361" i="5"/>
  <c r="C373" i="5"/>
  <c r="C385" i="5"/>
  <c r="C397" i="5"/>
  <c r="C409" i="5"/>
  <c r="C421" i="5"/>
  <c r="C433" i="5"/>
  <c r="C445" i="5"/>
  <c r="C457" i="5"/>
  <c r="C469" i="5"/>
  <c r="C481" i="5"/>
  <c r="C493" i="5"/>
  <c r="C505" i="5"/>
  <c r="C517" i="5"/>
  <c r="C529" i="5"/>
  <c r="C541" i="5"/>
  <c r="C553" i="5"/>
  <c r="C565" i="5"/>
  <c r="C577" i="5"/>
  <c r="C589" i="5"/>
  <c r="C601" i="5"/>
  <c r="C613" i="5"/>
  <c r="C625" i="5"/>
  <c r="C637" i="5"/>
  <c r="C649" i="5"/>
  <c r="C661" i="5"/>
  <c r="C673" i="5"/>
  <c r="C685" i="5"/>
  <c r="C697" i="5"/>
  <c r="C709" i="5"/>
  <c r="C721" i="5"/>
  <c r="C302" i="5"/>
  <c r="C314" i="5"/>
  <c r="C326" i="5"/>
  <c r="C338" i="5"/>
  <c r="C350" i="5"/>
  <c r="C362" i="5"/>
  <c r="C374" i="5"/>
  <c r="C386" i="5"/>
  <c r="C398" i="5"/>
  <c r="C410" i="5"/>
  <c r="C422" i="5"/>
  <c r="C434" i="5"/>
  <c r="C446" i="5"/>
  <c r="C458" i="5"/>
  <c r="C470" i="5"/>
  <c r="C482" i="5"/>
  <c r="C494" i="5"/>
  <c r="C506" i="5"/>
  <c r="C518" i="5"/>
  <c r="C530" i="5"/>
  <c r="C542" i="5"/>
  <c r="C554" i="5"/>
  <c r="C566" i="5"/>
  <c r="C303" i="5"/>
  <c r="C315" i="5"/>
  <c r="C327" i="5"/>
  <c r="C339" i="5"/>
  <c r="C351" i="5"/>
  <c r="C363" i="5"/>
  <c r="C375" i="5"/>
  <c r="C387" i="5"/>
  <c r="C399" i="5"/>
  <c r="C411" i="5"/>
  <c r="C423" i="5"/>
  <c r="C435" i="5"/>
  <c r="C447" i="5"/>
  <c r="C459" i="5"/>
  <c r="C471" i="5"/>
  <c r="C483" i="5"/>
  <c r="C495" i="5"/>
  <c r="C507" i="5"/>
  <c r="C519" i="5"/>
  <c r="C531" i="5"/>
  <c r="C543" i="5"/>
  <c r="C555" i="5"/>
  <c r="C567" i="5"/>
  <c r="C579" i="5"/>
  <c r="C591" i="5"/>
  <c r="C603" i="5"/>
  <c r="C615" i="5"/>
  <c r="C627" i="5"/>
  <c r="C639" i="5"/>
  <c r="C651" i="5"/>
  <c r="C663" i="5"/>
  <c r="C675" i="5"/>
  <c r="C687" i="5"/>
  <c r="C699" i="5"/>
  <c r="C711" i="5"/>
  <c r="C723" i="5"/>
  <c r="C735" i="5"/>
  <c r="C747" i="5"/>
  <c r="C759" i="5"/>
  <c r="C771" i="5"/>
  <c r="C783" i="5"/>
  <c r="C795" i="5"/>
  <c r="C807" i="5"/>
  <c r="C819" i="5"/>
  <c r="C831" i="5"/>
  <c r="C843" i="5"/>
  <c r="C855" i="5"/>
  <c r="C867" i="5"/>
  <c r="C879" i="5"/>
  <c r="C891" i="5"/>
  <c r="C903" i="5"/>
  <c r="C915" i="5"/>
  <c r="C927" i="5"/>
  <c r="C939" i="5"/>
  <c r="C304" i="5"/>
  <c r="C316" i="5"/>
  <c r="C328" i="5"/>
  <c r="C340" i="5"/>
  <c r="C352" i="5"/>
  <c r="C364" i="5"/>
  <c r="C376" i="5"/>
  <c r="C388" i="5"/>
  <c r="C400" i="5"/>
  <c r="C412" i="5"/>
  <c r="C424" i="5"/>
  <c r="C436" i="5"/>
  <c r="C448" i="5"/>
  <c r="C460" i="5"/>
  <c r="C472" i="5"/>
  <c r="C484" i="5"/>
  <c r="C496" i="5"/>
  <c r="C508" i="5"/>
  <c r="C520" i="5"/>
  <c r="C532" i="5"/>
  <c r="C544" i="5"/>
  <c r="C556" i="5"/>
  <c r="C568" i="5"/>
  <c r="C580" i="5"/>
  <c r="C592" i="5"/>
  <c r="C604" i="5"/>
  <c r="C616" i="5"/>
  <c r="C628" i="5"/>
  <c r="C640" i="5"/>
  <c r="C652" i="5"/>
  <c r="C664" i="5"/>
  <c r="C676" i="5"/>
  <c r="C688" i="5"/>
  <c r="C700" i="5"/>
  <c r="C712" i="5"/>
  <c r="C724" i="5"/>
  <c r="C736" i="5"/>
  <c r="C748" i="5"/>
  <c r="C760" i="5"/>
  <c r="C772" i="5"/>
  <c r="C784" i="5"/>
  <c r="C796" i="5"/>
  <c r="C808" i="5"/>
  <c r="C820" i="5"/>
  <c r="C832" i="5"/>
  <c r="C844" i="5"/>
  <c r="C856" i="5"/>
  <c r="C868" i="5"/>
  <c r="C185" i="5"/>
  <c r="C305" i="5"/>
  <c r="C317" i="5"/>
  <c r="C329" i="5"/>
  <c r="C341" i="5"/>
  <c r="C353" i="5"/>
  <c r="C365" i="5"/>
  <c r="C377" i="5"/>
  <c r="C389" i="5"/>
  <c r="C401" i="5"/>
  <c r="C413" i="5"/>
  <c r="C425" i="5"/>
  <c r="C437" i="5"/>
  <c r="C449" i="5"/>
  <c r="C461" i="5"/>
  <c r="C473" i="5"/>
  <c r="C485" i="5"/>
  <c r="C497" i="5"/>
  <c r="C509" i="5"/>
  <c r="C521" i="5"/>
  <c r="C533" i="5"/>
  <c r="C545" i="5"/>
  <c r="C557" i="5"/>
  <c r="C569" i="5"/>
  <c r="C581" i="5"/>
  <c r="C593" i="5"/>
  <c r="C605" i="5"/>
  <c r="C617" i="5"/>
  <c r="C629" i="5"/>
  <c r="C641" i="5"/>
  <c r="C653" i="5"/>
  <c r="C665" i="5"/>
  <c r="C677" i="5"/>
  <c r="C689" i="5"/>
  <c r="C701" i="5"/>
  <c r="C713" i="5"/>
  <c r="C725" i="5"/>
  <c r="C737" i="5"/>
  <c r="C186" i="5"/>
  <c r="C294" i="5"/>
  <c r="C306" i="5"/>
  <c r="C318" i="5"/>
  <c r="C330" i="5"/>
  <c r="C342" i="5"/>
  <c r="C354" i="5"/>
  <c r="C366" i="5"/>
  <c r="C378" i="5"/>
  <c r="C390" i="5"/>
  <c r="C402" i="5"/>
  <c r="C414" i="5"/>
  <c r="C426" i="5"/>
  <c r="C438" i="5"/>
  <c r="C450" i="5"/>
  <c r="C462" i="5"/>
  <c r="C474" i="5"/>
  <c r="C486" i="5"/>
  <c r="C498" i="5"/>
  <c r="C510" i="5"/>
  <c r="C522" i="5"/>
  <c r="C534" i="5"/>
  <c r="C546" i="5"/>
  <c r="C558" i="5"/>
  <c r="C570" i="5"/>
  <c r="C582" i="5"/>
  <c r="C594" i="5"/>
  <c r="C606" i="5"/>
  <c r="C618" i="5"/>
  <c r="C630" i="5"/>
  <c r="C642" i="5"/>
  <c r="C654" i="5"/>
  <c r="C666" i="5"/>
  <c r="C259" i="5"/>
  <c r="C295" i="5"/>
  <c r="C307" i="5"/>
  <c r="C319" i="5"/>
  <c r="C331" i="5"/>
  <c r="C343" i="5"/>
  <c r="C355" i="5"/>
  <c r="C367" i="5"/>
  <c r="C379" i="5"/>
  <c r="C391" i="5"/>
  <c r="C403" i="5"/>
  <c r="C415" i="5"/>
  <c r="C427" i="5"/>
  <c r="C439" i="5"/>
  <c r="C272" i="5"/>
  <c r="C296" i="5"/>
  <c r="C308" i="5"/>
  <c r="C320" i="5"/>
  <c r="C332" i="5"/>
  <c r="C344" i="5"/>
  <c r="C356" i="5"/>
  <c r="C368" i="5"/>
  <c r="C380" i="5"/>
  <c r="C392" i="5"/>
  <c r="C404" i="5"/>
  <c r="C416" i="5"/>
  <c r="C428" i="5"/>
  <c r="C440" i="5"/>
  <c r="C452" i="5"/>
  <c r="C464" i="5"/>
  <c r="C476" i="5"/>
  <c r="C488" i="5"/>
  <c r="C500" i="5"/>
  <c r="C512" i="5"/>
  <c r="C524" i="5"/>
  <c r="C536" i="5"/>
  <c r="C548" i="5"/>
  <c r="C560" i="5"/>
  <c r="C321" i="5"/>
  <c r="C453" i="5"/>
  <c r="D453" i="5" s="1"/>
  <c r="C525" i="5"/>
  <c r="C584" i="5"/>
  <c r="C620" i="5"/>
  <c r="C656" i="5"/>
  <c r="C690" i="5"/>
  <c r="C716" i="5"/>
  <c r="C741" i="5"/>
  <c r="D741" i="5" s="1"/>
  <c r="C763" i="5"/>
  <c r="C785" i="5"/>
  <c r="C805" i="5"/>
  <c r="C824" i="5"/>
  <c r="C846" i="5"/>
  <c r="C866" i="5"/>
  <c r="C884" i="5"/>
  <c r="C904" i="5"/>
  <c r="C920" i="5"/>
  <c r="C940" i="5"/>
  <c r="C955" i="5"/>
  <c r="C973" i="5"/>
  <c r="C988" i="5"/>
  <c r="C1003" i="5"/>
  <c r="C1021" i="5"/>
  <c r="C1034" i="5"/>
  <c r="C1046" i="5"/>
  <c r="C1058" i="5"/>
  <c r="C1070" i="5"/>
  <c r="C1082" i="5"/>
  <c r="C1094" i="5"/>
  <c r="C1106" i="5"/>
  <c r="C1118" i="5"/>
  <c r="C1130" i="5"/>
  <c r="C1142" i="5"/>
  <c r="C1154" i="5"/>
  <c r="C1166" i="5"/>
  <c r="C1178" i="5"/>
  <c r="C1190" i="5"/>
  <c r="C1202" i="5"/>
  <c r="C1214" i="5"/>
  <c r="C1226" i="5"/>
  <c r="C1238" i="5"/>
  <c r="C1250" i="5"/>
  <c r="C1262" i="5"/>
  <c r="C1274" i="5"/>
  <c r="C1286" i="5"/>
  <c r="C1298" i="5"/>
  <c r="C1310" i="5"/>
  <c r="C1322" i="5"/>
  <c r="C1334" i="5"/>
  <c r="C1346" i="5"/>
  <c r="C1358" i="5"/>
  <c r="C1370" i="5"/>
  <c r="C1382" i="5"/>
  <c r="C1394" i="5"/>
  <c r="C1406" i="5"/>
  <c r="C1418" i="5"/>
  <c r="C1430" i="5"/>
  <c r="C1442" i="5"/>
  <c r="C1454" i="5"/>
  <c r="C1466" i="5"/>
  <c r="C1478" i="5"/>
  <c r="C1490" i="5"/>
  <c r="C1502" i="5"/>
  <c r="C1514" i="5"/>
  <c r="C1526" i="5"/>
  <c r="C1538" i="5"/>
  <c r="C1550" i="5"/>
  <c r="C1562" i="5"/>
  <c r="C333" i="5"/>
  <c r="C463" i="5"/>
  <c r="C535" i="5"/>
  <c r="C585" i="5"/>
  <c r="D585" i="5" s="1"/>
  <c r="C621" i="5"/>
  <c r="C657" i="5"/>
  <c r="D657" i="5" s="1"/>
  <c r="C691" i="5"/>
  <c r="C717" i="5"/>
  <c r="C745" i="5"/>
  <c r="C764" i="5"/>
  <c r="C786" i="5"/>
  <c r="C806" i="5"/>
  <c r="C825" i="5"/>
  <c r="C847" i="5"/>
  <c r="C869" i="5"/>
  <c r="C885" i="5"/>
  <c r="D885" i="5" s="1"/>
  <c r="C905" i="5"/>
  <c r="C921" i="5"/>
  <c r="C941" i="5"/>
  <c r="C956" i="5"/>
  <c r="C974" i="5"/>
  <c r="C989" i="5"/>
  <c r="C1004" i="5"/>
  <c r="C1022" i="5"/>
  <c r="C1035" i="5"/>
  <c r="C1047" i="5"/>
  <c r="C1059" i="5"/>
  <c r="C1071" i="5"/>
  <c r="C1083" i="5"/>
  <c r="C1095" i="5"/>
  <c r="C1107" i="5"/>
  <c r="C1119" i="5"/>
  <c r="C1131" i="5"/>
  <c r="C1143" i="5"/>
  <c r="C1155" i="5"/>
  <c r="C1167" i="5"/>
  <c r="C1179" i="5"/>
  <c r="C1191" i="5"/>
  <c r="C1203" i="5"/>
  <c r="C1215" i="5"/>
  <c r="C1227" i="5"/>
  <c r="C1239" i="5"/>
  <c r="C1251" i="5"/>
  <c r="C1263" i="5"/>
  <c r="C1275" i="5"/>
  <c r="C1287" i="5"/>
  <c r="C1299" i="5"/>
  <c r="C1311" i="5"/>
  <c r="C1323" i="5"/>
  <c r="C1335" i="5"/>
  <c r="C1347" i="5"/>
  <c r="C1359" i="5"/>
  <c r="C1371" i="5"/>
  <c r="C1383" i="5"/>
  <c r="C1395" i="5"/>
  <c r="C1407" i="5"/>
  <c r="C1419" i="5"/>
  <c r="C1431" i="5"/>
  <c r="C1443" i="5"/>
  <c r="C1455" i="5"/>
  <c r="C1467" i="5"/>
  <c r="C1479" i="5"/>
  <c r="C1491" i="5"/>
  <c r="C1503" i="5"/>
  <c r="C1515" i="5"/>
  <c r="C1527" i="5"/>
  <c r="C1539" i="5"/>
  <c r="C1551" i="5"/>
  <c r="C1563" i="5"/>
  <c r="C1575" i="5"/>
  <c r="C1587" i="5"/>
  <c r="C1599" i="5"/>
  <c r="C1611" i="5"/>
  <c r="C1623" i="5"/>
  <c r="C1635" i="5"/>
  <c r="C1647" i="5"/>
  <c r="C1659" i="5"/>
  <c r="C1671" i="5"/>
  <c r="C1683" i="5"/>
  <c r="C1695" i="5"/>
  <c r="C1707" i="5"/>
  <c r="C1719" i="5"/>
  <c r="C1731" i="5"/>
  <c r="C357" i="5"/>
  <c r="D357" i="5" s="1"/>
  <c r="C475" i="5"/>
  <c r="C547" i="5"/>
  <c r="D547" i="5" s="1"/>
  <c r="C595" i="5"/>
  <c r="C631" i="5"/>
  <c r="C667" i="5"/>
  <c r="C693" i="5"/>
  <c r="D693" i="5" s="1"/>
  <c r="C726" i="5"/>
  <c r="C749" i="5"/>
  <c r="C769" i="5"/>
  <c r="C788" i="5"/>
  <c r="C810" i="5"/>
  <c r="C830" i="5"/>
  <c r="D830" i="5" s="1"/>
  <c r="C849" i="5"/>
  <c r="C871" i="5"/>
  <c r="C890" i="5"/>
  <c r="C907" i="5"/>
  <c r="C926" i="5"/>
  <c r="D926" i="5" s="1"/>
  <c r="C943" i="5"/>
  <c r="C961" i="5"/>
  <c r="C976" i="5"/>
  <c r="C991" i="5"/>
  <c r="C1009" i="5"/>
  <c r="C1024" i="5"/>
  <c r="C1037" i="5"/>
  <c r="C1049" i="5"/>
  <c r="C1061" i="5"/>
  <c r="C1073" i="5"/>
  <c r="C1085" i="5"/>
  <c r="C1097" i="5"/>
  <c r="C1109" i="5"/>
  <c r="C1121" i="5"/>
  <c r="C1133" i="5"/>
  <c r="C1145" i="5"/>
  <c r="C1157" i="5"/>
  <c r="C1169" i="5"/>
  <c r="C1181" i="5"/>
  <c r="C1193" i="5"/>
  <c r="C1205" i="5"/>
  <c r="C1217" i="5"/>
  <c r="C1229" i="5"/>
  <c r="C1241" i="5"/>
  <c r="C1253" i="5"/>
  <c r="C1265" i="5"/>
  <c r="C1277" i="5"/>
  <c r="C369" i="5"/>
  <c r="D369" i="5" s="1"/>
  <c r="C477" i="5"/>
  <c r="C549" i="5"/>
  <c r="D549" i="5" s="1"/>
  <c r="C596" i="5"/>
  <c r="C632" i="5"/>
  <c r="C668" i="5"/>
  <c r="C698" i="5"/>
  <c r="C727" i="5"/>
  <c r="C750" i="5"/>
  <c r="C770" i="5"/>
  <c r="D770" i="5" s="1"/>
  <c r="C789" i="5"/>
  <c r="D789" i="5" s="1"/>
  <c r="C811" i="5"/>
  <c r="C833" i="5"/>
  <c r="C853" i="5"/>
  <c r="C872" i="5"/>
  <c r="C892" i="5"/>
  <c r="C908" i="5"/>
  <c r="C928" i="5"/>
  <c r="C944" i="5"/>
  <c r="C962" i="5"/>
  <c r="C977" i="5"/>
  <c r="C992" i="5"/>
  <c r="C1010" i="5"/>
  <c r="C1025" i="5"/>
  <c r="C1038" i="5"/>
  <c r="C1050" i="5"/>
  <c r="C1062" i="5"/>
  <c r="C1074" i="5"/>
  <c r="C1086" i="5"/>
  <c r="C1098" i="5"/>
  <c r="C1110" i="5"/>
  <c r="C1122" i="5"/>
  <c r="C1134" i="5"/>
  <c r="C1146" i="5"/>
  <c r="C1158" i="5"/>
  <c r="C1170" i="5"/>
  <c r="C1182" i="5"/>
  <c r="C1194" i="5"/>
  <c r="C1206" i="5"/>
  <c r="C1218" i="5"/>
  <c r="C1230" i="5"/>
  <c r="C1242" i="5"/>
  <c r="C1254" i="5"/>
  <c r="C381" i="5"/>
  <c r="C487" i="5"/>
  <c r="C559" i="5"/>
  <c r="C597" i="5"/>
  <c r="D597" i="5" s="1"/>
  <c r="C633" i="5"/>
  <c r="C669" i="5"/>
  <c r="D669" i="5" s="1"/>
  <c r="C702" i="5"/>
  <c r="C728" i="5"/>
  <c r="C751" i="5"/>
  <c r="C773" i="5"/>
  <c r="C793" i="5"/>
  <c r="C812" i="5"/>
  <c r="C834" i="5"/>
  <c r="C854" i="5"/>
  <c r="C873" i="5"/>
  <c r="D873" i="5" s="1"/>
  <c r="C893" i="5"/>
  <c r="C909" i="5"/>
  <c r="C929" i="5"/>
  <c r="C945" i="5"/>
  <c r="D945" i="5" s="1"/>
  <c r="C963" i="5"/>
  <c r="C978" i="5"/>
  <c r="C993" i="5"/>
  <c r="C1011" i="5"/>
  <c r="C1026" i="5"/>
  <c r="C1039" i="5"/>
  <c r="C1051" i="5"/>
  <c r="C1063" i="5"/>
  <c r="C1075" i="5"/>
  <c r="C1087" i="5"/>
  <c r="C1099" i="5"/>
  <c r="C1111" i="5"/>
  <c r="C1123" i="5"/>
  <c r="C1135" i="5"/>
  <c r="C1147" i="5"/>
  <c r="C1159" i="5"/>
  <c r="C1171" i="5"/>
  <c r="C1183" i="5"/>
  <c r="C1195" i="5"/>
  <c r="C1207" i="5"/>
  <c r="C1219" i="5"/>
  <c r="C1231" i="5"/>
  <c r="C1243" i="5"/>
  <c r="C1255" i="5"/>
  <c r="C1267" i="5"/>
  <c r="C1279" i="5"/>
  <c r="C1291" i="5"/>
  <c r="C1303" i="5"/>
  <c r="C1315" i="5"/>
  <c r="C1327" i="5"/>
  <c r="C1339" i="5"/>
  <c r="C1351" i="5"/>
  <c r="C1363" i="5"/>
  <c r="C393" i="5"/>
  <c r="C489" i="5"/>
  <c r="C561" i="5"/>
  <c r="C602" i="5"/>
  <c r="C638" i="5"/>
  <c r="D638" i="5" s="1"/>
  <c r="C674" i="5"/>
  <c r="D674" i="5" s="1"/>
  <c r="C703" i="5"/>
  <c r="C729" i="5"/>
  <c r="D729" i="5" s="1"/>
  <c r="C752" i="5"/>
  <c r="C774" i="5"/>
  <c r="C794" i="5"/>
  <c r="D794" i="5" s="1"/>
  <c r="C813" i="5"/>
  <c r="D813" i="5" s="1"/>
  <c r="C835" i="5"/>
  <c r="C857" i="5"/>
  <c r="C877" i="5"/>
  <c r="C894" i="5"/>
  <c r="C913" i="5"/>
  <c r="C930" i="5"/>
  <c r="C949" i="5"/>
  <c r="C964" i="5"/>
  <c r="C979" i="5"/>
  <c r="C997" i="5"/>
  <c r="C1012" i="5"/>
  <c r="C1027" i="5"/>
  <c r="C1040" i="5"/>
  <c r="C1052" i="5"/>
  <c r="C1064" i="5"/>
  <c r="C1076" i="5"/>
  <c r="C1088" i="5"/>
  <c r="C1100" i="5"/>
  <c r="C1112" i="5"/>
  <c r="C1124" i="5"/>
  <c r="C1136" i="5"/>
  <c r="C1148" i="5"/>
  <c r="C1160" i="5"/>
  <c r="C1172" i="5"/>
  <c r="C1184" i="5"/>
  <c r="C1196" i="5"/>
  <c r="C1208" i="5"/>
  <c r="C1220" i="5"/>
  <c r="C1232" i="5"/>
  <c r="C1244" i="5"/>
  <c r="C1256" i="5"/>
  <c r="C405" i="5"/>
  <c r="D405" i="5" s="1"/>
  <c r="C499" i="5"/>
  <c r="C571" i="5"/>
  <c r="C607" i="5"/>
  <c r="C643" i="5"/>
  <c r="C678" i="5"/>
  <c r="C704" i="5"/>
  <c r="C733" i="5"/>
  <c r="C753" i="5"/>
  <c r="C775" i="5"/>
  <c r="C797" i="5"/>
  <c r="C817" i="5"/>
  <c r="C836" i="5"/>
  <c r="C858" i="5"/>
  <c r="C878" i="5"/>
  <c r="C895" i="5"/>
  <c r="C914" i="5"/>
  <c r="D914" i="5" s="1"/>
  <c r="C931" i="5"/>
  <c r="C950" i="5"/>
  <c r="C965" i="5"/>
  <c r="C980" i="5"/>
  <c r="C998" i="5"/>
  <c r="C1013" i="5"/>
  <c r="C1028" i="5"/>
  <c r="C1041" i="5"/>
  <c r="C1053" i="5"/>
  <c r="C1065" i="5"/>
  <c r="C1077" i="5"/>
  <c r="C1089" i="5"/>
  <c r="C1101" i="5"/>
  <c r="C1113" i="5"/>
  <c r="C1125" i="5"/>
  <c r="C1137" i="5"/>
  <c r="C1149" i="5"/>
  <c r="C1161" i="5"/>
  <c r="C1173" i="5"/>
  <c r="C1185" i="5"/>
  <c r="C1197" i="5"/>
  <c r="C1209" i="5"/>
  <c r="C1221" i="5"/>
  <c r="C1233" i="5"/>
  <c r="C1245" i="5"/>
  <c r="C1257" i="5"/>
  <c r="C429" i="5"/>
  <c r="C511" i="5"/>
  <c r="D511" i="5" s="1"/>
  <c r="C573" i="5"/>
  <c r="C609" i="5"/>
  <c r="C645" i="5"/>
  <c r="D645" i="5" s="1"/>
  <c r="C680" i="5"/>
  <c r="C710" i="5"/>
  <c r="C738" i="5"/>
  <c r="C758" i="5"/>
  <c r="D758" i="5" s="1"/>
  <c r="C777" i="5"/>
  <c r="C799" i="5"/>
  <c r="C821" i="5"/>
  <c r="C841" i="5"/>
  <c r="C860" i="5"/>
  <c r="C881" i="5"/>
  <c r="C897" i="5"/>
  <c r="C917" i="5"/>
  <c r="C933" i="5"/>
  <c r="D933" i="5" s="1"/>
  <c r="C952" i="5"/>
  <c r="C967" i="5"/>
  <c r="C985" i="5"/>
  <c r="C1000" i="5"/>
  <c r="C297" i="5"/>
  <c r="D297" i="5" s="1"/>
  <c r="C441" i="5"/>
  <c r="D441" i="5" s="1"/>
  <c r="C513" i="5"/>
  <c r="D513" i="5" s="1"/>
  <c r="C578" i="5"/>
  <c r="C614" i="5"/>
  <c r="D614" i="5" s="1"/>
  <c r="C650" i="5"/>
  <c r="D650" i="5" s="1"/>
  <c r="C681" i="5"/>
  <c r="D681" i="5" s="1"/>
  <c r="C714" i="5"/>
  <c r="C739" i="5"/>
  <c r="C761" i="5"/>
  <c r="C781" i="5"/>
  <c r="C800" i="5"/>
  <c r="C822" i="5"/>
  <c r="C842" i="5"/>
  <c r="C861" i="5"/>
  <c r="C882" i="5"/>
  <c r="C901" i="5"/>
  <c r="C918" i="5"/>
  <c r="C937" i="5"/>
  <c r="C953" i="5"/>
  <c r="C968" i="5"/>
  <c r="C986" i="5"/>
  <c r="C1001" i="5"/>
  <c r="C1016" i="5"/>
  <c r="C1031" i="5"/>
  <c r="C1044" i="5"/>
  <c r="C1056" i="5"/>
  <c r="C1068" i="5"/>
  <c r="C537" i="5"/>
  <c r="C692" i="5"/>
  <c r="D692" i="5" s="1"/>
  <c r="C787" i="5"/>
  <c r="D787" i="5" s="1"/>
  <c r="C870" i="5"/>
  <c r="D870" i="5" s="1"/>
  <c r="C942" i="5"/>
  <c r="D942" i="5" s="1"/>
  <c r="C1005" i="5"/>
  <c r="C1048" i="5"/>
  <c r="C1081" i="5"/>
  <c r="C1114" i="5"/>
  <c r="C1140" i="5"/>
  <c r="C1168" i="5"/>
  <c r="C1199" i="5"/>
  <c r="C1225" i="5"/>
  <c r="C1258" i="5"/>
  <c r="C1276" i="5"/>
  <c r="C1293" i="5"/>
  <c r="C1308" i="5"/>
  <c r="C1325" i="5"/>
  <c r="C1341" i="5"/>
  <c r="C1356" i="5"/>
  <c r="C1373" i="5"/>
  <c r="C1387" i="5"/>
  <c r="C1401" i="5"/>
  <c r="C1415" i="5"/>
  <c r="C1429" i="5"/>
  <c r="C1445" i="5"/>
  <c r="C1459" i="5"/>
  <c r="C1473" i="5"/>
  <c r="C1487" i="5"/>
  <c r="C1501" i="5"/>
  <c r="C1517" i="5"/>
  <c r="C1531" i="5"/>
  <c r="C1545" i="5"/>
  <c r="C1559" i="5"/>
  <c r="C1573" i="5"/>
  <c r="C1586" i="5"/>
  <c r="C1600" i="5"/>
  <c r="C1613" i="5"/>
  <c r="C1626" i="5"/>
  <c r="C1639" i="5"/>
  <c r="C1652" i="5"/>
  <c r="C1665" i="5"/>
  <c r="C1678" i="5"/>
  <c r="C1691" i="5"/>
  <c r="C1704" i="5"/>
  <c r="C1717" i="5"/>
  <c r="C1730" i="5"/>
  <c r="C1743" i="5"/>
  <c r="C1755" i="5"/>
  <c r="C1767" i="5"/>
  <c r="C1779" i="5"/>
  <c r="C1791" i="5"/>
  <c r="C1803" i="5"/>
  <c r="C1815" i="5"/>
  <c r="C1827" i="5"/>
  <c r="C1839" i="5"/>
  <c r="C1851" i="5"/>
  <c r="C1863" i="5"/>
  <c r="C1875" i="5"/>
  <c r="C1887" i="5"/>
  <c r="C1899" i="5"/>
  <c r="C1911" i="5"/>
  <c r="C1923" i="5"/>
  <c r="C1935" i="5"/>
  <c r="C1947" i="5"/>
  <c r="C1959" i="5"/>
  <c r="C1971" i="5"/>
  <c r="C1983" i="5"/>
  <c r="C1995" i="5"/>
  <c r="C2007" i="5"/>
  <c r="C2019" i="5"/>
  <c r="C2031" i="5"/>
  <c r="C2043" i="5"/>
  <c r="C2055" i="5"/>
  <c r="C2067" i="5"/>
  <c r="C2079" i="5"/>
  <c r="C2091" i="5"/>
  <c r="C2103" i="5"/>
  <c r="C2115" i="5"/>
  <c r="C2127" i="5"/>
  <c r="C2139" i="5"/>
  <c r="C2151" i="5"/>
  <c r="C2163" i="5"/>
  <c r="C2175" i="5"/>
  <c r="C2187" i="5"/>
  <c r="C2199" i="5"/>
  <c r="C2211" i="5"/>
  <c r="C2223" i="5"/>
  <c r="C2235" i="5"/>
  <c r="C572" i="5"/>
  <c r="D572" i="5" s="1"/>
  <c r="C705" i="5"/>
  <c r="C798" i="5"/>
  <c r="C880" i="5"/>
  <c r="D880" i="5" s="1"/>
  <c r="C951" i="5"/>
  <c r="C1014" i="5"/>
  <c r="C1054" i="5"/>
  <c r="C1084" i="5"/>
  <c r="C1115" i="5"/>
  <c r="C1141" i="5"/>
  <c r="C1174" i="5"/>
  <c r="C1200" i="5"/>
  <c r="C1228" i="5"/>
  <c r="C1259" i="5"/>
  <c r="C1278" i="5"/>
  <c r="C1294" i="5"/>
  <c r="C1309" i="5"/>
  <c r="D1309" i="5" s="1"/>
  <c r="C1326" i="5"/>
  <c r="D1326" i="5" s="1"/>
  <c r="C1342" i="5"/>
  <c r="C1357" i="5"/>
  <c r="C1374" i="5"/>
  <c r="C1388" i="5"/>
  <c r="C1402" i="5"/>
  <c r="C1416" i="5"/>
  <c r="C1432" i="5"/>
  <c r="C1446" i="5"/>
  <c r="C1460" i="5"/>
  <c r="C1474" i="5"/>
  <c r="C1488" i="5"/>
  <c r="C1504" i="5"/>
  <c r="C1518" i="5"/>
  <c r="C1532" i="5"/>
  <c r="C1546" i="5"/>
  <c r="C1560" i="5"/>
  <c r="C1574" i="5"/>
  <c r="D1574" i="5" s="1"/>
  <c r="C1588" i="5"/>
  <c r="C1601" i="5"/>
  <c r="C1614" i="5"/>
  <c r="C1627" i="5"/>
  <c r="C1640" i="5"/>
  <c r="C1653" i="5"/>
  <c r="C1666" i="5"/>
  <c r="C1679" i="5"/>
  <c r="C1692" i="5"/>
  <c r="C1705" i="5"/>
  <c r="C1718" i="5"/>
  <c r="D1718" i="5" s="1"/>
  <c r="C1732" i="5"/>
  <c r="C1744" i="5"/>
  <c r="C1756" i="5"/>
  <c r="C1768" i="5"/>
  <c r="C1780" i="5"/>
  <c r="C1792" i="5"/>
  <c r="C1804" i="5"/>
  <c r="C1816" i="5"/>
  <c r="C1828" i="5"/>
  <c r="C1840" i="5"/>
  <c r="C1852" i="5"/>
  <c r="C1864" i="5"/>
  <c r="C1876" i="5"/>
  <c r="C1888" i="5"/>
  <c r="C1900" i="5"/>
  <c r="C1912" i="5"/>
  <c r="C1924" i="5"/>
  <c r="C1936" i="5"/>
  <c r="C1948" i="5"/>
  <c r="C1960" i="5"/>
  <c r="C1972" i="5"/>
  <c r="C1984" i="5"/>
  <c r="C1996" i="5"/>
  <c r="C2008" i="5"/>
  <c r="C2020" i="5"/>
  <c r="C2032" i="5"/>
  <c r="C2044" i="5"/>
  <c r="C2056" i="5"/>
  <c r="C2068" i="5"/>
  <c r="C2080" i="5"/>
  <c r="C2092" i="5"/>
  <c r="C2104" i="5"/>
  <c r="C2116" i="5"/>
  <c r="C2128" i="5"/>
  <c r="C2140" i="5"/>
  <c r="C2152" i="5"/>
  <c r="C2164" i="5"/>
  <c r="C2176" i="5"/>
  <c r="C2188" i="5"/>
  <c r="C2200" i="5"/>
  <c r="C2212" i="5"/>
  <c r="C2224" i="5"/>
  <c r="C2236" i="5"/>
  <c r="C2248" i="5"/>
  <c r="C590" i="5"/>
  <c r="C722" i="5"/>
  <c r="C809" i="5"/>
  <c r="D809" i="5" s="1"/>
  <c r="C889" i="5"/>
  <c r="C957" i="5"/>
  <c r="C1017" i="5"/>
  <c r="D1017" i="5" s="1"/>
  <c r="C1057" i="5"/>
  <c r="D1057" i="5" s="1"/>
  <c r="C1091" i="5"/>
  <c r="C1117" i="5"/>
  <c r="D1117" i="5" s="1"/>
  <c r="C1150" i="5"/>
  <c r="C1176" i="5"/>
  <c r="C1204" i="5"/>
  <c r="D1204" i="5" s="1"/>
  <c r="C1235" i="5"/>
  <c r="C1261" i="5"/>
  <c r="D1261" i="5" s="1"/>
  <c r="C1281" i="5"/>
  <c r="C1296" i="5"/>
  <c r="C1313" i="5"/>
  <c r="C1329" i="5"/>
  <c r="C1344" i="5"/>
  <c r="C1361" i="5"/>
  <c r="C1376" i="5"/>
  <c r="C1390" i="5"/>
  <c r="C1404" i="5"/>
  <c r="C1420" i="5"/>
  <c r="C1434" i="5"/>
  <c r="C1448" i="5"/>
  <c r="C1462" i="5"/>
  <c r="C1476" i="5"/>
  <c r="C1492" i="5"/>
  <c r="C1506" i="5"/>
  <c r="C1520" i="5"/>
  <c r="C1534" i="5"/>
  <c r="C1548" i="5"/>
  <c r="C1564" i="5"/>
  <c r="C1577" i="5"/>
  <c r="C1590" i="5"/>
  <c r="C1603" i="5"/>
  <c r="C1616" i="5"/>
  <c r="C1629" i="5"/>
  <c r="C1642" i="5"/>
  <c r="C1655" i="5"/>
  <c r="C1668" i="5"/>
  <c r="C1681" i="5"/>
  <c r="C1694" i="5"/>
  <c r="C1708" i="5"/>
  <c r="C1721" i="5"/>
  <c r="C1734" i="5"/>
  <c r="C1746" i="5"/>
  <c r="C1758" i="5"/>
  <c r="C1770" i="5"/>
  <c r="C1782" i="5"/>
  <c r="C1794" i="5"/>
  <c r="C1806" i="5"/>
  <c r="C1818" i="5"/>
  <c r="C1830" i="5"/>
  <c r="C1842" i="5"/>
  <c r="C1854" i="5"/>
  <c r="C1866" i="5"/>
  <c r="C1878" i="5"/>
  <c r="C1890" i="5"/>
  <c r="C1902" i="5"/>
  <c r="C1914" i="5"/>
  <c r="C1926" i="5"/>
  <c r="C1938" i="5"/>
  <c r="C608" i="5"/>
  <c r="C734" i="5"/>
  <c r="C818" i="5"/>
  <c r="D818" i="5" s="1"/>
  <c r="C896" i="5"/>
  <c r="C966" i="5"/>
  <c r="C1023" i="5"/>
  <c r="D1023" i="5" s="1"/>
  <c r="C1060" i="5"/>
  <c r="D1060" i="5" s="1"/>
  <c r="C1092" i="5"/>
  <c r="C1120" i="5"/>
  <c r="D1120" i="5" s="1"/>
  <c r="C1151" i="5"/>
  <c r="C1177" i="5"/>
  <c r="C1210" i="5"/>
  <c r="C1236" i="5"/>
  <c r="C1264" i="5"/>
  <c r="D1264" i="5" s="1"/>
  <c r="C1282" i="5"/>
  <c r="C1297" i="5"/>
  <c r="D1297" i="5" s="1"/>
  <c r="C1314" i="5"/>
  <c r="D1314" i="5" s="1"/>
  <c r="C1330" i="5"/>
  <c r="C1345" i="5"/>
  <c r="D1345" i="5" s="1"/>
  <c r="C1362" i="5"/>
  <c r="D1362" i="5" s="1"/>
  <c r="C1377" i="5"/>
  <c r="C1391" i="5"/>
  <c r="C1405" i="5"/>
  <c r="D1405" i="5" s="1"/>
  <c r="C1421" i="5"/>
  <c r="C1435" i="5"/>
  <c r="C1449" i="5"/>
  <c r="C1463" i="5"/>
  <c r="C1477" i="5"/>
  <c r="C1493" i="5"/>
  <c r="C1507" i="5"/>
  <c r="C1521" i="5"/>
  <c r="C1535" i="5"/>
  <c r="C1549" i="5"/>
  <c r="D1549" i="5" s="1"/>
  <c r="C1565" i="5"/>
  <c r="C1578" i="5"/>
  <c r="C1591" i="5"/>
  <c r="C1604" i="5"/>
  <c r="C1617" i="5"/>
  <c r="C1630" i="5"/>
  <c r="C1643" i="5"/>
  <c r="C1656" i="5"/>
  <c r="C1669" i="5"/>
  <c r="C1682" i="5"/>
  <c r="D1682" i="5" s="1"/>
  <c r="C1696" i="5"/>
  <c r="C1709" i="5"/>
  <c r="C1722" i="5"/>
  <c r="C1735" i="5"/>
  <c r="C1747" i="5"/>
  <c r="C1759" i="5"/>
  <c r="C1771" i="5"/>
  <c r="C1783" i="5"/>
  <c r="C1795" i="5"/>
  <c r="C309" i="5"/>
  <c r="D309" i="5" s="1"/>
  <c r="C619" i="5"/>
  <c r="C740" i="5"/>
  <c r="D740" i="5" s="1"/>
  <c r="C823" i="5"/>
  <c r="D823" i="5" s="1"/>
  <c r="C902" i="5"/>
  <c r="D902" i="5" s="1"/>
  <c r="C969" i="5"/>
  <c r="C1029" i="5"/>
  <c r="C1066" i="5"/>
  <c r="C1093" i="5"/>
  <c r="C1126" i="5"/>
  <c r="C1152" i="5"/>
  <c r="C1180" i="5"/>
  <c r="C1211" i="5"/>
  <c r="C1237" i="5"/>
  <c r="C1266" i="5"/>
  <c r="C1283" i="5"/>
  <c r="C1300" i="5"/>
  <c r="C1316" i="5"/>
  <c r="C1331" i="5"/>
  <c r="C1348" i="5"/>
  <c r="C1364" i="5"/>
  <c r="C1378" i="5"/>
  <c r="C1392" i="5"/>
  <c r="C1408" i="5"/>
  <c r="C1422" i="5"/>
  <c r="C1436" i="5"/>
  <c r="C1450" i="5"/>
  <c r="C1464" i="5"/>
  <c r="C1480" i="5"/>
  <c r="C1494" i="5"/>
  <c r="C1508" i="5"/>
  <c r="C1522" i="5"/>
  <c r="C1536" i="5"/>
  <c r="C1552" i="5"/>
  <c r="C1566" i="5"/>
  <c r="C1579" i="5"/>
  <c r="C1592" i="5"/>
  <c r="C1605" i="5"/>
  <c r="C1618" i="5"/>
  <c r="C1631" i="5"/>
  <c r="C1644" i="5"/>
  <c r="C1657" i="5"/>
  <c r="C1670" i="5"/>
  <c r="D1670" i="5" s="1"/>
  <c r="C1684" i="5"/>
  <c r="C1697" i="5"/>
  <c r="C1710" i="5"/>
  <c r="C1723" i="5"/>
  <c r="C1736" i="5"/>
  <c r="C1748" i="5"/>
  <c r="C1760" i="5"/>
  <c r="C1772" i="5"/>
  <c r="C1784" i="5"/>
  <c r="C1796" i="5"/>
  <c r="C1808" i="5"/>
  <c r="C1820" i="5"/>
  <c r="C1832" i="5"/>
  <c r="C1844" i="5"/>
  <c r="C1856" i="5"/>
  <c r="C1868" i="5"/>
  <c r="C1880" i="5"/>
  <c r="C1892" i="5"/>
  <c r="C1904" i="5"/>
  <c r="C1916" i="5"/>
  <c r="C1928" i="5"/>
  <c r="C1940" i="5"/>
  <c r="C1952" i="5"/>
  <c r="C1964" i="5"/>
  <c r="C1976" i="5"/>
  <c r="C1988" i="5"/>
  <c r="C2000" i="5"/>
  <c r="C2012" i="5"/>
  <c r="C2024" i="5"/>
  <c r="C2036" i="5"/>
  <c r="C2048" i="5"/>
  <c r="C2060" i="5"/>
  <c r="C2072" i="5"/>
  <c r="C2084" i="5"/>
  <c r="C2096" i="5"/>
  <c r="C2108" i="5"/>
  <c r="C2120" i="5"/>
  <c r="C2132" i="5"/>
  <c r="C2144" i="5"/>
  <c r="C2156" i="5"/>
  <c r="C2168" i="5"/>
  <c r="C2180" i="5"/>
  <c r="C345" i="5"/>
  <c r="C626" i="5"/>
  <c r="D626" i="5" s="1"/>
  <c r="C746" i="5"/>
  <c r="C829" i="5"/>
  <c r="C906" i="5"/>
  <c r="C975" i="5"/>
  <c r="C1030" i="5"/>
  <c r="C1067" i="5"/>
  <c r="D1067" i="5" s="1"/>
  <c r="C1096" i="5"/>
  <c r="D1096" i="5" s="1"/>
  <c r="C1127" i="5"/>
  <c r="C1153" i="5"/>
  <c r="D1153" i="5" s="1"/>
  <c r="C1186" i="5"/>
  <c r="C1212" i="5"/>
  <c r="C1240" i="5"/>
  <c r="D1240" i="5" s="1"/>
  <c r="C1268" i="5"/>
  <c r="C1284" i="5"/>
  <c r="C1301" i="5"/>
  <c r="C1317" i="5"/>
  <c r="C1332" i="5"/>
  <c r="C1349" i="5"/>
  <c r="C1365" i="5"/>
  <c r="C1379" i="5"/>
  <c r="C1393" i="5"/>
  <c r="D1393" i="5" s="1"/>
  <c r="C1409" i="5"/>
  <c r="C1423" i="5"/>
  <c r="C1437" i="5"/>
  <c r="C1451" i="5"/>
  <c r="C1465" i="5"/>
  <c r="C1481" i="5"/>
  <c r="C1495" i="5"/>
  <c r="C1509" i="5"/>
  <c r="C1523" i="5"/>
  <c r="C1537" i="5"/>
  <c r="D1537" i="5" s="1"/>
  <c r="C1553" i="5"/>
  <c r="C1567" i="5"/>
  <c r="C1580" i="5"/>
  <c r="C1593" i="5"/>
  <c r="C1606" i="5"/>
  <c r="C1619" i="5"/>
  <c r="C1632" i="5"/>
  <c r="C1645" i="5"/>
  <c r="C1658" i="5"/>
  <c r="C1672" i="5"/>
  <c r="C1685" i="5"/>
  <c r="C1698" i="5"/>
  <c r="C1711" i="5"/>
  <c r="C1724" i="5"/>
  <c r="C1737" i="5"/>
  <c r="C1749" i="5"/>
  <c r="C1761" i="5"/>
  <c r="C1773" i="5"/>
  <c r="C1785" i="5"/>
  <c r="C1797" i="5"/>
  <c r="C1809" i="5"/>
  <c r="C1821" i="5"/>
  <c r="C1833" i="5"/>
  <c r="C1845" i="5"/>
  <c r="C1857" i="5"/>
  <c r="C1869" i="5"/>
  <c r="C1881" i="5"/>
  <c r="C1893" i="5"/>
  <c r="C1905" i="5"/>
  <c r="C1917" i="5"/>
  <c r="C1929" i="5"/>
  <c r="C1941" i="5"/>
  <c r="C1953" i="5"/>
  <c r="C1965" i="5"/>
  <c r="C1977" i="5"/>
  <c r="C1989" i="5"/>
  <c r="C2001" i="5"/>
  <c r="C2013" i="5"/>
  <c r="C2025" i="5"/>
  <c r="C2037" i="5"/>
  <c r="C2049" i="5"/>
  <c r="C2061" i="5"/>
  <c r="C2073" i="5"/>
  <c r="C417" i="5"/>
  <c r="D417" i="5" s="1"/>
  <c r="C644" i="5"/>
  <c r="C757" i="5"/>
  <c r="C837" i="5"/>
  <c r="D837" i="5" s="1"/>
  <c r="C916" i="5"/>
  <c r="C981" i="5"/>
  <c r="D981" i="5" s="1"/>
  <c r="C1033" i="5"/>
  <c r="C1069" i="5"/>
  <c r="C1102" i="5"/>
  <c r="C1128" i="5"/>
  <c r="C1156" i="5"/>
  <c r="D1156" i="5" s="1"/>
  <c r="C1187" i="5"/>
  <c r="C1213" i="5"/>
  <c r="D1213" i="5" s="1"/>
  <c r="C1246" i="5"/>
  <c r="C1269" i="5"/>
  <c r="C1285" i="5"/>
  <c r="C1302" i="5"/>
  <c r="D1302" i="5" s="1"/>
  <c r="C1318" i="5"/>
  <c r="C1333" i="5"/>
  <c r="C1350" i="5"/>
  <c r="D1350" i="5" s="1"/>
  <c r="C1366" i="5"/>
  <c r="C1380" i="5"/>
  <c r="C1396" i="5"/>
  <c r="C1410" i="5"/>
  <c r="C1424" i="5"/>
  <c r="C1438" i="5"/>
  <c r="C1452" i="5"/>
  <c r="C1468" i="5"/>
  <c r="C1482" i="5"/>
  <c r="C1496" i="5"/>
  <c r="C1510" i="5"/>
  <c r="C1524" i="5"/>
  <c r="C1540" i="5"/>
  <c r="C1554" i="5"/>
  <c r="C1568" i="5"/>
  <c r="C1581" i="5"/>
  <c r="C1594" i="5"/>
  <c r="C1607" i="5"/>
  <c r="C1620" i="5"/>
  <c r="C1633" i="5"/>
  <c r="C1646" i="5"/>
  <c r="D1646" i="5" s="1"/>
  <c r="C1660" i="5"/>
  <c r="C1673" i="5"/>
  <c r="C1686" i="5"/>
  <c r="C1699" i="5"/>
  <c r="C1712" i="5"/>
  <c r="C1725" i="5"/>
  <c r="C1738" i="5"/>
  <c r="C1750" i="5"/>
  <c r="C1762" i="5"/>
  <c r="C1774" i="5"/>
  <c r="C1786" i="5"/>
  <c r="C1798" i="5"/>
  <c r="C1810" i="5"/>
  <c r="C1822" i="5"/>
  <c r="C1834" i="5"/>
  <c r="C1846" i="5"/>
  <c r="C1858" i="5"/>
  <c r="C1870" i="5"/>
  <c r="C1882" i="5"/>
  <c r="C1894" i="5"/>
  <c r="C465" i="5"/>
  <c r="C662" i="5"/>
  <c r="C765" i="5"/>
  <c r="C848" i="5"/>
  <c r="C925" i="5"/>
  <c r="D925" i="5" s="1"/>
  <c r="C990" i="5"/>
  <c r="C1042" i="5"/>
  <c r="C1078" i="5"/>
  <c r="C1104" i="5"/>
  <c r="C1132" i="5"/>
  <c r="C1163" i="5"/>
  <c r="C1189" i="5"/>
  <c r="C1222" i="5"/>
  <c r="C1248" i="5"/>
  <c r="C1271" i="5"/>
  <c r="C1289" i="5"/>
  <c r="C1305" i="5"/>
  <c r="C1320" i="5"/>
  <c r="C1337" i="5"/>
  <c r="C1353" i="5"/>
  <c r="C1368" i="5"/>
  <c r="C1384" i="5"/>
  <c r="C1398" i="5"/>
  <c r="C1412" i="5"/>
  <c r="C1426" i="5"/>
  <c r="C1440" i="5"/>
  <c r="C1456" i="5"/>
  <c r="C1470" i="5"/>
  <c r="C1484" i="5"/>
  <c r="C1498" i="5"/>
  <c r="C1512" i="5"/>
  <c r="C1528" i="5"/>
  <c r="C501" i="5"/>
  <c r="D501" i="5" s="1"/>
  <c r="C679" i="5"/>
  <c r="D679" i="5" s="1"/>
  <c r="C776" i="5"/>
  <c r="D776" i="5" s="1"/>
  <c r="C859" i="5"/>
  <c r="C932" i="5"/>
  <c r="C999" i="5"/>
  <c r="D999" i="5" s="1"/>
  <c r="C1043" i="5"/>
  <c r="C1079" i="5"/>
  <c r="C1105" i="5"/>
  <c r="D1105" i="5" s="1"/>
  <c r="C1138" i="5"/>
  <c r="C1164" i="5"/>
  <c r="C1192" i="5"/>
  <c r="C1223" i="5"/>
  <c r="C1249" i="5"/>
  <c r="D1249" i="5" s="1"/>
  <c r="C1272" i="5"/>
  <c r="C1290" i="5"/>
  <c r="D1290" i="5" s="1"/>
  <c r="C1306" i="5"/>
  <c r="C1321" i="5"/>
  <c r="C1338" i="5"/>
  <c r="C1354" i="5"/>
  <c r="C1369" i="5"/>
  <c r="C1385" i="5"/>
  <c r="C1399" i="5"/>
  <c r="C1413" i="5"/>
  <c r="C1427" i="5"/>
  <c r="C1441" i="5"/>
  <c r="D1441" i="5" s="1"/>
  <c r="C1457" i="5"/>
  <c r="C1471" i="5"/>
  <c r="C1485" i="5"/>
  <c r="C1499" i="5"/>
  <c r="C1513" i="5"/>
  <c r="C1529" i="5"/>
  <c r="C1543" i="5"/>
  <c r="C1557" i="5"/>
  <c r="C1571" i="5"/>
  <c r="C1584" i="5"/>
  <c r="C1597" i="5"/>
  <c r="C1610" i="5"/>
  <c r="D1610" i="5" s="1"/>
  <c r="C1624" i="5"/>
  <c r="C1637" i="5"/>
  <c r="C1650" i="5"/>
  <c r="C1663" i="5"/>
  <c r="C1676" i="5"/>
  <c r="C1689" i="5"/>
  <c r="C1702" i="5"/>
  <c r="C1715" i="5"/>
  <c r="C1728" i="5"/>
  <c r="C1741" i="5"/>
  <c r="C1753" i="5"/>
  <c r="C1765" i="5"/>
  <c r="C1777" i="5"/>
  <c r="C1789" i="5"/>
  <c r="C1801" i="5"/>
  <c r="C883" i="5"/>
  <c r="C1090" i="5"/>
  <c r="D1090" i="5" s="1"/>
  <c r="C1201" i="5"/>
  <c r="D1201" i="5" s="1"/>
  <c r="C1295" i="5"/>
  <c r="C1360" i="5"/>
  <c r="D1360" i="5" s="1"/>
  <c r="C1417" i="5"/>
  <c r="D1417" i="5" s="1"/>
  <c r="C1475" i="5"/>
  <c r="C1533" i="5"/>
  <c r="D1533" i="5" s="1"/>
  <c r="C1576" i="5"/>
  <c r="C1615" i="5"/>
  <c r="D1615" i="5" s="1"/>
  <c r="C1654" i="5"/>
  <c r="D1654" i="5" s="1"/>
  <c r="C1693" i="5"/>
  <c r="D1693" i="5" s="1"/>
  <c r="C1733" i="5"/>
  <c r="C1769" i="5"/>
  <c r="D1769" i="5" s="1"/>
  <c r="C1805" i="5"/>
  <c r="D1805" i="5" s="1"/>
  <c r="C1829" i="5"/>
  <c r="D1829" i="5" s="1"/>
  <c r="C1853" i="5"/>
  <c r="C1877" i="5"/>
  <c r="C1901" i="5"/>
  <c r="C1921" i="5"/>
  <c r="C1943" i="5"/>
  <c r="C1961" i="5"/>
  <c r="C1979" i="5"/>
  <c r="C1997" i="5"/>
  <c r="C2015" i="5"/>
  <c r="C2033" i="5"/>
  <c r="C2051" i="5"/>
  <c r="C2069" i="5"/>
  <c r="C2086" i="5"/>
  <c r="C2101" i="5"/>
  <c r="C2118" i="5"/>
  <c r="C2134" i="5"/>
  <c r="C2149" i="5"/>
  <c r="C2166" i="5"/>
  <c r="C2182" i="5"/>
  <c r="C2196" i="5"/>
  <c r="C2210" i="5"/>
  <c r="D2210" i="5" s="1"/>
  <c r="C2226" i="5"/>
  <c r="C2240" i="5"/>
  <c r="C2253" i="5"/>
  <c r="C2265" i="5"/>
  <c r="C2277" i="5"/>
  <c r="C2289" i="5"/>
  <c r="C2301" i="5"/>
  <c r="C2313" i="5"/>
  <c r="C2325" i="5"/>
  <c r="C2337" i="5"/>
  <c r="C2349" i="5"/>
  <c r="C2361" i="5"/>
  <c r="C2373" i="5"/>
  <c r="C2385" i="5"/>
  <c r="C2397" i="5"/>
  <c r="C2409" i="5"/>
  <c r="C2421" i="5"/>
  <c r="C2433" i="5"/>
  <c r="C2445" i="5"/>
  <c r="C2457" i="5"/>
  <c r="C2469" i="5"/>
  <c r="C2481" i="5"/>
  <c r="C2493" i="5"/>
  <c r="C2505" i="5"/>
  <c r="C2517" i="5"/>
  <c r="C2529" i="5"/>
  <c r="C2541" i="5"/>
  <c r="C2553" i="5"/>
  <c r="C2565" i="5"/>
  <c r="C2577" i="5"/>
  <c r="C2589" i="5"/>
  <c r="C2601" i="5"/>
  <c r="C2613" i="5"/>
  <c r="C2625" i="5"/>
  <c r="C2637" i="5"/>
  <c r="C2649" i="5"/>
  <c r="C2661" i="5"/>
  <c r="C2673" i="5"/>
  <c r="C2685" i="5"/>
  <c r="C2697" i="5"/>
  <c r="C2709" i="5"/>
  <c r="C2721" i="5"/>
  <c r="C2733" i="5"/>
  <c r="C2745" i="5"/>
  <c r="C2757" i="5"/>
  <c r="C2769" i="5"/>
  <c r="C2781" i="5"/>
  <c r="C2793" i="5"/>
  <c r="C2805" i="5"/>
  <c r="C2817" i="5"/>
  <c r="C2829" i="5"/>
  <c r="C2841" i="5"/>
  <c r="C2853" i="5"/>
  <c r="C2865" i="5"/>
  <c r="C2877" i="5"/>
  <c r="C2889" i="5"/>
  <c r="C2901" i="5"/>
  <c r="C2913" i="5"/>
  <c r="C451" i="5"/>
  <c r="D451" i="5" s="1"/>
  <c r="C919" i="5"/>
  <c r="C1103" i="5"/>
  <c r="C1216" i="5"/>
  <c r="C1304" i="5"/>
  <c r="C1367" i="5"/>
  <c r="C1425" i="5"/>
  <c r="C1483" i="5"/>
  <c r="C1541" i="5"/>
  <c r="C1582" i="5"/>
  <c r="C1621" i="5"/>
  <c r="C1661" i="5"/>
  <c r="C1700" i="5"/>
  <c r="C1739" i="5"/>
  <c r="C1775" i="5"/>
  <c r="C1807" i="5"/>
  <c r="C1831" i="5"/>
  <c r="D1831" i="5" s="1"/>
  <c r="C1855" i="5"/>
  <c r="D1855" i="5" s="1"/>
  <c r="C1879" i="5"/>
  <c r="C1903" i="5"/>
  <c r="C1922" i="5"/>
  <c r="D1922" i="5" s="1"/>
  <c r="C1944" i="5"/>
  <c r="C1962" i="5"/>
  <c r="C1980" i="5"/>
  <c r="C1998" i="5"/>
  <c r="C2016" i="5"/>
  <c r="C2034" i="5"/>
  <c r="C2052" i="5"/>
  <c r="C2070" i="5"/>
  <c r="C2087" i="5"/>
  <c r="C2102" i="5"/>
  <c r="D2102" i="5" s="1"/>
  <c r="C2119" i="5"/>
  <c r="D2119" i="5" s="1"/>
  <c r="C2135" i="5"/>
  <c r="C2150" i="5"/>
  <c r="C2167" i="5"/>
  <c r="C2183" i="5"/>
  <c r="C2197" i="5"/>
  <c r="C2213" i="5"/>
  <c r="C2227" i="5"/>
  <c r="C2241" i="5"/>
  <c r="C2254" i="5"/>
  <c r="C2266" i="5"/>
  <c r="C2278" i="5"/>
  <c r="C2290" i="5"/>
  <c r="C2302" i="5"/>
  <c r="C2314" i="5"/>
  <c r="C2326" i="5"/>
  <c r="C2338" i="5"/>
  <c r="C2350" i="5"/>
  <c r="C2362" i="5"/>
  <c r="C2374" i="5"/>
  <c r="C2386" i="5"/>
  <c r="C2398" i="5"/>
  <c r="C2410" i="5"/>
  <c r="C2422" i="5"/>
  <c r="C2434" i="5"/>
  <c r="C2446" i="5"/>
  <c r="C2458" i="5"/>
  <c r="C2470" i="5"/>
  <c r="C2482" i="5"/>
  <c r="C2494" i="5"/>
  <c r="C2506" i="5"/>
  <c r="C2518" i="5"/>
  <c r="C2530" i="5"/>
  <c r="C2542" i="5"/>
  <c r="C2554" i="5"/>
  <c r="C2566" i="5"/>
  <c r="C2578" i="5"/>
  <c r="C2590" i="5"/>
  <c r="C2602" i="5"/>
  <c r="C2614" i="5"/>
  <c r="C2626" i="5"/>
  <c r="C2638" i="5"/>
  <c r="C2650" i="5"/>
  <c r="C2662" i="5"/>
  <c r="C2674" i="5"/>
  <c r="C2686" i="5"/>
  <c r="C2698" i="5"/>
  <c r="C2710" i="5"/>
  <c r="C2722" i="5"/>
  <c r="C2734" i="5"/>
  <c r="C2746" i="5"/>
  <c r="C2758" i="5"/>
  <c r="C2770" i="5"/>
  <c r="C2782" i="5"/>
  <c r="C2794" i="5"/>
  <c r="C2806" i="5"/>
  <c r="C2818" i="5"/>
  <c r="C2830" i="5"/>
  <c r="C2842" i="5"/>
  <c r="C2854" i="5"/>
  <c r="C2866" i="5"/>
  <c r="C2878" i="5"/>
  <c r="C2890" i="5"/>
  <c r="C2902" i="5"/>
  <c r="C2914" i="5"/>
  <c r="C2926" i="5"/>
  <c r="C2938" i="5"/>
  <c r="C2950" i="5"/>
  <c r="C2962" i="5"/>
  <c r="C2974" i="5"/>
  <c r="C2986" i="5"/>
  <c r="C2998" i="5"/>
  <c r="C3010" i="5"/>
  <c r="C3022" i="5"/>
  <c r="C3034" i="5"/>
  <c r="C3046" i="5"/>
  <c r="C3058" i="5"/>
  <c r="C583" i="5"/>
  <c r="C954" i="5"/>
  <c r="D954" i="5" s="1"/>
  <c r="C1116" i="5"/>
  <c r="C1234" i="5"/>
  <c r="C1312" i="5"/>
  <c r="D1312" i="5" s="1"/>
  <c r="C1375" i="5"/>
  <c r="C1433" i="5"/>
  <c r="C1489" i="5"/>
  <c r="D1489" i="5" s="1"/>
  <c r="C1544" i="5"/>
  <c r="D1544" i="5" s="1"/>
  <c r="C1585" i="5"/>
  <c r="D1585" i="5" s="1"/>
  <c r="C1625" i="5"/>
  <c r="D1625" i="5" s="1"/>
  <c r="C1664" i="5"/>
  <c r="D1664" i="5" s="1"/>
  <c r="C1703" i="5"/>
  <c r="C1742" i="5"/>
  <c r="D1742" i="5" s="1"/>
  <c r="C1778" i="5"/>
  <c r="D1778" i="5" s="1"/>
  <c r="C1812" i="5"/>
  <c r="C1836" i="5"/>
  <c r="C1860" i="5"/>
  <c r="C1884" i="5"/>
  <c r="C1907" i="5"/>
  <c r="C1927" i="5"/>
  <c r="D1927" i="5" s="1"/>
  <c r="C1946" i="5"/>
  <c r="C1966" i="5"/>
  <c r="C1982" i="5"/>
  <c r="D1982" i="5" s="1"/>
  <c r="C2002" i="5"/>
  <c r="C2018" i="5"/>
  <c r="D2018" i="5" s="1"/>
  <c r="C2038" i="5"/>
  <c r="C2054" i="5"/>
  <c r="C2074" i="5"/>
  <c r="C2089" i="5"/>
  <c r="C2106" i="5"/>
  <c r="C2122" i="5"/>
  <c r="C2137" i="5"/>
  <c r="C2154" i="5"/>
  <c r="C2170" i="5"/>
  <c r="C2185" i="5"/>
  <c r="C2201" i="5"/>
  <c r="C2215" i="5"/>
  <c r="C2229" i="5"/>
  <c r="C2243" i="5"/>
  <c r="C2256" i="5"/>
  <c r="C2268" i="5"/>
  <c r="C2280" i="5"/>
  <c r="C2292" i="5"/>
  <c r="C2304" i="5"/>
  <c r="C2316" i="5"/>
  <c r="C2328" i="5"/>
  <c r="C2340" i="5"/>
  <c r="C2352" i="5"/>
  <c r="C2364" i="5"/>
  <c r="C2376" i="5"/>
  <c r="C2388" i="5"/>
  <c r="C2400" i="5"/>
  <c r="C2412" i="5"/>
  <c r="C2424" i="5"/>
  <c r="C2436" i="5"/>
  <c r="C2448" i="5"/>
  <c r="C2460" i="5"/>
  <c r="C2472" i="5"/>
  <c r="C2484" i="5"/>
  <c r="C2496" i="5"/>
  <c r="C2508" i="5"/>
  <c r="C2520" i="5"/>
  <c r="C2532" i="5"/>
  <c r="C2544" i="5"/>
  <c r="C2556" i="5"/>
  <c r="C2568" i="5"/>
  <c r="C2580" i="5"/>
  <c r="C2592" i="5"/>
  <c r="C2604" i="5"/>
  <c r="C2616" i="5"/>
  <c r="C2628" i="5"/>
  <c r="C2640" i="5"/>
  <c r="C2652" i="5"/>
  <c r="C2664" i="5"/>
  <c r="C655" i="5"/>
  <c r="C987" i="5"/>
  <c r="D987" i="5" s="1"/>
  <c r="C1129" i="5"/>
  <c r="D1129" i="5" s="1"/>
  <c r="C1247" i="5"/>
  <c r="D1247" i="5" s="1"/>
  <c r="C1319" i="5"/>
  <c r="C1381" i="5"/>
  <c r="D1381" i="5" s="1"/>
  <c r="C1439" i="5"/>
  <c r="D1439" i="5" s="1"/>
  <c r="C1497" i="5"/>
  <c r="C1547" i="5"/>
  <c r="C1589" i="5"/>
  <c r="C1628" i="5"/>
  <c r="C1667" i="5"/>
  <c r="D1667" i="5" s="1"/>
  <c r="C1706" i="5"/>
  <c r="C1745" i="5"/>
  <c r="C1781" i="5"/>
  <c r="C1813" i="5"/>
  <c r="C1837" i="5"/>
  <c r="C1861" i="5"/>
  <c r="C1885" i="5"/>
  <c r="C1908" i="5"/>
  <c r="C1930" i="5"/>
  <c r="C1949" i="5"/>
  <c r="C1967" i="5"/>
  <c r="C1985" i="5"/>
  <c r="C2003" i="5"/>
  <c r="C2021" i="5"/>
  <c r="C2039" i="5"/>
  <c r="C2057" i="5"/>
  <c r="C2075" i="5"/>
  <c r="C2090" i="5"/>
  <c r="C2107" i="5"/>
  <c r="C2123" i="5"/>
  <c r="C2138" i="5"/>
  <c r="C2155" i="5"/>
  <c r="D2155" i="5" s="1"/>
  <c r="C2171" i="5"/>
  <c r="C2186" i="5"/>
  <c r="C2202" i="5"/>
  <c r="C2216" i="5"/>
  <c r="C2230" i="5"/>
  <c r="C2244" i="5"/>
  <c r="C2257" i="5"/>
  <c r="C2269" i="5"/>
  <c r="C2281" i="5"/>
  <c r="C2293" i="5"/>
  <c r="C2305" i="5"/>
  <c r="C2317" i="5"/>
  <c r="C2329" i="5"/>
  <c r="C2341" i="5"/>
  <c r="C2353" i="5"/>
  <c r="C2365" i="5"/>
  <c r="C2377" i="5"/>
  <c r="C2389" i="5"/>
  <c r="C2401" i="5"/>
  <c r="C2413" i="5"/>
  <c r="C2425" i="5"/>
  <c r="C2437" i="5"/>
  <c r="C2449" i="5"/>
  <c r="C2461" i="5"/>
  <c r="C2473" i="5"/>
  <c r="C2485" i="5"/>
  <c r="C2497" i="5"/>
  <c r="C2509" i="5"/>
  <c r="C2521" i="5"/>
  <c r="C2533" i="5"/>
  <c r="C2545" i="5"/>
  <c r="C2557" i="5"/>
  <c r="C2569" i="5"/>
  <c r="C2581" i="5"/>
  <c r="C2593" i="5"/>
  <c r="C2605" i="5"/>
  <c r="C2617" i="5"/>
  <c r="C686" i="5"/>
  <c r="D686" i="5" s="1"/>
  <c r="C1002" i="5"/>
  <c r="D1002" i="5" s="1"/>
  <c r="C1139" i="5"/>
  <c r="C1252" i="5"/>
  <c r="D1252" i="5" s="1"/>
  <c r="C1324" i="5"/>
  <c r="D1324" i="5" s="1"/>
  <c r="C1386" i="5"/>
  <c r="C1444" i="5"/>
  <c r="D1444" i="5" s="1"/>
  <c r="C1500" i="5"/>
  <c r="D1500" i="5" s="1"/>
  <c r="C1555" i="5"/>
  <c r="C1595" i="5"/>
  <c r="C1634" i="5"/>
  <c r="C1674" i="5"/>
  <c r="C1713" i="5"/>
  <c r="C1751" i="5"/>
  <c r="C1787" i="5"/>
  <c r="C1814" i="5"/>
  <c r="D1814" i="5" s="1"/>
  <c r="C1838" i="5"/>
  <c r="D1838" i="5" s="1"/>
  <c r="C1862" i="5"/>
  <c r="C1886" i="5"/>
  <c r="D1886" i="5" s="1"/>
  <c r="C1909" i="5"/>
  <c r="C1931" i="5"/>
  <c r="C1950" i="5"/>
  <c r="C1968" i="5"/>
  <c r="C1986" i="5"/>
  <c r="C2004" i="5"/>
  <c r="C2022" i="5"/>
  <c r="C2040" i="5"/>
  <c r="C2058" i="5"/>
  <c r="C2076" i="5"/>
  <c r="C2093" i="5"/>
  <c r="C2109" i="5"/>
  <c r="C2124" i="5"/>
  <c r="C2141" i="5"/>
  <c r="C2157" i="5"/>
  <c r="C2172" i="5"/>
  <c r="C2189" i="5"/>
  <c r="C2203" i="5"/>
  <c r="C2217" i="5"/>
  <c r="C2231" i="5"/>
  <c r="C2245" i="5"/>
  <c r="C2258" i="5"/>
  <c r="C2270" i="5"/>
  <c r="C2282" i="5"/>
  <c r="C2294" i="5"/>
  <c r="C2306" i="5"/>
  <c r="C2318" i="5"/>
  <c r="C2330" i="5"/>
  <c r="C2342" i="5"/>
  <c r="C2354" i="5"/>
  <c r="C2366" i="5"/>
  <c r="C2378" i="5"/>
  <c r="C2390" i="5"/>
  <c r="C2402" i="5"/>
  <c r="C2414" i="5"/>
  <c r="C2426" i="5"/>
  <c r="C2438" i="5"/>
  <c r="C2450" i="5"/>
  <c r="C2462" i="5"/>
  <c r="C2474" i="5"/>
  <c r="C2486" i="5"/>
  <c r="C2498" i="5"/>
  <c r="C2510" i="5"/>
  <c r="C2522" i="5"/>
  <c r="C2534" i="5"/>
  <c r="C2546" i="5"/>
  <c r="C2558" i="5"/>
  <c r="C2570" i="5"/>
  <c r="C2582" i="5"/>
  <c r="C2594" i="5"/>
  <c r="C2606" i="5"/>
  <c r="C2618" i="5"/>
  <c r="C2630" i="5"/>
  <c r="C2642" i="5"/>
  <c r="C2654" i="5"/>
  <c r="C2666" i="5"/>
  <c r="C2678" i="5"/>
  <c r="C2690" i="5"/>
  <c r="C2702" i="5"/>
  <c r="C2714" i="5"/>
  <c r="C2726" i="5"/>
  <c r="C2738" i="5"/>
  <c r="C2750" i="5"/>
  <c r="C2762" i="5"/>
  <c r="C2774" i="5"/>
  <c r="C2786" i="5"/>
  <c r="C2798" i="5"/>
  <c r="C2810" i="5"/>
  <c r="C2822" i="5"/>
  <c r="C2834" i="5"/>
  <c r="C2846" i="5"/>
  <c r="C2858" i="5"/>
  <c r="C2870" i="5"/>
  <c r="C2882" i="5"/>
  <c r="C2894" i="5"/>
  <c r="C2906" i="5"/>
  <c r="C2918" i="5"/>
  <c r="C715" i="5"/>
  <c r="D715" i="5" s="1"/>
  <c r="C1015" i="5"/>
  <c r="D1015" i="5" s="1"/>
  <c r="C1144" i="5"/>
  <c r="C1260" i="5"/>
  <c r="D1260" i="5" s="1"/>
  <c r="C1328" i="5"/>
  <c r="D1328" i="5" s="1"/>
  <c r="C1389" i="5"/>
  <c r="D1389" i="5" s="1"/>
  <c r="C1447" i="5"/>
  <c r="D1447" i="5" s="1"/>
  <c r="C1505" i="5"/>
  <c r="D1505" i="5" s="1"/>
  <c r="C1556" i="5"/>
  <c r="C1596" i="5"/>
  <c r="C1636" i="5"/>
  <c r="C1675" i="5"/>
  <c r="D1675" i="5" s="1"/>
  <c r="C1714" i="5"/>
  <c r="C1752" i="5"/>
  <c r="C1788" i="5"/>
  <c r="C1817" i="5"/>
  <c r="D1817" i="5" s="1"/>
  <c r="C1841" i="5"/>
  <c r="D1841" i="5" s="1"/>
  <c r="C1865" i="5"/>
  <c r="D1865" i="5" s="1"/>
  <c r="C1889" i="5"/>
  <c r="C1910" i="5"/>
  <c r="C1932" i="5"/>
  <c r="C1951" i="5"/>
  <c r="C1969" i="5"/>
  <c r="C1987" i="5"/>
  <c r="D1987" i="5" s="1"/>
  <c r="C2005" i="5"/>
  <c r="C2023" i="5"/>
  <c r="C2041" i="5"/>
  <c r="C2059" i="5"/>
  <c r="C2077" i="5"/>
  <c r="C2094" i="5"/>
  <c r="C2110" i="5"/>
  <c r="C2125" i="5"/>
  <c r="C2142" i="5"/>
  <c r="C2158" i="5"/>
  <c r="C2173" i="5"/>
  <c r="C2190" i="5"/>
  <c r="C2204" i="5"/>
  <c r="C2218" i="5"/>
  <c r="C2232" i="5"/>
  <c r="C2246" i="5"/>
  <c r="C2259" i="5"/>
  <c r="C2271" i="5"/>
  <c r="C2283" i="5"/>
  <c r="C2295" i="5"/>
  <c r="C2307" i="5"/>
  <c r="C2319" i="5"/>
  <c r="C2331" i="5"/>
  <c r="C2343" i="5"/>
  <c r="C2355" i="5"/>
  <c r="C2367" i="5"/>
  <c r="C2379" i="5"/>
  <c r="C2391" i="5"/>
  <c r="C2403" i="5"/>
  <c r="C2415" i="5"/>
  <c r="C2427" i="5"/>
  <c r="C2439" i="5"/>
  <c r="C2451" i="5"/>
  <c r="C2463" i="5"/>
  <c r="C2475" i="5"/>
  <c r="C2487" i="5"/>
  <c r="C2499" i="5"/>
  <c r="C2511" i="5"/>
  <c r="C2523" i="5"/>
  <c r="C2535" i="5"/>
  <c r="C2547" i="5"/>
  <c r="C2559" i="5"/>
  <c r="C2571" i="5"/>
  <c r="C2583" i="5"/>
  <c r="C2595" i="5"/>
  <c r="C2607" i="5"/>
  <c r="C2619" i="5"/>
  <c r="C2631" i="5"/>
  <c r="C2643" i="5"/>
  <c r="C2655" i="5"/>
  <c r="C2667" i="5"/>
  <c r="C2679" i="5"/>
  <c r="C2691" i="5"/>
  <c r="C2703" i="5"/>
  <c r="C2715" i="5"/>
  <c r="C2727" i="5"/>
  <c r="C2739" i="5"/>
  <c r="C2751" i="5"/>
  <c r="C2763" i="5"/>
  <c r="C2775" i="5"/>
  <c r="C2787" i="5"/>
  <c r="C2799" i="5"/>
  <c r="C2811" i="5"/>
  <c r="C2823" i="5"/>
  <c r="C2835" i="5"/>
  <c r="C2847" i="5"/>
  <c r="C2859" i="5"/>
  <c r="C2871" i="5"/>
  <c r="C2883" i="5"/>
  <c r="C2895" i="5"/>
  <c r="C2907" i="5"/>
  <c r="C2919" i="5"/>
  <c r="C762" i="5"/>
  <c r="C1036" i="5"/>
  <c r="D1036" i="5" s="1"/>
  <c r="C1162" i="5"/>
  <c r="D1162" i="5" s="1"/>
  <c r="C1270" i="5"/>
  <c r="D1270" i="5" s="1"/>
  <c r="C1336" i="5"/>
  <c r="D1336" i="5" s="1"/>
  <c r="C1397" i="5"/>
  <c r="D1397" i="5" s="1"/>
  <c r="C1453" i="5"/>
  <c r="D1453" i="5" s="1"/>
  <c r="C1511" i="5"/>
  <c r="D1511" i="5" s="1"/>
  <c r="C1558" i="5"/>
  <c r="C1598" i="5"/>
  <c r="D1598" i="5" s="1"/>
  <c r="C1638" i="5"/>
  <c r="C1677" i="5"/>
  <c r="D1677" i="5" s="1"/>
  <c r="C1716" i="5"/>
  <c r="C1754" i="5"/>
  <c r="D1754" i="5" s="1"/>
  <c r="C1790" i="5"/>
  <c r="C1819" i="5"/>
  <c r="C1843" i="5"/>
  <c r="D1843" i="5" s="1"/>
  <c r="C1867" i="5"/>
  <c r="D1867" i="5" s="1"/>
  <c r="C1891" i="5"/>
  <c r="D1891" i="5" s="1"/>
  <c r="C1913" i="5"/>
  <c r="D1913" i="5" s="1"/>
  <c r="C1933" i="5"/>
  <c r="C1954" i="5"/>
  <c r="C1970" i="5"/>
  <c r="D1970" i="5" s="1"/>
  <c r="C1990" i="5"/>
  <c r="C2006" i="5"/>
  <c r="C2026" i="5"/>
  <c r="C2042" i="5"/>
  <c r="D2042" i="5" s="1"/>
  <c r="C2062" i="5"/>
  <c r="C2078" i="5"/>
  <c r="C2095" i="5"/>
  <c r="C2111" i="5"/>
  <c r="C2126" i="5"/>
  <c r="D2126" i="5" s="1"/>
  <c r="C2143" i="5"/>
  <c r="D2143" i="5" s="1"/>
  <c r="C2159" i="5"/>
  <c r="C2174" i="5"/>
  <c r="D2174" i="5" s="1"/>
  <c r="C2191" i="5"/>
  <c r="C2205" i="5"/>
  <c r="C2219" i="5"/>
  <c r="C2233" i="5"/>
  <c r="C2247" i="5"/>
  <c r="D2247" i="5" s="1"/>
  <c r="C2260" i="5"/>
  <c r="C2272" i="5"/>
  <c r="C2284" i="5"/>
  <c r="C2296" i="5"/>
  <c r="C2308" i="5"/>
  <c r="C2320" i="5"/>
  <c r="C2332" i="5"/>
  <c r="C2344" i="5"/>
  <c r="C2356" i="5"/>
  <c r="C2368" i="5"/>
  <c r="C2380" i="5"/>
  <c r="C2392" i="5"/>
  <c r="C2404" i="5"/>
  <c r="C2416" i="5"/>
  <c r="C2428" i="5"/>
  <c r="C2440" i="5"/>
  <c r="C2452" i="5"/>
  <c r="C2464" i="5"/>
  <c r="C2476" i="5"/>
  <c r="C2488" i="5"/>
  <c r="C2500" i="5"/>
  <c r="C2512" i="5"/>
  <c r="C2524" i="5"/>
  <c r="C2536" i="5"/>
  <c r="C2548" i="5"/>
  <c r="C2560" i="5"/>
  <c r="C2572" i="5"/>
  <c r="C2584" i="5"/>
  <c r="C2596" i="5"/>
  <c r="C2608" i="5"/>
  <c r="C2620" i="5"/>
  <c r="C2632" i="5"/>
  <c r="C2644" i="5"/>
  <c r="C2656" i="5"/>
  <c r="C2668" i="5"/>
  <c r="C2680" i="5"/>
  <c r="C2692" i="5"/>
  <c r="C2704" i="5"/>
  <c r="C2716" i="5"/>
  <c r="C2728" i="5"/>
  <c r="C2740" i="5"/>
  <c r="C2752" i="5"/>
  <c r="C2764" i="5"/>
  <c r="C2776" i="5"/>
  <c r="C2788" i="5"/>
  <c r="C801" i="5"/>
  <c r="D801" i="5" s="1"/>
  <c r="C1055" i="5"/>
  <c r="D1055" i="5" s="1"/>
  <c r="C1175" i="5"/>
  <c r="C1280" i="5"/>
  <c r="C1343" i="5"/>
  <c r="D1343" i="5" s="1"/>
  <c r="C1403" i="5"/>
  <c r="D1403" i="5" s="1"/>
  <c r="C1461" i="5"/>
  <c r="C1519" i="5"/>
  <c r="D1519" i="5" s="1"/>
  <c r="C1569" i="5"/>
  <c r="C1608" i="5"/>
  <c r="C1648" i="5"/>
  <c r="C1687" i="5"/>
  <c r="C1726" i="5"/>
  <c r="C1763" i="5"/>
  <c r="C1799" i="5"/>
  <c r="C1824" i="5"/>
  <c r="C1848" i="5"/>
  <c r="C1872" i="5"/>
  <c r="C1896" i="5"/>
  <c r="C1918" i="5"/>
  <c r="C1937" i="5"/>
  <c r="D1937" i="5" s="1"/>
  <c r="C1956" i="5"/>
  <c r="C1974" i="5"/>
  <c r="C1992" i="5"/>
  <c r="C2010" i="5"/>
  <c r="C2028" i="5"/>
  <c r="C2046" i="5"/>
  <c r="C2064" i="5"/>
  <c r="C2082" i="5"/>
  <c r="C2098" i="5"/>
  <c r="C2113" i="5"/>
  <c r="C2130" i="5"/>
  <c r="C2146" i="5"/>
  <c r="C2161" i="5"/>
  <c r="C2178" i="5"/>
  <c r="C2193" i="5"/>
  <c r="C2207" i="5"/>
  <c r="C2221" i="5"/>
  <c r="C2237" i="5"/>
  <c r="C2250" i="5"/>
  <c r="C2262" i="5"/>
  <c r="C2274" i="5"/>
  <c r="C2286" i="5"/>
  <c r="C2298" i="5"/>
  <c r="C2310" i="5"/>
  <c r="C2322" i="5"/>
  <c r="C2334" i="5"/>
  <c r="C2346" i="5"/>
  <c r="C2358" i="5"/>
  <c r="C2370" i="5"/>
  <c r="C2382" i="5"/>
  <c r="C2394" i="5"/>
  <c r="C2406" i="5"/>
  <c r="C2418" i="5"/>
  <c r="C2430" i="5"/>
  <c r="C2442" i="5"/>
  <c r="C2454" i="5"/>
  <c r="C2466" i="5"/>
  <c r="C845" i="5"/>
  <c r="C1072" i="5"/>
  <c r="C1188" i="5"/>
  <c r="C1288" i="5"/>
  <c r="D1288" i="5" s="1"/>
  <c r="C1352" i="5"/>
  <c r="C1411" i="5"/>
  <c r="C1469" i="5"/>
  <c r="D1469" i="5" s="1"/>
  <c r="C1525" i="5"/>
  <c r="D1525" i="5" s="1"/>
  <c r="C1570" i="5"/>
  <c r="D1570" i="5" s="1"/>
  <c r="C1609" i="5"/>
  <c r="C1649" i="5"/>
  <c r="D1649" i="5" s="1"/>
  <c r="C1688" i="5"/>
  <c r="D1688" i="5" s="1"/>
  <c r="C1727" i="5"/>
  <c r="D1727" i="5" s="1"/>
  <c r="C1764" i="5"/>
  <c r="C1800" i="5"/>
  <c r="C1825" i="5"/>
  <c r="C1849" i="5"/>
  <c r="C1873" i="5"/>
  <c r="C1897" i="5"/>
  <c r="C1919" i="5"/>
  <c r="C1939" i="5"/>
  <c r="D1939" i="5" s="1"/>
  <c r="C1957" i="5"/>
  <c r="C1975" i="5"/>
  <c r="D1975" i="5" s="1"/>
  <c r="C1993" i="5"/>
  <c r="C2011" i="5"/>
  <c r="D2011" i="5" s="1"/>
  <c r="C2029" i="5"/>
  <c r="C2047" i="5"/>
  <c r="C2065" i="5"/>
  <c r="C2083" i="5"/>
  <c r="D2083" i="5" s="1"/>
  <c r="C2099" i="5"/>
  <c r="C2114" i="5"/>
  <c r="D2114" i="5" s="1"/>
  <c r="C2131" i="5"/>
  <c r="D2131" i="5" s="1"/>
  <c r="C2147" i="5"/>
  <c r="C2162" i="5"/>
  <c r="D2162" i="5" s="1"/>
  <c r="C2179" i="5"/>
  <c r="D2179" i="5" s="1"/>
  <c r="C2194" i="5"/>
  <c r="C2208" i="5"/>
  <c r="C2222" i="5"/>
  <c r="C2238" i="5"/>
  <c r="C2251" i="5"/>
  <c r="C2263" i="5"/>
  <c r="C2275" i="5"/>
  <c r="C2287" i="5"/>
  <c r="C2299" i="5"/>
  <c r="C2311" i="5"/>
  <c r="C2323" i="5"/>
  <c r="C2335" i="5"/>
  <c r="C2347" i="5"/>
  <c r="C2359" i="5"/>
  <c r="C2371" i="5"/>
  <c r="C2383" i="5"/>
  <c r="C2395" i="5"/>
  <c r="C2407" i="5"/>
  <c r="C2419" i="5"/>
  <c r="C2431" i="5"/>
  <c r="C2443" i="5"/>
  <c r="C2455" i="5"/>
  <c r="C2467" i="5"/>
  <c r="C2479" i="5"/>
  <c r="C2491" i="5"/>
  <c r="C2503" i="5"/>
  <c r="C2515" i="5"/>
  <c r="C2527" i="5"/>
  <c r="C2539" i="5"/>
  <c r="C2551" i="5"/>
  <c r="C2563" i="5"/>
  <c r="C2575" i="5"/>
  <c r="C2587" i="5"/>
  <c r="C2599" i="5"/>
  <c r="C2611" i="5"/>
  <c r="C2623" i="5"/>
  <c r="C2635" i="5"/>
  <c r="C2647" i="5"/>
  <c r="C2659" i="5"/>
  <c r="C2671" i="5"/>
  <c r="C2683" i="5"/>
  <c r="C2695" i="5"/>
  <c r="C523" i="5"/>
  <c r="D523" i="5" s="1"/>
  <c r="C1307" i="5"/>
  <c r="C1542" i="5"/>
  <c r="D1542" i="5" s="1"/>
  <c r="C1701" i="5"/>
  <c r="D1701" i="5" s="1"/>
  <c r="C1835" i="5"/>
  <c r="C1925" i="5"/>
  <c r="C1999" i="5"/>
  <c r="D1999" i="5" s="1"/>
  <c r="C2071" i="5"/>
  <c r="C2136" i="5"/>
  <c r="C2198" i="5"/>
  <c r="C2255" i="5"/>
  <c r="D2255" i="5" s="1"/>
  <c r="C2303" i="5"/>
  <c r="C2351" i="5"/>
  <c r="D2351" i="5" s="1"/>
  <c r="C2399" i="5"/>
  <c r="C2447" i="5"/>
  <c r="D2447" i="5" s="1"/>
  <c r="C2490" i="5"/>
  <c r="C2526" i="5"/>
  <c r="C2562" i="5"/>
  <c r="C2598" i="5"/>
  <c r="C2633" i="5"/>
  <c r="C2660" i="5"/>
  <c r="D2660" i="5" s="1"/>
  <c r="C2687" i="5"/>
  <c r="C2708" i="5"/>
  <c r="D2708" i="5" s="1"/>
  <c r="C2730" i="5"/>
  <c r="C2749" i="5"/>
  <c r="C2771" i="5"/>
  <c r="C2791" i="5"/>
  <c r="C2809" i="5"/>
  <c r="C2827" i="5"/>
  <c r="C2845" i="5"/>
  <c r="C2863" i="5"/>
  <c r="C2881" i="5"/>
  <c r="C2899" i="5"/>
  <c r="C2917" i="5"/>
  <c r="D2917" i="5" s="1"/>
  <c r="C2932" i="5"/>
  <c r="C2945" i="5"/>
  <c r="C2958" i="5"/>
  <c r="C2971" i="5"/>
  <c r="C2984" i="5"/>
  <c r="C2997" i="5"/>
  <c r="D2997" i="5" s="1"/>
  <c r="C3011" i="5"/>
  <c r="C3024" i="5"/>
  <c r="C3037" i="5"/>
  <c r="C3050" i="5"/>
  <c r="C3063" i="5"/>
  <c r="C3075" i="5"/>
  <c r="C3087" i="5"/>
  <c r="C3099" i="5"/>
  <c r="C3111" i="5"/>
  <c r="C3123" i="5"/>
  <c r="C3135" i="5"/>
  <c r="C3147" i="5"/>
  <c r="C3159" i="5"/>
  <c r="C3171" i="5"/>
  <c r="C3183" i="5"/>
  <c r="C3195" i="5"/>
  <c r="C3207" i="5"/>
  <c r="C3219" i="5"/>
  <c r="C3231" i="5"/>
  <c r="C3243" i="5"/>
  <c r="C3255" i="5"/>
  <c r="C3267" i="5"/>
  <c r="C3279" i="5"/>
  <c r="C3291" i="5"/>
  <c r="C3303" i="5"/>
  <c r="C3315" i="5"/>
  <c r="C3327" i="5"/>
  <c r="C3339" i="5"/>
  <c r="C3351" i="5"/>
  <c r="C3363" i="5"/>
  <c r="C3375" i="5"/>
  <c r="C3387" i="5"/>
  <c r="C3399" i="5"/>
  <c r="C3411" i="5"/>
  <c r="C3423" i="5"/>
  <c r="C3435" i="5"/>
  <c r="C3447" i="5"/>
  <c r="C3459" i="5"/>
  <c r="C3471" i="5"/>
  <c r="C3483" i="5"/>
  <c r="C3402" i="5"/>
  <c r="C3450" i="5"/>
  <c r="C3271" i="5"/>
  <c r="C3331" i="5"/>
  <c r="C3391" i="5"/>
  <c r="C3427" i="5"/>
  <c r="B6" i="5"/>
  <c r="C1680" i="5"/>
  <c r="D1680" i="5" s="1"/>
  <c r="C2519" i="5"/>
  <c r="D2519" i="5" s="1"/>
  <c r="C2843" i="5"/>
  <c r="C3035" i="5"/>
  <c r="C3193" i="5"/>
  <c r="C3325" i="5"/>
  <c r="C3457" i="5"/>
  <c r="C2195" i="5"/>
  <c r="D2195" i="5" s="1"/>
  <c r="C2348" i="5"/>
  <c r="D2348" i="5" s="1"/>
  <c r="C2561" i="5"/>
  <c r="C2768" i="5"/>
  <c r="C2844" i="5"/>
  <c r="C2983" i="5"/>
  <c r="C3086" i="5"/>
  <c r="C3170" i="5"/>
  <c r="D3170" i="5" s="1"/>
  <c r="C3266" i="5"/>
  <c r="C3374" i="5"/>
  <c r="C782" i="5"/>
  <c r="D782" i="5" s="1"/>
  <c r="C1340" i="5"/>
  <c r="D1340" i="5" s="1"/>
  <c r="C1561" i="5"/>
  <c r="D1561" i="5" s="1"/>
  <c r="C1720" i="5"/>
  <c r="C1847" i="5"/>
  <c r="C1934" i="5"/>
  <c r="C2009" i="5"/>
  <c r="C2081" i="5"/>
  <c r="C2145" i="5"/>
  <c r="C2206" i="5"/>
  <c r="D2206" i="5" s="1"/>
  <c r="C2261" i="5"/>
  <c r="C2309" i="5"/>
  <c r="C2357" i="5"/>
  <c r="C2405" i="5"/>
  <c r="C2453" i="5"/>
  <c r="C2492" i="5"/>
  <c r="D2492" i="5" s="1"/>
  <c r="C2528" i="5"/>
  <c r="D2528" i="5" s="1"/>
  <c r="C2564" i="5"/>
  <c r="D2564" i="5" s="1"/>
  <c r="C2600" i="5"/>
  <c r="D2600" i="5" s="1"/>
  <c r="C2634" i="5"/>
  <c r="C2663" i="5"/>
  <c r="D2663" i="5" s="1"/>
  <c r="C2688" i="5"/>
  <c r="C2711" i="5"/>
  <c r="C2731" i="5"/>
  <c r="C2753" i="5"/>
  <c r="C2772" i="5"/>
  <c r="C2792" i="5"/>
  <c r="D2792" i="5" s="1"/>
  <c r="C2812" i="5"/>
  <c r="C2828" i="5"/>
  <c r="C2848" i="5"/>
  <c r="C2864" i="5"/>
  <c r="C2884" i="5"/>
  <c r="C2900" i="5"/>
  <c r="D2900" i="5" s="1"/>
  <c r="C2920" i="5"/>
  <c r="C2933" i="5"/>
  <c r="C2946" i="5"/>
  <c r="C2959" i="5"/>
  <c r="C2972" i="5"/>
  <c r="C2985" i="5"/>
  <c r="D2985" i="5" s="1"/>
  <c r="C2999" i="5"/>
  <c r="C3012" i="5"/>
  <c r="C3025" i="5"/>
  <c r="C3038" i="5"/>
  <c r="C3051" i="5"/>
  <c r="C3064" i="5"/>
  <c r="C3076" i="5"/>
  <c r="C3088" i="5"/>
  <c r="C3100" i="5"/>
  <c r="C3112" i="5"/>
  <c r="C3124" i="5"/>
  <c r="C3136" i="5"/>
  <c r="C3148" i="5"/>
  <c r="C3160" i="5"/>
  <c r="C3172" i="5"/>
  <c r="C3184" i="5"/>
  <c r="C3196" i="5"/>
  <c r="C3208" i="5"/>
  <c r="C3220" i="5"/>
  <c r="C3232" i="5"/>
  <c r="C3244" i="5"/>
  <c r="C3256" i="5"/>
  <c r="C3268" i="5"/>
  <c r="C3280" i="5"/>
  <c r="C3292" i="5"/>
  <c r="C3304" i="5"/>
  <c r="C3316" i="5"/>
  <c r="C3328" i="5"/>
  <c r="C3340" i="5"/>
  <c r="C3352" i="5"/>
  <c r="C3364" i="5"/>
  <c r="C3376" i="5"/>
  <c r="C3388" i="5"/>
  <c r="C3400" i="5"/>
  <c r="C3412" i="5"/>
  <c r="C3424" i="5"/>
  <c r="C3436" i="5"/>
  <c r="C3448" i="5"/>
  <c r="C3460" i="5"/>
  <c r="C3472" i="5"/>
  <c r="C3484" i="5"/>
  <c r="C3390" i="5"/>
  <c r="C3438" i="5"/>
  <c r="C3486" i="5"/>
  <c r="D3486" i="5" s="1"/>
  <c r="C3295" i="5"/>
  <c r="C3367" i="5"/>
  <c r="C3415" i="5"/>
  <c r="C3475" i="5"/>
  <c r="C3468" i="5"/>
  <c r="C1516" i="5"/>
  <c r="D1516" i="5" s="1"/>
  <c r="C2706" i="5"/>
  <c r="C2969" i="5"/>
  <c r="C3133" i="5"/>
  <c r="C3289" i="5"/>
  <c r="C3421" i="5"/>
  <c r="C1826" i="5"/>
  <c r="D1826" i="5" s="1"/>
  <c r="C2684" i="5"/>
  <c r="C2880" i="5"/>
  <c r="C3023" i="5"/>
  <c r="C3158" i="5"/>
  <c r="C3290" i="5"/>
  <c r="C3410" i="5"/>
  <c r="C865" i="5"/>
  <c r="D865" i="5" s="1"/>
  <c r="C1355" i="5"/>
  <c r="D1355" i="5" s="1"/>
  <c r="C1572" i="5"/>
  <c r="D1572" i="5" s="1"/>
  <c r="C1729" i="5"/>
  <c r="D1729" i="5" s="1"/>
  <c r="C1850" i="5"/>
  <c r="C1942" i="5"/>
  <c r="D1942" i="5" s="1"/>
  <c r="C2014" i="5"/>
  <c r="D2014" i="5" s="1"/>
  <c r="C2085" i="5"/>
  <c r="D2085" i="5" s="1"/>
  <c r="C2148" i="5"/>
  <c r="D2148" i="5" s="1"/>
  <c r="C2209" i="5"/>
  <c r="D2209" i="5" s="1"/>
  <c r="C2264" i="5"/>
  <c r="D2264" i="5" s="1"/>
  <c r="C2312" i="5"/>
  <c r="D2312" i="5" s="1"/>
  <c r="C2360" i="5"/>
  <c r="D2360" i="5" s="1"/>
  <c r="C2408" i="5"/>
  <c r="D2408" i="5" s="1"/>
  <c r="C2456" i="5"/>
  <c r="D2456" i="5" s="1"/>
  <c r="C2495" i="5"/>
  <c r="D2495" i="5" s="1"/>
  <c r="C2531" i="5"/>
  <c r="D2531" i="5" s="1"/>
  <c r="C2567" i="5"/>
  <c r="D2567" i="5" s="1"/>
  <c r="C2603" i="5"/>
  <c r="D2603" i="5" s="1"/>
  <c r="C2636" i="5"/>
  <c r="D2636" i="5" s="1"/>
  <c r="C2665" i="5"/>
  <c r="C2689" i="5"/>
  <c r="D2689" i="5" s="1"/>
  <c r="C2712" i="5"/>
  <c r="C2732" i="5"/>
  <c r="C2754" i="5"/>
  <c r="C2773" i="5"/>
  <c r="D2773" i="5" s="1"/>
  <c r="C2795" i="5"/>
  <c r="C2813" i="5"/>
  <c r="C2831" i="5"/>
  <c r="C2849" i="5"/>
  <c r="C2867" i="5"/>
  <c r="C2885" i="5"/>
  <c r="C2903" i="5"/>
  <c r="C2921" i="5"/>
  <c r="C2934" i="5"/>
  <c r="C2947" i="5"/>
  <c r="C2960" i="5"/>
  <c r="C2973" i="5"/>
  <c r="C2987" i="5"/>
  <c r="C3000" i="5"/>
  <c r="C3013" i="5"/>
  <c r="C3026" i="5"/>
  <c r="C3039" i="5"/>
  <c r="C3052" i="5"/>
  <c r="C3065" i="5"/>
  <c r="C3077" i="5"/>
  <c r="C3089" i="5"/>
  <c r="C3101" i="5"/>
  <c r="C3113" i="5"/>
  <c r="C3125" i="5"/>
  <c r="C3137" i="5"/>
  <c r="C3149" i="5"/>
  <c r="C3161" i="5"/>
  <c r="C3173" i="5"/>
  <c r="C3185" i="5"/>
  <c r="C3197" i="5"/>
  <c r="C3209" i="5"/>
  <c r="C3221" i="5"/>
  <c r="C3233" i="5"/>
  <c r="C3245" i="5"/>
  <c r="C3257" i="5"/>
  <c r="C3269" i="5"/>
  <c r="C3281" i="5"/>
  <c r="C3293" i="5"/>
  <c r="C3305" i="5"/>
  <c r="C3317" i="5"/>
  <c r="C3329" i="5"/>
  <c r="C3341" i="5"/>
  <c r="C3353" i="5"/>
  <c r="C3365" i="5"/>
  <c r="C3377" i="5"/>
  <c r="C3389" i="5"/>
  <c r="C3401" i="5"/>
  <c r="C3413" i="5"/>
  <c r="C3425" i="5"/>
  <c r="C3437" i="5"/>
  <c r="C3449" i="5"/>
  <c r="D3449" i="5" s="1"/>
  <c r="C3461" i="5"/>
  <c r="C3473" i="5"/>
  <c r="C3485" i="5"/>
  <c r="C3378" i="5"/>
  <c r="C3426" i="5"/>
  <c r="C3474" i="5"/>
  <c r="C3283" i="5"/>
  <c r="C3343" i="5"/>
  <c r="C3403" i="5"/>
  <c r="C3451" i="5"/>
  <c r="C3478" i="5"/>
  <c r="C2063" i="5"/>
  <c r="D2063" i="5" s="1"/>
  <c r="C2393" i="5"/>
  <c r="D2393" i="5" s="1"/>
  <c r="C2725" i="5"/>
  <c r="D2725" i="5" s="1"/>
  <c r="C2861" i="5"/>
  <c r="C2995" i="5"/>
  <c r="C3085" i="5"/>
  <c r="C3181" i="5"/>
  <c r="C3265" i="5"/>
  <c r="C3349" i="5"/>
  <c r="C3445" i="5"/>
  <c r="C2252" i="5"/>
  <c r="C2396" i="5"/>
  <c r="C2597" i="5"/>
  <c r="C2790" i="5"/>
  <c r="C3194" i="5"/>
  <c r="D3194" i="5" s="1"/>
  <c r="C3398" i="5"/>
  <c r="C938" i="5"/>
  <c r="D938" i="5" s="1"/>
  <c r="C1372" i="5"/>
  <c r="C1583" i="5"/>
  <c r="C1740" i="5"/>
  <c r="C1859" i="5"/>
  <c r="C1945" i="5"/>
  <c r="D1945" i="5" s="1"/>
  <c r="C2017" i="5"/>
  <c r="D2017" i="5" s="1"/>
  <c r="C2088" i="5"/>
  <c r="C2153" i="5"/>
  <c r="D2153" i="5" s="1"/>
  <c r="C2214" i="5"/>
  <c r="D2214" i="5" s="1"/>
  <c r="C2267" i="5"/>
  <c r="C2315" i="5"/>
  <c r="D2315" i="5" s="1"/>
  <c r="C2363" i="5"/>
  <c r="D2363" i="5" s="1"/>
  <c r="C2411" i="5"/>
  <c r="D2411" i="5" s="1"/>
  <c r="C2459" i="5"/>
  <c r="D2459" i="5" s="1"/>
  <c r="C2501" i="5"/>
  <c r="C2537" i="5"/>
  <c r="C2573" i="5"/>
  <c r="C2609" i="5"/>
  <c r="C2639" i="5"/>
  <c r="D2639" i="5" s="1"/>
  <c r="C2669" i="5"/>
  <c r="C2693" i="5"/>
  <c r="C2713" i="5"/>
  <c r="C2735" i="5"/>
  <c r="C2755" i="5"/>
  <c r="C2777" i="5"/>
  <c r="C2796" i="5"/>
  <c r="C2814" i="5"/>
  <c r="C2832" i="5"/>
  <c r="C2850" i="5"/>
  <c r="C2868" i="5"/>
  <c r="C2886" i="5"/>
  <c r="C2904" i="5"/>
  <c r="C2922" i="5"/>
  <c r="C2935" i="5"/>
  <c r="C2948" i="5"/>
  <c r="C2961" i="5"/>
  <c r="D2961" i="5" s="1"/>
  <c r="C2975" i="5"/>
  <c r="C2988" i="5"/>
  <c r="C3001" i="5"/>
  <c r="C3014" i="5"/>
  <c r="C3027" i="5"/>
  <c r="C3040" i="5"/>
  <c r="C3053" i="5"/>
  <c r="C3066" i="5"/>
  <c r="C3078" i="5"/>
  <c r="C3090" i="5"/>
  <c r="C3102" i="5"/>
  <c r="C3114" i="5"/>
  <c r="C3126" i="5"/>
  <c r="C3138" i="5"/>
  <c r="C3150" i="5"/>
  <c r="C3162" i="5"/>
  <c r="C3174" i="5"/>
  <c r="C3186" i="5"/>
  <c r="C3198" i="5"/>
  <c r="C3210" i="5"/>
  <c r="C3222" i="5"/>
  <c r="C3234" i="5"/>
  <c r="C3246" i="5"/>
  <c r="C3258" i="5"/>
  <c r="C3270" i="5"/>
  <c r="D3270" i="5" s="1"/>
  <c r="C3282" i="5"/>
  <c r="C3294" i="5"/>
  <c r="C3306" i="5"/>
  <c r="C3318" i="5"/>
  <c r="C3330" i="5"/>
  <c r="C3342" i="5"/>
  <c r="C3354" i="5"/>
  <c r="C3366" i="5"/>
  <c r="C3414" i="5"/>
  <c r="C3462" i="5"/>
  <c r="C3319" i="5"/>
  <c r="C3379" i="5"/>
  <c r="C3439" i="5"/>
  <c r="C3444" i="5"/>
  <c r="C1823" i="5"/>
  <c r="D1823" i="5" s="1"/>
  <c r="C2657" i="5"/>
  <c r="C2879" i="5"/>
  <c r="C3021" i="5"/>
  <c r="C3169" i="5"/>
  <c r="D3169" i="5" s="1"/>
  <c r="C3301" i="5"/>
  <c r="C3409" i="5"/>
  <c r="C1690" i="5"/>
  <c r="D1690" i="5" s="1"/>
  <c r="C2658" i="5"/>
  <c r="D2658" i="5" s="1"/>
  <c r="C2970" i="5"/>
  <c r="C3122" i="5"/>
  <c r="C3254" i="5"/>
  <c r="D3254" i="5" s="1"/>
  <c r="C3386" i="5"/>
  <c r="C1045" i="5"/>
  <c r="D1045" i="5" s="1"/>
  <c r="C1400" i="5"/>
  <c r="D1400" i="5" s="1"/>
  <c r="C1602" i="5"/>
  <c r="C1757" i="5"/>
  <c r="C1871" i="5"/>
  <c r="C1955" i="5"/>
  <c r="C2027" i="5"/>
  <c r="C2097" i="5"/>
  <c r="C2160" i="5"/>
  <c r="D2160" i="5" s="1"/>
  <c r="C2220" i="5"/>
  <c r="C2273" i="5"/>
  <c r="C2321" i="5"/>
  <c r="C2369" i="5"/>
  <c r="C2417" i="5"/>
  <c r="C2465" i="5"/>
  <c r="C2502" i="5"/>
  <c r="C2538" i="5"/>
  <c r="C2574" i="5"/>
  <c r="C2610" i="5"/>
  <c r="C2641" i="5"/>
  <c r="D2641" i="5" s="1"/>
  <c r="C2670" i="5"/>
  <c r="D2670" i="5" s="1"/>
  <c r="C2694" i="5"/>
  <c r="D2694" i="5" s="1"/>
  <c r="C2717" i="5"/>
  <c r="C2736" i="5"/>
  <c r="C2756" i="5"/>
  <c r="C2778" i="5"/>
  <c r="C2797" i="5"/>
  <c r="D2797" i="5" s="1"/>
  <c r="C2815" i="5"/>
  <c r="C2833" i="5"/>
  <c r="D2833" i="5" s="1"/>
  <c r="C2851" i="5"/>
  <c r="C2869" i="5"/>
  <c r="D2869" i="5" s="1"/>
  <c r="C2887" i="5"/>
  <c r="C2905" i="5"/>
  <c r="D2905" i="5" s="1"/>
  <c r="C2923" i="5"/>
  <c r="C2936" i="5"/>
  <c r="C2949" i="5"/>
  <c r="D2949" i="5" s="1"/>
  <c r="C2963" i="5"/>
  <c r="C2976" i="5"/>
  <c r="C2989" i="5"/>
  <c r="C3002" i="5"/>
  <c r="C3015" i="5"/>
  <c r="C3028" i="5"/>
  <c r="C3041" i="5"/>
  <c r="C3054" i="5"/>
  <c r="C3067" i="5"/>
  <c r="C3079" i="5"/>
  <c r="C3091" i="5"/>
  <c r="C3103" i="5"/>
  <c r="C3115" i="5"/>
  <c r="C3127" i="5"/>
  <c r="C3139" i="5"/>
  <c r="C3151" i="5"/>
  <c r="C3163" i="5"/>
  <c r="C3175" i="5"/>
  <c r="C3187" i="5"/>
  <c r="C3199" i="5"/>
  <c r="C3211" i="5"/>
  <c r="C3223" i="5"/>
  <c r="C3235" i="5"/>
  <c r="C3247" i="5"/>
  <c r="C3259" i="5"/>
  <c r="C3307" i="5"/>
  <c r="C3355" i="5"/>
  <c r="C3463" i="5"/>
  <c r="C1915" i="5"/>
  <c r="C2747" i="5"/>
  <c r="C2982" i="5"/>
  <c r="C3109" i="5"/>
  <c r="C3229" i="5"/>
  <c r="C3361" i="5"/>
  <c r="C1292" i="5"/>
  <c r="C2629" i="5"/>
  <c r="D2629" i="5" s="1"/>
  <c r="C2931" i="5"/>
  <c r="C3062" i="5"/>
  <c r="D3062" i="5" s="1"/>
  <c r="C3206" i="5"/>
  <c r="D3206" i="5" s="1"/>
  <c r="C3326" i="5"/>
  <c r="C3446" i="5"/>
  <c r="C1080" i="5"/>
  <c r="D1080" i="5" s="1"/>
  <c r="C1414" i="5"/>
  <c r="D1414" i="5" s="1"/>
  <c r="C1612" i="5"/>
  <c r="C1766" i="5"/>
  <c r="C1874" i="5"/>
  <c r="D1874" i="5" s="1"/>
  <c r="C1958" i="5"/>
  <c r="D1958" i="5" s="1"/>
  <c r="C2030" i="5"/>
  <c r="D2030" i="5" s="1"/>
  <c r="C2100" i="5"/>
  <c r="D2100" i="5" s="1"/>
  <c r="C2165" i="5"/>
  <c r="C2225" i="5"/>
  <c r="D2225" i="5" s="1"/>
  <c r="C2276" i="5"/>
  <c r="D2276" i="5" s="1"/>
  <c r="C2324" i="5"/>
  <c r="C2372" i="5"/>
  <c r="D2372" i="5" s="1"/>
  <c r="C2420" i="5"/>
  <c r="D2420" i="5" s="1"/>
  <c r="C2468" i="5"/>
  <c r="C2504" i="5"/>
  <c r="D2504" i="5" s="1"/>
  <c r="C2540" i="5"/>
  <c r="C2576" i="5"/>
  <c r="C2612" i="5"/>
  <c r="C2645" i="5"/>
  <c r="C2672" i="5"/>
  <c r="D2672" i="5" s="1"/>
  <c r="C2696" i="5"/>
  <c r="D2696" i="5" s="1"/>
  <c r="C2718" i="5"/>
  <c r="C2737" i="5"/>
  <c r="C2759" i="5"/>
  <c r="C2779" i="5"/>
  <c r="C2800" i="5"/>
  <c r="C2816" i="5"/>
  <c r="D2816" i="5" s="1"/>
  <c r="C2836" i="5"/>
  <c r="C2852" i="5"/>
  <c r="D2852" i="5" s="1"/>
  <c r="C2872" i="5"/>
  <c r="C2888" i="5"/>
  <c r="D2888" i="5" s="1"/>
  <c r="C2908" i="5"/>
  <c r="C2924" i="5"/>
  <c r="C2937" i="5"/>
  <c r="D2937" i="5" s="1"/>
  <c r="C2951" i="5"/>
  <c r="C2964" i="5"/>
  <c r="C2977" i="5"/>
  <c r="C2990" i="5"/>
  <c r="C3003" i="5"/>
  <c r="C3016" i="5"/>
  <c r="C3029" i="5"/>
  <c r="C3042" i="5"/>
  <c r="C3055" i="5"/>
  <c r="C3068" i="5"/>
  <c r="C3080" i="5"/>
  <c r="C3092" i="5"/>
  <c r="C3104" i="5"/>
  <c r="C3116" i="5"/>
  <c r="C3128" i="5"/>
  <c r="C3140" i="5"/>
  <c r="C3152" i="5"/>
  <c r="C3164" i="5"/>
  <c r="C3176" i="5"/>
  <c r="C3188" i="5"/>
  <c r="C3200" i="5"/>
  <c r="C3212" i="5"/>
  <c r="C3224" i="5"/>
  <c r="C3236" i="5"/>
  <c r="C3248" i="5"/>
  <c r="C3260" i="5"/>
  <c r="C3272" i="5"/>
  <c r="C3284" i="5"/>
  <c r="C3296" i="5"/>
  <c r="C3308" i="5"/>
  <c r="C3320" i="5"/>
  <c r="C3332" i="5"/>
  <c r="C3344" i="5"/>
  <c r="C3356" i="5"/>
  <c r="C3368" i="5"/>
  <c r="C3380" i="5"/>
  <c r="C3392" i="5"/>
  <c r="C3404" i="5"/>
  <c r="C3416" i="5"/>
  <c r="C3428" i="5"/>
  <c r="C3440" i="5"/>
  <c r="C3452" i="5"/>
  <c r="C3464" i="5"/>
  <c r="C3476" i="5"/>
  <c r="C3154" i="5"/>
  <c r="C3238" i="5"/>
  <c r="C3274" i="5"/>
  <c r="C3310" i="5"/>
  <c r="C3334" i="5"/>
  <c r="C3370" i="5"/>
  <c r="C3406" i="5"/>
  <c r="C3442" i="5"/>
  <c r="C3480" i="5"/>
  <c r="C2192" i="5"/>
  <c r="D2192" i="5" s="1"/>
  <c r="C2345" i="5"/>
  <c r="D2345" i="5" s="1"/>
  <c r="C2627" i="5"/>
  <c r="C2807" i="5"/>
  <c r="C2930" i="5"/>
  <c r="C3048" i="5"/>
  <c r="C3157" i="5"/>
  <c r="C3277" i="5"/>
  <c r="C3385" i="5"/>
  <c r="C1530" i="5"/>
  <c r="D1530" i="5" s="1"/>
  <c r="C2729" i="5"/>
  <c r="C2944" i="5"/>
  <c r="D2944" i="5" s="1"/>
  <c r="C3098" i="5"/>
  <c r="D3098" i="5" s="1"/>
  <c r="C3230" i="5"/>
  <c r="C3350" i="5"/>
  <c r="D3350" i="5" s="1"/>
  <c r="C3482" i="5"/>
  <c r="D3482" i="5" s="1"/>
  <c r="C1108" i="5"/>
  <c r="D1108" i="5" s="1"/>
  <c r="C1428" i="5"/>
  <c r="D1428" i="5" s="1"/>
  <c r="C1622" i="5"/>
  <c r="D1622" i="5" s="1"/>
  <c r="C1776" i="5"/>
  <c r="D1776" i="5" s="1"/>
  <c r="C1883" i="5"/>
  <c r="D1883" i="5" s="1"/>
  <c r="C1963" i="5"/>
  <c r="C2035" i="5"/>
  <c r="D2035" i="5" s="1"/>
  <c r="C2105" i="5"/>
  <c r="D2105" i="5" s="1"/>
  <c r="C2169" i="5"/>
  <c r="C2228" i="5"/>
  <c r="D2228" i="5" s="1"/>
  <c r="C2279" i="5"/>
  <c r="D2279" i="5" s="1"/>
  <c r="C2327" i="5"/>
  <c r="C2375" i="5"/>
  <c r="D2375" i="5" s="1"/>
  <c r="C2423" i="5"/>
  <c r="D2423" i="5" s="1"/>
  <c r="C2471" i="5"/>
  <c r="C2507" i="5"/>
  <c r="D2507" i="5" s="1"/>
  <c r="C2543" i="5"/>
  <c r="C2579" i="5"/>
  <c r="C2615" i="5"/>
  <c r="C2646" i="5"/>
  <c r="C2675" i="5"/>
  <c r="C2699" i="5"/>
  <c r="C2719" i="5"/>
  <c r="C2741" i="5"/>
  <c r="C2760" i="5"/>
  <c r="C2780" i="5"/>
  <c r="D2780" i="5" s="1"/>
  <c r="C2801" i="5"/>
  <c r="C2819" i="5"/>
  <c r="C2837" i="5"/>
  <c r="C2855" i="5"/>
  <c r="C2873" i="5"/>
  <c r="C2891" i="5"/>
  <c r="C2909" i="5"/>
  <c r="C2925" i="5"/>
  <c r="D2925" i="5" s="1"/>
  <c r="C2939" i="5"/>
  <c r="C2952" i="5"/>
  <c r="C2965" i="5"/>
  <c r="C2978" i="5"/>
  <c r="C2991" i="5"/>
  <c r="C3004" i="5"/>
  <c r="C3017" i="5"/>
  <c r="C3030" i="5"/>
  <c r="C3043" i="5"/>
  <c r="C3056" i="5"/>
  <c r="C3069" i="5"/>
  <c r="C3081" i="5"/>
  <c r="C3093" i="5"/>
  <c r="C3105" i="5"/>
  <c r="C3117" i="5"/>
  <c r="C3129" i="5"/>
  <c r="C3141" i="5"/>
  <c r="C3153" i="5"/>
  <c r="C3165" i="5"/>
  <c r="C3177" i="5"/>
  <c r="C3189" i="5"/>
  <c r="C3201" i="5"/>
  <c r="C3213" i="5"/>
  <c r="C3225" i="5"/>
  <c r="C3237" i="5"/>
  <c r="C3249" i="5"/>
  <c r="C3261" i="5"/>
  <c r="C3273" i="5"/>
  <c r="D3273" i="5" s="1"/>
  <c r="C3285" i="5"/>
  <c r="C3297" i="5"/>
  <c r="C3309" i="5"/>
  <c r="C3321" i="5"/>
  <c r="C3333" i="5"/>
  <c r="C3345" i="5"/>
  <c r="C3357" i="5"/>
  <c r="C3369" i="5"/>
  <c r="C3381" i="5"/>
  <c r="C3393" i="5"/>
  <c r="C3405" i="5"/>
  <c r="C3417" i="5"/>
  <c r="C3429" i="5"/>
  <c r="C3441" i="5"/>
  <c r="C3453" i="5"/>
  <c r="C3465" i="5"/>
  <c r="C3477" i="5"/>
  <c r="C3142" i="5"/>
  <c r="C3214" i="5"/>
  <c r="C3250" i="5"/>
  <c r="C3286" i="5"/>
  <c r="C3322" i="5"/>
  <c r="C3358" i="5"/>
  <c r="C3394" i="5"/>
  <c r="C3430" i="5"/>
  <c r="C3454" i="5"/>
  <c r="C1273" i="5"/>
  <c r="D1273" i="5" s="1"/>
  <c r="C2591" i="5"/>
  <c r="C2897" i="5"/>
  <c r="C3073" i="5"/>
  <c r="C3205" i="5"/>
  <c r="C3337" i="5"/>
  <c r="C3469" i="5"/>
  <c r="C1994" i="5"/>
  <c r="D1994" i="5" s="1"/>
  <c r="C2525" i="5"/>
  <c r="C2826" i="5"/>
  <c r="D2826" i="5" s="1"/>
  <c r="C2916" i="5"/>
  <c r="D2916" i="5" s="1"/>
  <c r="C3009" i="5"/>
  <c r="C3074" i="5"/>
  <c r="D3074" i="5" s="1"/>
  <c r="C3182" i="5"/>
  <c r="C3278" i="5"/>
  <c r="C3362" i="5"/>
  <c r="D3362" i="5" s="1"/>
  <c r="C3470" i="5"/>
  <c r="C1165" i="5"/>
  <c r="D1165" i="5" s="1"/>
  <c r="C1458" i="5"/>
  <c r="D1458" i="5" s="1"/>
  <c r="C1641" i="5"/>
  <c r="C1793" i="5"/>
  <c r="C1895" i="5"/>
  <c r="D1895" i="5" s="1"/>
  <c r="C1973" i="5"/>
  <c r="C2045" i="5"/>
  <c r="C2112" i="5"/>
  <c r="D2112" i="5" s="1"/>
  <c r="C2177" i="5"/>
  <c r="C2234" i="5"/>
  <c r="C2285" i="5"/>
  <c r="D2285" i="5" s="1"/>
  <c r="C2333" i="5"/>
  <c r="C2381" i="5"/>
  <c r="D2381" i="5" s="1"/>
  <c r="C2429" i="5"/>
  <c r="D2429" i="5" s="1"/>
  <c r="C2477" i="5"/>
  <c r="C2513" i="5"/>
  <c r="C2549" i="5"/>
  <c r="C2585" i="5"/>
  <c r="C2621" i="5"/>
  <c r="C2648" i="5"/>
  <c r="D2648" i="5" s="1"/>
  <c r="C2676" i="5"/>
  <c r="C2700" i="5"/>
  <c r="C2720" i="5"/>
  <c r="C2742" i="5"/>
  <c r="C2761" i="5"/>
  <c r="D2761" i="5" s="1"/>
  <c r="C2783" i="5"/>
  <c r="C2802" i="5"/>
  <c r="C2820" i="5"/>
  <c r="C2838" i="5"/>
  <c r="C2856" i="5"/>
  <c r="C2874" i="5"/>
  <c r="C2892" i="5"/>
  <c r="C2910" i="5"/>
  <c r="C2927" i="5"/>
  <c r="C2940" i="5"/>
  <c r="C2953" i="5"/>
  <c r="C2966" i="5"/>
  <c r="C2979" i="5"/>
  <c r="C2992" i="5"/>
  <c r="C3005" i="5"/>
  <c r="C3018" i="5"/>
  <c r="C3031" i="5"/>
  <c r="C3044" i="5"/>
  <c r="C3057" i="5"/>
  <c r="C3070" i="5"/>
  <c r="C3082" i="5"/>
  <c r="C3094" i="5"/>
  <c r="C3106" i="5"/>
  <c r="C3118" i="5"/>
  <c r="C3130" i="5"/>
  <c r="C3166" i="5"/>
  <c r="C3178" i="5"/>
  <c r="C3190" i="5"/>
  <c r="C3202" i="5"/>
  <c r="C3226" i="5"/>
  <c r="C3262" i="5"/>
  <c r="C3298" i="5"/>
  <c r="C3346" i="5"/>
  <c r="C3382" i="5"/>
  <c r="C3418" i="5"/>
  <c r="C3466" i="5"/>
  <c r="C1991" i="5"/>
  <c r="D1991" i="5" s="1"/>
  <c r="C2483" i="5"/>
  <c r="C2767" i="5"/>
  <c r="C2943" i="5"/>
  <c r="C3097" i="5"/>
  <c r="C3253" i="5"/>
  <c r="D3253" i="5" s="1"/>
  <c r="C3397" i="5"/>
  <c r="D3397" i="5" s="1"/>
  <c r="C1920" i="5"/>
  <c r="C2707" i="5"/>
  <c r="C2898" i="5"/>
  <c r="D2898" i="5" s="1"/>
  <c r="C3036" i="5"/>
  <c r="D3036" i="5" s="1"/>
  <c r="C3146" i="5"/>
  <c r="D3146" i="5" s="1"/>
  <c r="C3302" i="5"/>
  <c r="C3422" i="5"/>
  <c r="D3422" i="5" s="1"/>
  <c r="C1198" i="5"/>
  <c r="D1198" i="5" s="1"/>
  <c r="C1472" i="5"/>
  <c r="D1472" i="5" s="1"/>
  <c r="C1651" i="5"/>
  <c r="D1651" i="5" s="1"/>
  <c r="C1802" i="5"/>
  <c r="C1898" i="5"/>
  <c r="D1898" i="5" s="1"/>
  <c r="C1978" i="5"/>
  <c r="C2050" i="5"/>
  <c r="D2050" i="5" s="1"/>
  <c r="C2117" i="5"/>
  <c r="C2181" i="5"/>
  <c r="C2239" i="5"/>
  <c r="D2239" i="5" s="1"/>
  <c r="C2288" i="5"/>
  <c r="D2288" i="5" s="1"/>
  <c r="C2336" i="5"/>
  <c r="C2384" i="5"/>
  <c r="D2384" i="5" s="1"/>
  <c r="C2432" i="5"/>
  <c r="C2478" i="5"/>
  <c r="D2478" i="5" s="1"/>
  <c r="C2514" i="5"/>
  <c r="D2514" i="5" s="1"/>
  <c r="C2550" i="5"/>
  <c r="C2586" i="5"/>
  <c r="C2622" i="5"/>
  <c r="C2651" i="5"/>
  <c r="D2651" i="5" s="1"/>
  <c r="C2677" i="5"/>
  <c r="D2677" i="5" s="1"/>
  <c r="C2701" i="5"/>
  <c r="C2723" i="5"/>
  <c r="C2743" i="5"/>
  <c r="C2765" i="5"/>
  <c r="C2784" i="5"/>
  <c r="C2803" i="5"/>
  <c r="C2821" i="5"/>
  <c r="D2821" i="5" s="1"/>
  <c r="C2839" i="5"/>
  <c r="C2857" i="5"/>
  <c r="C2875" i="5"/>
  <c r="C2893" i="5"/>
  <c r="C2911" i="5"/>
  <c r="C2928" i="5"/>
  <c r="C2941" i="5"/>
  <c r="C2954" i="5"/>
  <c r="C2967" i="5"/>
  <c r="C2980" i="5"/>
  <c r="C2993" i="5"/>
  <c r="C3006" i="5"/>
  <c r="C3019" i="5"/>
  <c r="C3032" i="5"/>
  <c r="C3045" i="5"/>
  <c r="C3059" i="5"/>
  <c r="C3071" i="5"/>
  <c r="C3083" i="5"/>
  <c r="C3095" i="5"/>
  <c r="C3107" i="5"/>
  <c r="C3119" i="5"/>
  <c r="C3131" i="5"/>
  <c r="C3143" i="5"/>
  <c r="C3155" i="5"/>
  <c r="C3167" i="5"/>
  <c r="C3179" i="5"/>
  <c r="C3191" i="5"/>
  <c r="C3203" i="5"/>
  <c r="C3215" i="5"/>
  <c r="C3227" i="5"/>
  <c r="C3239" i="5"/>
  <c r="C3251" i="5"/>
  <c r="C3263" i="5"/>
  <c r="C3275" i="5"/>
  <c r="C3287" i="5"/>
  <c r="C3299" i="5"/>
  <c r="C3311" i="5"/>
  <c r="C3323" i="5"/>
  <c r="C3335" i="5"/>
  <c r="C3347" i="5"/>
  <c r="C3359" i="5"/>
  <c r="C3371" i="5"/>
  <c r="C3383" i="5"/>
  <c r="C3395" i="5"/>
  <c r="C3407" i="5"/>
  <c r="C3419" i="5"/>
  <c r="C3431" i="5"/>
  <c r="C3443" i="5"/>
  <c r="D3443" i="5" s="1"/>
  <c r="C3455" i="5"/>
  <c r="C3467" i="5"/>
  <c r="C3479" i="5"/>
  <c r="C3420" i="5"/>
  <c r="C3456" i="5"/>
  <c r="D3456" i="5" s="1"/>
  <c r="C2249" i="5"/>
  <c r="D2249" i="5" s="1"/>
  <c r="C2297" i="5"/>
  <c r="C2441" i="5"/>
  <c r="C2682" i="5"/>
  <c r="C2825" i="5"/>
  <c r="D2825" i="5" s="1"/>
  <c r="C2956" i="5"/>
  <c r="C3061" i="5"/>
  <c r="C3145" i="5"/>
  <c r="C3241" i="5"/>
  <c r="C3373" i="5"/>
  <c r="C3481" i="5"/>
  <c r="C2066" i="5"/>
  <c r="D2066" i="5" s="1"/>
  <c r="C2489" i="5"/>
  <c r="D2489" i="5" s="1"/>
  <c r="C2808" i="5"/>
  <c r="D2808" i="5" s="1"/>
  <c r="C2957" i="5"/>
  <c r="D2957" i="5" s="1"/>
  <c r="C3049" i="5"/>
  <c r="C3134" i="5"/>
  <c r="C3242" i="5"/>
  <c r="C3338" i="5"/>
  <c r="C3458" i="5"/>
  <c r="C1224" i="5"/>
  <c r="D1224" i="5" s="1"/>
  <c r="C1486" i="5"/>
  <c r="C1662" i="5"/>
  <c r="D1662" i="5" s="1"/>
  <c r="C1811" i="5"/>
  <c r="D1811" i="5" s="1"/>
  <c r="C1906" i="5"/>
  <c r="C1981" i="5"/>
  <c r="C2053" i="5"/>
  <c r="D2053" i="5" s="1"/>
  <c r="C2121" i="5"/>
  <c r="C2184" i="5"/>
  <c r="C2242" i="5"/>
  <c r="D2242" i="5" s="1"/>
  <c r="C2291" i="5"/>
  <c r="C2339" i="5"/>
  <c r="C2387" i="5"/>
  <c r="D2387" i="5" s="1"/>
  <c r="C2435" i="5"/>
  <c r="C2480" i="5"/>
  <c r="C2516" i="5"/>
  <c r="D2516" i="5" s="1"/>
  <c r="C2552" i="5"/>
  <c r="D2552" i="5" s="1"/>
  <c r="C2588" i="5"/>
  <c r="C2624" i="5"/>
  <c r="C2653" i="5"/>
  <c r="D2653" i="5" s="1"/>
  <c r="C2681" i="5"/>
  <c r="C2705" i="5"/>
  <c r="C2724" i="5"/>
  <c r="C2744" i="5"/>
  <c r="D2744" i="5" s="1"/>
  <c r="C2766" i="5"/>
  <c r="C2785" i="5"/>
  <c r="D2785" i="5" s="1"/>
  <c r="C2804" i="5"/>
  <c r="D2804" i="5" s="1"/>
  <c r="C2824" i="5"/>
  <c r="C2840" i="5"/>
  <c r="D2840" i="5" s="1"/>
  <c r="C2860" i="5"/>
  <c r="D2860" i="5" s="1"/>
  <c r="C2876" i="5"/>
  <c r="D2876" i="5" s="1"/>
  <c r="C2896" i="5"/>
  <c r="C2912" i="5"/>
  <c r="C2929" i="5"/>
  <c r="C2942" i="5"/>
  <c r="C2955" i="5"/>
  <c r="C2968" i="5"/>
  <c r="C2981" i="5"/>
  <c r="D2981" i="5" s="1"/>
  <c r="C2994" i="5"/>
  <c r="D2994" i="5" s="1"/>
  <c r="C3007" i="5"/>
  <c r="C3020" i="5"/>
  <c r="C3033" i="5"/>
  <c r="D3033" i="5" s="1"/>
  <c r="C3047" i="5"/>
  <c r="C3060" i="5"/>
  <c r="C3072" i="5"/>
  <c r="C3084" i="5"/>
  <c r="C3096" i="5"/>
  <c r="C3108" i="5"/>
  <c r="D3108" i="5" s="1"/>
  <c r="C3120" i="5"/>
  <c r="C3132" i="5"/>
  <c r="D3132" i="5" s="1"/>
  <c r="C3144" i="5"/>
  <c r="C3156" i="5"/>
  <c r="C3168" i="5"/>
  <c r="C3180" i="5"/>
  <c r="C3192" i="5"/>
  <c r="D3192" i="5" s="1"/>
  <c r="C3204" i="5"/>
  <c r="C3216" i="5"/>
  <c r="C3228" i="5"/>
  <c r="C3240" i="5"/>
  <c r="C3252" i="5"/>
  <c r="C3264" i="5"/>
  <c r="D3264" i="5" s="1"/>
  <c r="C3276" i="5"/>
  <c r="C3288" i="5"/>
  <c r="C3300" i="5"/>
  <c r="C3312" i="5"/>
  <c r="C3324" i="5"/>
  <c r="D3324" i="5" s="1"/>
  <c r="C3336" i="5"/>
  <c r="C3348" i="5"/>
  <c r="C3360" i="5"/>
  <c r="C3372" i="5"/>
  <c r="C3384" i="5"/>
  <c r="C3396" i="5"/>
  <c r="D3396" i="5" s="1"/>
  <c r="C3408" i="5"/>
  <c r="C3432" i="5"/>
  <c r="C2129" i="5"/>
  <c r="C2555" i="5"/>
  <c r="D2555" i="5" s="1"/>
  <c r="C2789" i="5"/>
  <c r="C2915" i="5"/>
  <c r="C3008" i="5"/>
  <c r="C3121" i="5"/>
  <c r="C3217" i="5"/>
  <c r="C3313" i="5"/>
  <c r="C3433" i="5"/>
  <c r="C2133" i="5"/>
  <c r="C2300" i="5"/>
  <c r="C2444" i="5"/>
  <c r="C2748" i="5"/>
  <c r="D2748" i="5" s="1"/>
  <c r="C2862" i="5"/>
  <c r="D2862" i="5" s="1"/>
  <c r="C2996" i="5"/>
  <c r="D2996" i="5" s="1"/>
  <c r="C3110" i="5"/>
  <c r="D3110" i="5" s="1"/>
  <c r="C3218" i="5"/>
  <c r="D3218" i="5" s="1"/>
  <c r="C3314" i="5"/>
  <c r="C3434" i="5"/>
  <c r="D3434" i="5" s="1"/>
  <c r="V19" i="2"/>
  <c r="W19" i="2" s="1"/>
  <c r="V21" i="2"/>
  <c r="V17" i="2"/>
  <c r="W17" i="2" s="1"/>
  <c r="V20" i="2"/>
  <c r="V18" i="2"/>
  <c r="G24" i="4"/>
  <c r="H24" i="4" s="1"/>
  <c r="G37" i="2" s="1"/>
  <c r="G22" i="4"/>
  <c r="H22" i="4" s="1"/>
  <c r="G35" i="2" s="1"/>
  <c r="G18" i="4"/>
  <c r="H18" i="4" s="1"/>
  <c r="H31" i="2" s="1"/>
  <c r="G12" i="4"/>
  <c r="H12" i="4" s="1"/>
  <c r="H25" i="2" s="1"/>
  <c r="G23" i="4"/>
  <c r="H23" i="4" s="1"/>
  <c r="G36" i="2" s="1"/>
  <c r="G11" i="4"/>
  <c r="H11" i="4" s="1"/>
  <c r="H24" i="2" s="1"/>
  <c r="G10" i="4"/>
  <c r="H10" i="4" s="1"/>
  <c r="H23" i="2" s="1"/>
  <c r="G21" i="4"/>
  <c r="H21" i="4" s="1"/>
  <c r="G34" i="2" s="1"/>
  <c r="G9" i="4"/>
  <c r="H9" i="4" s="1"/>
  <c r="G22" i="2" s="1"/>
  <c r="G20" i="4"/>
  <c r="H20" i="4" s="1"/>
  <c r="H33" i="2" s="1"/>
  <c r="G8" i="4"/>
  <c r="H8" i="4" s="1"/>
  <c r="H21" i="2" s="1"/>
  <c r="G19" i="4"/>
  <c r="H19" i="4" s="1"/>
  <c r="H32" i="2" s="1"/>
  <c r="G7" i="4"/>
  <c r="H7" i="4" s="1"/>
  <c r="H20" i="2" s="1"/>
  <c r="G6" i="4"/>
  <c r="H6" i="4" s="1"/>
  <c r="H19" i="2" s="1"/>
  <c r="G17" i="4"/>
  <c r="H17" i="4" s="1"/>
  <c r="H30" i="2" s="1"/>
  <c r="G5" i="4"/>
  <c r="H5" i="4" s="1"/>
  <c r="H18" i="2" s="1"/>
  <c r="G16" i="4"/>
  <c r="H16" i="4" s="1"/>
  <c r="H29" i="2" s="1"/>
  <c r="G15" i="4"/>
  <c r="H15" i="4" s="1"/>
  <c r="H28" i="2" s="1"/>
  <c r="G4" i="4"/>
  <c r="H4" i="4" s="1"/>
  <c r="H17" i="2" s="1"/>
  <c r="G14" i="4"/>
  <c r="H14" i="4" s="1"/>
  <c r="H27" i="2" s="1"/>
  <c r="G25" i="4"/>
  <c r="H25" i="4" s="1"/>
  <c r="H38" i="2" s="1"/>
  <c r="G26" i="2"/>
  <c r="D45" i="3"/>
  <c r="U58" i="2" s="1"/>
  <c r="D33" i="3"/>
  <c r="U46" i="2" s="1"/>
  <c r="D21" i="3"/>
  <c r="U34" i="2" s="1"/>
  <c r="D9" i="3"/>
  <c r="D44" i="3"/>
  <c r="U57" i="2" s="1"/>
  <c r="D32" i="3"/>
  <c r="U45" i="2" s="1"/>
  <c r="D20" i="3"/>
  <c r="U33" i="2" s="1"/>
  <c r="D8" i="3"/>
  <c r="U21" i="2" s="1"/>
  <c r="D5" i="3"/>
  <c r="U18" i="2" s="1"/>
  <c r="D43" i="3"/>
  <c r="U56" i="2" s="1"/>
  <c r="D31" i="3"/>
  <c r="U44" i="2" s="1"/>
  <c r="D19" i="3"/>
  <c r="U32" i="2" s="1"/>
  <c r="D7" i="3"/>
  <c r="U20" i="2" s="1"/>
  <c r="D38" i="3"/>
  <c r="U51" i="2" s="1"/>
  <c r="D26" i="3"/>
  <c r="U39" i="2" s="1"/>
  <c r="D14" i="3"/>
  <c r="U27" i="2" s="1"/>
  <c r="D40" i="3"/>
  <c r="U53" i="2" s="1"/>
  <c r="D28" i="3"/>
  <c r="U41" i="2" s="1"/>
  <c r="D16" i="3"/>
  <c r="U29" i="2" s="1"/>
  <c r="D35" i="3"/>
  <c r="U48" i="2" s="1"/>
  <c r="D23" i="3"/>
  <c r="U36" i="2" s="1"/>
  <c r="D11" i="3"/>
  <c r="U24" i="2" s="1"/>
  <c r="D47" i="3"/>
  <c r="U60" i="2" s="1"/>
  <c r="D46" i="3"/>
  <c r="U59" i="2" s="1"/>
  <c r="D22" i="3"/>
  <c r="U35" i="2" s="1"/>
  <c r="D10" i="3"/>
  <c r="U23" i="2" s="1"/>
  <c r="C277" i="5"/>
  <c r="C199" i="5"/>
  <c r="C268" i="5"/>
  <c r="C280" i="5"/>
  <c r="C178" i="5"/>
  <c r="C292" i="5"/>
  <c r="C191" i="5"/>
  <c r="C216" i="5"/>
  <c r="C198" i="5"/>
  <c r="C159" i="5"/>
  <c r="C175" i="5"/>
  <c r="C246" i="5"/>
  <c r="C166" i="5"/>
  <c r="C149" i="5"/>
  <c r="C161" i="5"/>
  <c r="C174" i="5"/>
  <c r="C193" i="5"/>
  <c r="C227" i="5"/>
  <c r="C209" i="5"/>
  <c r="C239" i="5"/>
  <c r="C221" i="5"/>
  <c r="C252" i="5"/>
  <c r="C234" i="5"/>
  <c r="C253" i="5"/>
  <c r="C290" i="5"/>
  <c r="C212" i="5"/>
  <c r="C281" i="5"/>
  <c r="C293" i="5"/>
  <c r="C179" i="5"/>
  <c r="C162" i="5"/>
  <c r="C192" i="5"/>
  <c r="C205" i="5"/>
  <c r="C271" i="5"/>
  <c r="C163" i="5"/>
  <c r="C244" i="5"/>
  <c r="C204" i="5"/>
  <c r="C233" i="5"/>
  <c r="C154" i="5"/>
  <c r="C167" i="5"/>
  <c r="C150" i="5"/>
  <c r="C247" i="5"/>
  <c r="C206" i="5"/>
  <c r="C228" i="5"/>
  <c r="C210" i="5"/>
  <c r="C240" i="5"/>
  <c r="C222" i="5"/>
  <c r="C241" i="5"/>
  <c r="C266" i="5"/>
  <c r="C188" i="5"/>
  <c r="C274" i="5"/>
  <c r="C165" i="5"/>
  <c r="C196" i="5"/>
  <c r="C171" i="5"/>
  <c r="C155" i="5"/>
  <c r="C282" i="5"/>
  <c r="C180" i="5"/>
  <c r="C235" i="5"/>
  <c r="C181" i="5"/>
  <c r="C218" i="5"/>
  <c r="C284" i="5"/>
  <c r="C151" i="5"/>
  <c r="C176" i="5"/>
  <c r="C257" i="5"/>
  <c r="C291" i="5"/>
  <c r="C226" i="5"/>
  <c r="C156" i="5"/>
  <c r="C168" i="5"/>
  <c r="C223" i="5"/>
  <c r="C260" i="5"/>
  <c r="C231" i="5"/>
  <c r="C217" i="5"/>
  <c r="C283" i="5"/>
  <c r="C229" i="5"/>
  <c r="C164" i="5"/>
  <c r="C254" i="5"/>
  <c r="C249" i="5"/>
  <c r="C275" i="5"/>
  <c r="C173" i="5"/>
  <c r="C264" i="5"/>
  <c r="C286" i="5"/>
  <c r="C256" i="5"/>
  <c r="C211" i="5"/>
  <c r="C157" i="5"/>
  <c r="C169" i="5"/>
  <c r="C248" i="5"/>
  <c r="C194" i="5"/>
  <c r="C243" i="5"/>
  <c r="C189" i="5"/>
  <c r="C152" i="5"/>
  <c r="C258" i="5"/>
  <c r="C289" i="5"/>
  <c r="C236" i="5"/>
  <c r="C237" i="5"/>
  <c r="C202" i="5"/>
  <c r="C172" i="5"/>
  <c r="C230" i="5"/>
  <c r="C177" i="5"/>
  <c r="C242" i="5"/>
  <c r="C201" i="5"/>
  <c r="C279" i="5"/>
  <c r="C262" i="5"/>
  <c r="C232" i="5"/>
  <c r="C276" i="5"/>
  <c r="C208" i="5"/>
  <c r="C287" i="5"/>
  <c r="C269" i="5"/>
  <c r="C158" i="5"/>
  <c r="C224" i="5"/>
  <c r="C170" i="5"/>
  <c r="C182" i="5"/>
  <c r="C285" i="5"/>
  <c r="C219" i="5"/>
  <c r="C214" i="5"/>
  <c r="C184" i="5"/>
  <c r="C225" i="5"/>
  <c r="C213" i="5"/>
  <c r="C187" i="5"/>
  <c r="C251" i="5"/>
  <c r="C278" i="5"/>
  <c r="C160" i="5"/>
  <c r="C203" i="5"/>
  <c r="C261" i="5"/>
  <c r="C255" i="5"/>
  <c r="C267" i="5"/>
  <c r="C250" i="5"/>
  <c r="C220" i="5"/>
  <c r="C263" i="5"/>
  <c r="C245" i="5"/>
  <c r="C265" i="5"/>
  <c r="C200" i="5"/>
  <c r="C288" i="5"/>
  <c r="C270" i="5"/>
  <c r="C183" i="5"/>
  <c r="C273" i="5"/>
  <c r="C195" i="5"/>
  <c r="C153" i="5"/>
  <c r="C207" i="5"/>
  <c r="C190" i="5"/>
  <c r="C215" i="5"/>
  <c r="C197" i="5"/>
  <c r="C238" i="5"/>
  <c r="C6" i="5"/>
  <c r="C62" i="5"/>
  <c r="C99" i="5"/>
  <c r="C94" i="5"/>
  <c r="C40" i="5"/>
  <c r="C67" i="5"/>
  <c r="C18" i="5"/>
  <c r="C10" i="5"/>
  <c r="C131" i="5"/>
  <c r="C111" i="5"/>
  <c r="C50" i="5"/>
  <c r="C58" i="5"/>
  <c r="C48" i="5"/>
  <c r="C138" i="5"/>
  <c r="C145" i="5"/>
  <c r="C7" i="5"/>
  <c r="C93" i="5"/>
  <c r="C19" i="5"/>
  <c r="C148" i="5"/>
  <c r="C113" i="5"/>
  <c r="C116" i="5"/>
  <c r="C135" i="5"/>
  <c r="C29" i="5"/>
  <c r="C88" i="5"/>
  <c r="C75" i="5"/>
  <c r="C96" i="5"/>
  <c r="C128" i="5"/>
  <c r="C134" i="5"/>
  <c r="C70" i="5"/>
  <c r="C49" i="5"/>
  <c r="C101" i="5"/>
  <c r="C41" i="5"/>
  <c r="C147" i="5"/>
  <c r="C9" i="5"/>
  <c r="C97" i="5"/>
  <c r="C102" i="5"/>
  <c r="C71" i="5"/>
  <c r="C123" i="5"/>
  <c r="C118" i="5"/>
  <c r="C16" i="5"/>
  <c r="C13" i="5"/>
  <c r="C43" i="5"/>
  <c r="C51" i="5"/>
  <c r="C121" i="5"/>
  <c r="C98" i="5"/>
  <c r="C92" i="5"/>
  <c r="C126" i="5"/>
  <c r="C54" i="5"/>
  <c r="C34" i="5"/>
  <c r="C144" i="5"/>
  <c r="C60" i="5"/>
  <c r="C90" i="5"/>
  <c r="C85" i="5"/>
  <c r="C27" i="5"/>
  <c r="C109" i="5"/>
  <c r="C30" i="5"/>
  <c r="C119" i="5"/>
  <c r="C35" i="5"/>
  <c r="C52" i="5"/>
  <c r="C63" i="5"/>
  <c r="C80" i="5"/>
  <c r="C105" i="5"/>
  <c r="C22" i="5"/>
  <c r="C137" i="5"/>
  <c r="C53" i="5"/>
  <c r="C72" i="5"/>
  <c r="C142" i="5"/>
  <c r="C36" i="5"/>
  <c r="C31" i="5"/>
  <c r="C129" i="5"/>
  <c r="C103" i="5"/>
  <c r="C69" i="5"/>
  <c r="C64" i="5"/>
  <c r="C46" i="5"/>
  <c r="C26" i="5"/>
  <c r="C95" i="5"/>
  <c r="C55" i="5"/>
  <c r="C12" i="5"/>
  <c r="C42" i="5"/>
  <c r="C133" i="5"/>
  <c r="C100" i="5"/>
  <c r="C139" i="5"/>
  <c r="C122" i="5"/>
  <c r="C57" i="5"/>
  <c r="C44" i="5"/>
  <c r="C141" i="5"/>
  <c r="C89" i="5"/>
  <c r="C107" i="5"/>
  <c r="C56" i="5"/>
  <c r="C61" i="5"/>
  <c r="C77" i="5"/>
  <c r="C136" i="5"/>
  <c r="C33" i="5"/>
  <c r="C115" i="5"/>
  <c r="C132" i="5"/>
  <c r="C81" i="5"/>
  <c r="C91" i="5"/>
  <c r="C82" i="5"/>
  <c r="C37" i="5"/>
  <c r="C86" i="5"/>
  <c r="C140" i="5"/>
  <c r="C21" i="5"/>
  <c r="C65" i="5"/>
  <c r="C66" i="5"/>
  <c r="C146" i="5"/>
  <c r="C108" i="5"/>
  <c r="C28" i="5"/>
  <c r="C84" i="5"/>
  <c r="C127" i="5"/>
  <c r="C73" i="5"/>
  <c r="C15" i="5"/>
  <c r="C120" i="5"/>
  <c r="C38" i="5"/>
  <c r="C117" i="5"/>
  <c r="C32" i="5"/>
  <c r="C130" i="5"/>
  <c r="C79" i="5"/>
  <c r="C59" i="5"/>
  <c r="C25" i="5"/>
  <c r="C124" i="5"/>
  <c r="C45" i="5"/>
  <c r="C68" i="5"/>
  <c r="C78" i="5"/>
  <c r="C39" i="5"/>
  <c r="C114" i="5"/>
  <c r="C143" i="5"/>
  <c r="C76" i="5"/>
  <c r="C24" i="5"/>
  <c r="C110" i="5"/>
  <c r="C112" i="5"/>
  <c r="C106" i="5"/>
  <c r="C47" i="5"/>
  <c r="C83" i="5"/>
  <c r="C87" i="5"/>
  <c r="C104" i="5"/>
  <c r="C23" i="5"/>
  <c r="C125" i="5"/>
  <c r="C74" i="5"/>
  <c r="D1906" i="5" l="1"/>
  <c r="D2701" i="5"/>
  <c r="D2576" i="5"/>
  <c r="D1740" i="5"/>
  <c r="D1877" i="5"/>
  <c r="D798" i="5"/>
  <c r="D1583" i="5"/>
  <c r="D1720" i="5"/>
  <c r="D1352" i="5"/>
  <c r="D1175" i="5"/>
  <c r="D990" i="5"/>
  <c r="D1694" i="5"/>
  <c r="D866" i="5"/>
  <c r="D909" i="5"/>
  <c r="D2117" i="5"/>
  <c r="D2720" i="5"/>
  <c r="D1372" i="5"/>
  <c r="D1144" i="5"/>
  <c r="D1139" i="5"/>
  <c r="D621" i="5"/>
  <c r="D2435" i="5"/>
  <c r="D2047" i="5"/>
  <c r="D1706" i="5"/>
  <c r="D655" i="5"/>
  <c r="D321" i="5"/>
  <c r="D2579" i="5"/>
  <c r="D1043" i="5"/>
  <c r="D765" i="5"/>
  <c r="D1093" i="5"/>
  <c r="D919" i="5"/>
  <c r="D1030" i="5"/>
  <c r="D1276" i="5"/>
  <c r="D2291" i="5"/>
  <c r="D3009" i="5"/>
  <c r="D1915" i="5"/>
  <c r="D1703" i="5"/>
  <c r="D465" i="5"/>
  <c r="D975" i="5"/>
  <c r="D897" i="5"/>
  <c r="D609" i="5"/>
  <c r="D475" i="5"/>
  <c r="D333" i="5"/>
  <c r="D1031" i="5"/>
  <c r="D1850" i="5"/>
  <c r="D2138" i="5"/>
  <c r="D722" i="5"/>
  <c r="D1237" i="5"/>
  <c r="D2432" i="5"/>
  <c r="D578" i="5"/>
  <c r="D753" i="5"/>
  <c r="D2121" i="5"/>
  <c r="D1576" i="5"/>
  <c r="D1132" i="5"/>
  <c r="D477" i="5"/>
  <c r="D2729" i="5"/>
  <c r="D3467" i="5"/>
  <c r="D2550" i="5"/>
  <c r="D3409" i="5"/>
  <c r="D2267" i="5"/>
  <c r="D2045" i="5"/>
  <c r="D3242" i="5"/>
  <c r="D3360" i="5"/>
  <c r="D2088" i="5"/>
  <c r="D3121" i="5"/>
  <c r="D3204" i="5"/>
  <c r="D3330" i="5"/>
  <c r="D3336" i="5"/>
  <c r="D3180" i="5"/>
  <c r="D3386" i="5"/>
  <c r="D1859" i="5"/>
  <c r="D2707" i="5"/>
  <c r="D2023" i="5"/>
  <c r="D2006" i="5"/>
  <c r="D1716" i="5"/>
  <c r="D762" i="5"/>
  <c r="D1116" i="5"/>
  <c r="D2543" i="5"/>
  <c r="D2684" i="5"/>
  <c r="D1338" i="5"/>
  <c r="D1285" i="5"/>
  <c r="D2538" i="5"/>
  <c r="D662" i="5"/>
  <c r="D777" i="5"/>
  <c r="D1547" i="5"/>
  <c r="D921" i="5"/>
  <c r="D2396" i="5"/>
  <c r="D1558" i="5"/>
  <c r="D2167" i="5"/>
  <c r="D859" i="5"/>
  <c r="D1141" i="5"/>
  <c r="D489" i="5"/>
  <c r="D2682" i="5"/>
  <c r="D2252" i="5"/>
  <c r="D2150" i="5"/>
  <c r="D3008" i="5"/>
  <c r="D2931" i="5"/>
  <c r="D2369" i="5"/>
  <c r="D2973" i="5"/>
  <c r="D1862" i="5"/>
  <c r="D1386" i="5"/>
  <c r="D1429" i="5"/>
  <c r="D633" i="5"/>
  <c r="D2828" i="5"/>
  <c r="D1879" i="5"/>
  <c r="D345" i="5"/>
  <c r="D2540" i="5"/>
  <c r="D1375" i="5"/>
  <c r="D1853" i="5"/>
  <c r="D1730" i="5"/>
  <c r="D806" i="5"/>
  <c r="D2471" i="5"/>
  <c r="D1925" i="5"/>
  <c r="U66" i="2"/>
  <c r="U67" i="2"/>
  <c r="U62" i="2"/>
  <c r="N9" i="1"/>
  <c r="N10" i="1" s="1"/>
  <c r="D2982" i="5"/>
  <c r="D3061" i="5"/>
  <c r="D2929" i="5"/>
  <c r="D2321" i="5"/>
  <c r="D2399" i="5"/>
  <c r="D1319" i="5"/>
  <c r="D2789" i="5"/>
  <c r="D3230" i="5"/>
  <c r="D3265" i="5"/>
  <c r="D3300" i="5"/>
  <c r="D3470" i="5"/>
  <c r="D2220" i="5"/>
  <c r="D3276" i="5"/>
  <c r="D3479" i="5"/>
  <c r="D2665" i="5"/>
  <c r="D3182" i="5"/>
  <c r="D2027" i="5"/>
  <c r="D1714" i="5"/>
  <c r="D3252" i="5"/>
  <c r="D1955" i="5"/>
  <c r="D3228" i="5"/>
  <c r="D3084" i="5"/>
  <c r="D3157" i="5"/>
  <c r="D3326" i="5"/>
  <c r="D2597" i="5"/>
  <c r="D3072" i="5"/>
  <c r="D2943" i="5"/>
  <c r="D2465" i="5"/>
  <c r="D3086" i="5"/>
  <c r="D1835" i="5"/>
  <c r="D1556" i="5"/>
  <c r="D1497" i="5"/>
  <c r="D3060" i="5"/>
  <c r="D2634" i="5"/>
  <c r="D2809" i="5"/>
  <c r="D2490" i="5"/>
  <c r="D2059" i="5"/>
  <c r="D1745" i="5"/>
  <c r="D1033" i="5"/>
  <c r="D1180" i="5"/>
  <c r="D842" i="5"/>
  <c r="D381" i="5"/>
  <c r="D2186" i="5"/>
  <c r="D1321" i="5"/>
  <c r="D957" i="5"/>
  <c r="D1465" i="5"/>
  <c r="D525" i="5"/>
  <c r="D951" i="5"/>
  <c r="D524" i="5"/>
  <c r="D3237" i="5"/>
  <c r="D1903" i="5"/>
  <c r="D3369" i="5"/>
  <c r="D3294" i="5"/>
  <c r="D2333" i="5"/>
  <c r="D3282" i="5"/>
  <c r="D3290" i="5"/>
  <c r="D1168" i="5"/>
  <c r="D3144" i="5"/>
  <c r="D2646" i="5"/>
  <c r="D896" i="5"/>
  <c r="D3432" i="5"/>
  <c r="D3373" i="5"/>
  <c r="D3333" i="5"/>
  <c r="D3408" i="5"/>
  <c r="D2766" i="5"/>
  <c r="D2177" i="5"/>
  <c r="D3398" i="5"/>
  <c r="D3485" i="5"/>
  <c r="D2880" i="5"/>
  <c r="D1733" i="5"/>
  <c r="D608" i="5"/>
  <c r="D2598" i="5"/>
  <c r="D3384" i="5"/>
  <c r="D3338" i="5"/>
  <c r="D1973" i="5"/>
  <c r="D2502" i="5"/>
  <c r="D2562" i="5"/>
  <c r="D2724" i="5"/>
  <c r="D2681" i="5"/>
  <c r="D3390" i="5"/>
  <c r="D331" i="5"/>
  <c r="D3049" i="5"/>
  <c r="D2588" i="5"/>
  <c r="D1901" i="5"/>
  <c r="D537" i="5"/>
  <c r="D463" i="5"/>
  <c r="D452" i="5"/>
  <c r="D2273" i="5"/>
  <c r="D3444" i="5"/>
  <c r="D2732" i="5"/>
  <c r="D1433" i="5"/>
  <c r="D1192" i="5"/>
  <c r="D825" i="5"/>
  <c r="D3007" i="5"/>
  <c r="D3357" i="5"/>
  <c r="D2303" i="5"/>
  <c r="D3481" i="5"/>
  <c r="D1766" i="5"/>
  <c r="D1333" i="5"/>
  <c r="D1477" i="5"/>
  <c r="D854" i="5"/>
  <c r="D2444" i="5"/>
  <c r="D3335" i="5"/>
  <c r="D3191" i="5"/>
  <c r="D2875" i="5"/>
  <c r="D3082" i="5"/>
  <c r="D2927" i="5"/>
  <c r="D2700" i="5"/>
  <c r="D3278" i="5"/>
  <c r="D3043" i="5"/>
  <c r="D2873" i="5"/>
  <c r="D1612" i="5"/>
  <c r="D3199" i="5"/>
  <c r="D3054" i="5"/>
  <c r="D2887" i="5"/>
  <c r="D2097" i="5"/>
  <c r="D3258" i="5"/>
  <c r="D3114" i="5"/>
  <c r="D2755" i="5"/>
  <c r="D3412" i="5"/>
  <c r="D3268" i="5"/>
  <c r="D3124" i="5"/>
  <c r="D2972" i="5"/>
  <c r="D2772" i="5"/>
  <c r="D2198" i="5"/>
  <c r="D2358" i="5"/>
  <c r="D2207" i="5"/>
  <c r="D2054" i="5"/>
  <c r="D1234" i="5"/>
  <c r="D2300" i="5"/>
  <c r="D2968" i="5"/>
  <c r="D2857" i="5"/>
  <c r="D2586" i="5"/>
  <c r="D1920" i="5"/>
  <c r="D2591" i="5"/>
  <c r="D3321" i="5"/>
  <c r="D2136" i="5"/>
  <c r="D1764" i="5"/>
  <c r="D848" i="5"/>
  <c r="D2133" i="5"/>
  <c r="D2713" i="5"/>
  <c r="D2071" i="5"/>
  <c r="D845" i="5"/>
  <c r="D1048" i="5"/>
  <c r="D3153" i="5"/>
  <c r="D1871" i="5"/>
  <c r="D2790" i="5"/>
  <c r="D1634" i="5"/>
  <c r="D2956" i="5"/>
  <c r="D1757" i="5"/>
  <c r="D932" i="5"/>
  <c r="D3134" i="5"/>
  <c r="D1602" i="5"/>
  <c r="D3021" i="5"/>
  <c r="D1609" i="5"/>
  <c r="D1189" i="5"/>
  <c r="D969" i="5"/>
  <c r="D2930" i="5"/>
  <c r="D2417" i="5"/>
  <c r="D2983" i="5"/>
  <c r="D1910" i="5"/>
  <c r="D710" i="5"/>
  <c r="D393" i="5"/>
  <c r="D1847" i="5"/>
  <c r="D1586" i="5"/>
  <c r="D3122" i="5"/>
  <c r="D1367" i="5"/>
  <c r="D559" i="5"/>
  <c r="D2970" i="5"/>
  <c r="D2405" i="5"/>
  <c r="D1752" i="5"/>
  <c r="D1103" i="5"/>
  <c r="D916" i="5"/>
  <c r="D2574" i="5"/>
  <c r="D2261" i="5"/>
  <c r="D1589" i="5"/>
  <c r="D698" i="5"/>
  <c r="D3313" i="5"/>
  <c r="D3372" i="5"/>
  <c r="D2705" i="5"/>
  <c r="D3431" i="5"/>
  <c r="D3287" i="5"/>
  <c r="D3143" i="5"/>
  <c r="D2993" i="5"/>
  <c r="D2803" i="5"/>
  <c r="D3097" i="5"/>
  <c r="D3202" i="5"/>
  <c r="D3031" i="5"/>
  <c r="D2856" i="5"/>
  <c r="D2585" i="5"/>
  <c r="D3285" i="5"/>
  <c r="D3141" i="5"/>
  <c r="D2991" i="5"/>
  <c r="D2801" i="5"/>
  <c r="D3310" i="5"/>
  <c r="D3380" i="5"/>
  <c r="D3236" i="5"/>
  <c r="D3092" i="5"/>
  <c r="D2718" i="5"/>
  <c r="D3463" i="5"/>
  <c r="D3151" i="5"/>
  <c r="D3002" i="5"/>
  <c r="D2815" i="5"/>
  <c r="D3354" i="5"/>
  <c r="D3210" i="5"/>
  <c r="D3066" i="5"/>
  <c r="D2904" i="5"/>
  <c r="D2669" i="5"/>
  <c r="D3305" i="5"/>
  <c r="D3161" i="5"/>
  <c r="D3013" i="5"/>
  <c r="D2831" i="5"/>
  <c r="D3421" i="5"/>
  <c r="D3438" i="5"/>
  <c r="D3364" i="5"/>
  <c r="D3220" i="5"/>
  <c r="D3076" i="5"/>
  <c r="D2920" i="5"/>
  <c r="D2688" i="5"/>
  <c r="D2843" i="5"/>
  <c r="D3459" i="5"/>
  <c r="D3315" i="5"/>
  <c r="D3171" i="5"/>
  <c r="D3024" i="5"/>
  <c r="D2845" i="5"/>
  <c r="D2623" i="5"/>
  <c r="D2479" i="5"/>
  <c r="D2335" i="5"/>
  <c r="D1596" i="5"/>
  <c r="D644" i="5"/>
  <c r="D1177" i="5"/>
  <c r="D3419" i="5"/>
  <c r="D3348" i="5"/>
  <c r="D2767" i="5"/>
  <c r="D2081" i="5"/>
  <c r="D829" i="5"/>
  <c r="D2864" i="5"/>
  <c r="D1889" i="5"/>
  <c r="J55" i="3"/>
  <c r="N11" i="1" s="1"/>
  <c r="W18" i="2"/>
  <c r="W20" i="2"/>
  <c r="W21" i="2"/>
  <c r="U22" i="2"/>
  <c r="D3217" i="5"/>
  <c r="D3216" i="5"/>
  <c r="D2912" i="5"/>
  <c r="D2184" i="5"/>
  <c r="D3275" i="5"/>
  <c r="D3131" i="5"/>
  <c r="D2980" i="5"/>
  <c r="D2784" i="5"/>
  <c r="D3190" i="5"/>
  <c r="D3018" i="5"/>
  <c r="D2838" i="5"/>
  <c r="D2549" i="5"/>
  <c r="D3394" i="5"/>
  <c r="D3417" i="5"/>
  <c r="D3129" i="5"/>
  <c r="D2978" i="5"/>
  <c r="D3048" i="5"/>
  <c r="D3368" i="5"/>
  <c r="D3224" i="5"/>
  <c r="D3080" i="5"/>
  <c r="D2924" i="5"/>
  <c r="D3355" i="5"/>
  <c r="D3139" i="5"/>
  <c r="D2989" i="5"/>
  <c r="D3342" i="5"/>
  <c r="D3198" i="5"/>
  <c r="D3053" i="5"/>
  <c r="D2886" i="5"/>
  <c r="D3478" i="5"/>
  <c r="D3293" i="5"/>
  <c r="D3149" i="5"/>
  <c r="D3000" i="5"/>
  <c r="D2813" i="5"/>
  <c r="D3289" i="5"/>
  <c r="D3352" i="5"/>
  <c r="D3208" i="5"/>
  <c r="D3064" i="5"/>
  <c r="D2145" i="5"/>
  <c r="D3447" i="5"/>
  <c r="D3303" i="5"/>
  <c r="D3159" i="5"/>
  <c r="D3011" i="5"/>
  <c r="D2827" i="5"/>
  <c r="D2526" i="5"/>
  <c r="D2611" i="5"/>
  <c r="D2467" i="5"/>
  <c r="D2323" i="5"/>
  <c r="D1957" i="5"/>
  <c r="D2442" i="5"/>
  <c r="D2298" i="5"/>
  <c r="D2130" i="5"/>
  <c r="D1918" i="5"/>
  <c r="D2740" i="5"/>
  <c r="D2452" i="5"/>
  <c r="D2308" i="5"/>
  <c r="D1933" i="5"/>
  <c r="D2883" i="5"/>
  <c r="D2581" i="5"/>
  <c r="D2437" i="5"/>
  <c r="D2293" i="5"/>
  <c r="D2123" i="5"/>
  <c r="D1908" i="5"/>
  <c r="D2616" i="5"/>
  <c r="D2472" i="5"/>
  <c r="D2328" i="5"/>
  <c r="D2170" i="5"/>
  <c r="D1966" i="5"/>
  <c r="D3046" i="5"/>
  <c r="D2902" i="5"/>
  <c r="D2758" i="5"/>
  <c r="D2614" i="5"/>
  <c r="D2326" i="5"/>
  <c r="D1962" i="5"/>
  <c r="D1789" i="5"/>
  <c r="D1637" i="5"/>
  <c r="D1412" i="5"/>
  <c r="D1750" i="5"/>
  <c r="D1594" i="5"/>
  <c r="D1424" i="5"/>
  <c r="D2896" i="5"/>
  <c r="D1793" i="5"/>
  <c r="D2107" i="5"/>
  <c r="D1946" i="5"/>
  <c r="D1398" i="5"/>
  <c r="D1163" i="5"/>
  <c r="D2624" i="5"/>
  <c r="D2336" i="5"/>
  <c r="D2483" i="5"/>
  <c r="D1641" i="5"/>
  <c r="D2009" i="5"/>
  <c r="D2090" i="5"/>
  <c r="D2627" i="5"/>
  <c r="D2768" i="5"/>
  <c r="D1307" i="5"/>
  <c r="D1483" i="5"/>
  <c r="D1475" i="5"/>
  <c r="D1981" i="5"/>
  <c r="D3118" i="5"/>
  <c r="D2966" i="5"/>
  <c r="D3410" i="5"/>
  <c r="D2749" i="5"/>
  <c r="D2533" i="5"/>
  <c r="D2389" i="5"/>
  <c r="D2244" i="5"/>
  <c r="D2057" i="5"/>
  <c r="D1813" i="5"/>
  <c r="D1425" i="5"/>
  <c r="D2181" i="5"/>
  <c r="D1819" i="5"/>
  <c r="D2480" i="5"/>
  <c r="D3347" i="5"/>
  <c r="D3203" i="5"/>
  <c r="D3059" i="5"/>
  <c r="D2893" i="5"/>
  <c r="D3382" i="5"/>
  <c r="D3094" i="5"/>
  <c r="D2940" i="5"/>
  <c r="D3073" i="5"/>
  <c r="D3056" i="5"/>
  <c r="D2891" i="5"/>
  <c r="D3440" i="5"/>
  <c r="D3296" i="5"/>
  <c r="D3152" i="5"/>
  <c r="D3003" i="5"/>
  <c r="D3211" i="5"/>
  <c r="D3067" i="5"/>
  <c r="D3126" i="5"/>
  <c r="D2975" i="5"/>
  <c r="D2777" i="5"/>
  <c r="D3426" i="5"/>
  <c r="D3365" i="5"/>
  <c r="D3221" i="5"/>
  <c r="D3077" i="5"/>
  <c r="D2921" i="5"/>
  <c r="D3424" i="5"/>
  <c r="D3280" i="5"/>
  <c r="D3136" i="5"/>
  <c r="D2453" i="5"/>
  <c r="D3375" i="5"/>
  <c r="D3231" i="5"/>
  <c r="D3087" i="5"/>
  <c r="D2932" i="5"/>
  <c r="D2509" i="5"/>
  <c r="D2365" i="5"/>
  <c r="D2216" i="5"/>
  <c r="D2021" i="5"/>
  <c r="D2544" i="5"/>
  <c r="D2400" i="5"/>
  <c r="D2256" i="5"/>
  <c r="D2074" i="5"/>
  <c r="D1836" i="5"/>
  <c r="D1304" i="5"/>
  <c r="D1295" i="5"/>
  <c r="D1498" i="5"/>
  <c r="D1320" i="5"/>
  <c r="D1800" i="5"/>
  <c r="D1369" i="5"/>
  <c r="D3179" i="5"/>
  <c r="D3032" i="5"/>
  <c r="D1978" i="5"/>
  <c r="D3298" i="5"/>
  <c r="D3070" i="5"/>
  <c r="D2910" i="5"/>
  <c r="D2676" i="5"/>
  <c r="D3465" i="5"/>
  <c r="D3177" i="5"/>
  <c r="D1963" i="5"/>
  <c r="D3187" i="5"/>
  <c r="D3041" i="5"/>
  <c r="D3246" i="5"/>
  <c r="D3102" i="5"/>
  <c r="D2948" i="5"/>
  <c r="D2735" i="5"/>
  <c r="D3400" i="5"/>
  <c r="D3256" i="5"/>
  <c r="D3112" i="5"/>
  <c r="D2959" i="5"/>
  <c r="D2753" i="5"/>
  <c r="D2357" i="5"/>
  <c r="D3402" i="5"/>
  <c r="D2346" i="5"/>
  <c r="D2193" i="5"/>
  <c r="D1992" i="5"/>
  <c r="D1687" i="5"/>
  <c r="D2485" i="5"/>
  <c r="D2341" i="5"/>
  <c r="D1985" i="5"/>
  <c r="D2520" i="5"/>
  <c r="D2376" i="5"/>
  <c r="D2229" i="5"/>
  <c r="D2038" i="5"/>
  <c r="D2234" i="5"/>
  <c r="D3120" i="5"/>
  <c r="D2339" i="5"/>
  <c r="D3057" i="5"/>
  <c r="D3385" i="5"/>
  <c r="D3414" i="5"/>
  <c r="D2309" i="5"/>
  <c r="D1513" i="5"/>
  <c r="D1486" i="5"/>
  <c r="D1802" i="5"/>
  <c r="D3266" i="5"/>
  <c r="D1440" i="5"/>
  <c r="D1248" i="5"/>
  <c r="D757" i="5"/>
  <c r="D1941" i="5"/>
  <c r="D1797" i="5"/>
  <c r="D1645" i="5"/>
  <c r="D1481" i="5"/>
  <c r="D1301" i="5"/>
  <c r="D906" i="5"/>
  <c r="D2096" i="5"/>
  <c r="D1952" i="5"/>
  <c r="D1808" i="5"/>
  <c r="D1657" i="5"/>
  <c r="D1494" i="5"/>
  <c r="D1316" i="5"/>
  <c r="D1722" i="5"/>
  <c r="D1565" i="5"/>
  <c r="D1391" i="5"/>
  <c r="D1151" i="5"/>
  <c r="D1926" i="5"/>
  <c r="D1782" i="5"/>
  <c r="D1629" i="5"/>
  <c r="D1462" i="5"/>
  <c r="D1281" i="5"/>
  <c r="D2008" i="5"/>
  <c r="D1864" i="5"/>
  <c r="D1560" i="5"/>
  <c r="D1388" i="5"/>
  <c r="D2223" i="5"/>
  <c r="D2079" i="5"/>
  <c r="D1935" i="5"/>
  <c r="D1791" i="5"/>
  <c r="D1639" i="5"/>
  <c r="D1473" i="5"/>
  <c r="D1293" i="5"/>
  <c r="D739" i="5"/>
  <c r="D1233" i="5"/>
  <c r="D1089" i="5"/>
  <c r="D643" i="5"/>
  <c r="D1196" i="5"/>
  <c r="D1052" i="5"/>
  <c r="D857" i="5"/>
  <c r="D1267" i="5"/>
  <c r="D1123" i="5"/>
  <c r="D963" i="5"/>
  <c r="D728" i="5"/>
  <c r="D1230" i="5"/>
  <c r="D1086" i="5"/>
  <c r="D908" i="5"/>
  <c r="D632" i="5"/>
  <c r="D1217" i="5"/>
  <c r="D1073" i="5"/>
  <c r="D890" i="5"/>
  <c r="D595" i="5"/>
  <c r="D1659" i="5"/>
  <c r="D1515" i="5"/>
  <c r="D1371" i="5"/>
  <c r="D1227" i="5"/>
  <c r="D1083" i="5"/>
  <c r="D1502" i="5"/>
  <c r="D1358" i="5"/>
  <c r="D1214" i="5"/>
  <c r="D1070" i="5"/>
  <c r="D884" i="5"/>
  <c r="D584" i="5"/>
  <c r="D344" i="5"/>
  <c r="D546" i="5"/>
  <c r="D402" i="5"/>
  <c r="D689" i="5"/>
  <c r="D820" i="5"/>
  <c r="D676" i="5"/>
  <c r="D532" i="5"/>
  <c r="D388" i="5"/>
  <c r="D879" i="5"/>
  <c r="D735" i="5"/>
  <c r="D591" i="5"/>
  <c r="D447" i="5"/>
  <c r="D303" i="5"/>
  <c r="D566" i="5"/>
  <c r="D422" i="5"/>
  <c r="D697" i="5"/>
  <c r="D553" i="5"/>
  <c r="D409" i="5"/>
  <c r="D996" i="5"/>
  <c r="D852" i="5"/>
  <c r="D708" i="5"/>
  <c r="D564" i="5"/>
  <c r="D420" i="5"/>
  <c r="D746" i="5"/>
  <c r="D1084" i="5"/>
  <c r="D1172" i="5"/>
  <c r="D1027" i="5"/>
  <c r="D1206" i="5"/>
  <c r="D1062" i="5"/>
  <c r="D872" i="5"/>
  <c r="D1225" i="5"/>
  <c r="D499" i="5"/>
  <c r="D619" i="5"/>
  <c r="D1169" i="5"/>
  <c r="D1024" i="5"/>
  <c r="D810" i="5"/>
  <c r="D427" i="5"/>
  <c r="D573" i="5"/>
  <c r="D1869" i="5"/>
  <c r="D1724" i="5"/>
  <c r="D1567" i="5"/>
  <c r="D2024" i="5"/>
  <c r="D1880" i="5"/>
  <c r="D1736" i="5"/>
  <c r="D1579" i="5"/>
  <c r="D1408" i="5"/>
  <c r="D1795" i="5"/>
  <c r="D1643" i="5"/>
  <c r="D1708" i="5"/>
  <c r="D1548" i="5"/>
  <c r="D1376" i="5"/>
  <c r="D861" i="5"/>
  <c r="D403" i="5"/>
  <c r="D1278" i="5"/>
  <c r="D429" i="5"/>
  <c r="D1845" i="5"/>
  <c r="D1698" i="5"/>
  <c r="D1365" i="5"/>
  <c r="D2000" i="5"/>
  <c r="D1856" i="5"/>
  <c r="D1710" i="5"/>
  <c r="D1552" i="5"/>
  <c r="D1378" i="5"/>
  <c r="D1126" i="5"/>
  <c r="D1771" i="5"/>
  <c r="D1617" i="5"/>
  <c r="D1449" i="5"/>
  <c r="D1681" i="5"/>
  <c r="D1520" i="5"/>
  <c r="D1344" i="5"/>
  <c r="D2127" i="5"/>
  <c r="D1983" i="5"/>
  <c r="D1839" i="5"/>
  <c r="D1691" i="5"/>
  <c r="D1531" i="5"/>
  <c r="D1356" i="5"/>
  <c r="D1081" i="5"/>
  <c r="D1244" i="5"/>
  <c r="D1100" i="5"/>
  <c r="D930" i="5"/>
  <c r="D1171" i="5"/>
  <c r="D1026" i="5"/>
  <c r="D812" i="5"/>
  <c r="D1134" i="5"/>
  <c r="D977" i="5"/>
  <c r="D750" i="5"/>
  <c r="D1121" i="5"/>
  <c r="D961" i="5"/>
  <c r="D726" i="5"/>
  <c r="D379" i="5"/>
  <c r="D306" i="5"/>
  <c r="D724" i="5"/>
  <c r="D580" i="5"/>
  <c r="D436" i="5"/>
  <c r="D783" i="5"/>
  <c r="D639" i="5"/>
  <c r="D495" i="5"/>
  <c r="D351" i="5"/>
  <c r="D470" i="5"/>
  <c r="D326" i="5"/>
  <c r="D457" i="5"/>
  <c r="D313" i="5"/>
  <c r="D1228" i="5"/>
  <c r="D717" i="5"/>
  <c r="D1747" i="5"/>
  <c r="D1591" i="5"/>
  <c r="D1421" i="5"/>
  <c r="D1210" i="5"/>
  <c r="D1655" i="5"/>
  <c r="D1492" i="5"/>
  <c r="D1313" i="5"/>
  <c r="D1005" i="5"/>
  <c r="D602" i="5"/>
  <c r="D355" i="5"/>
  <c r="D200" i="5"/>
  <c r="D56" i="5"/>
  <c r="D187" i="5"/>
  <c r="D43" i="5"/>
  <c r="D258" i="5"/>
  <c r="D114" i="5"/>
  <c r="D257" i="5"/>
  <c r="D113" i="5"/>
  <c r="D244" i="5"/>
  <c r="D100" i="5"/>
  <c r="D159" i="5"/>
  <c r="D278" i="5"/>
  <c r="D134" i="5"/>
  <c r="D265" i="5"/>
  <c r="D121" i="5"/>
  <c r="D276" i="5"/>
  <c r="D132" i="5"/>
  <c r="D275" i="5"/>
  <c r="D131" i="5"/>
  <c r="D274" i="5"/>
  <c r="D130" i="5"/>
  <c r="D18" i="5"/>
  <c r="D17" i="5"/>
  <c r="D6" i="5"/>
  <c r="D5" i="5"/>
  <c r="D7" i="5"/>
  <c r="D15" i="5"/>
  <c r="D14" i="5"/>
  <c r="D12" i="5"/>
  <c r="D11" i="5"/>
  <c r="D19" i="5"/>
  <c r="D16" i="5"/>
  <c r="D13" i="5"/>
  <c r="D21" i="5"/>
  <c r="D20" i="5"/>
  <c r="D10" i="5"/>
  <c r="D9" i="5"/>
  <c r="D8" i="5"/>
  <c r="D188" i="5"/>
  <c r="D44" i="5"/>
  <c r="D175" i="5"/>
  <c r="D31" i="5"/>
  <c r="D246" i="5"/>
  <c r="D102" i="5"/>
  <c r="D245" i="5"/>
  <c r="D101" i="5"/>
  <c r="D232" i="5"/>
  <c r="D88" i="5"/>
  <c r="D291" i="5"/>
  <c r="D147" i="5"/>
  <c r="D266" i="5"/>
  <c r="D122" i="5"/>
  <c r="D253" i="5"/>
  <c r="D109" i="5"/>
  <c r="D264" i="5"/>
  <c r="D120" i="5"/>
  <c r="D263" i="5"/>
  <c r="D119" i="5"/>
  <c r="D262" i="5"/>
  <c r="D118" i="5"/>
  <c r="D249" i="5"/>
  <c r="D176" i="5"/>
  <c r="D32" i="5"/>
  <c r="D163" i="5"/>
  <c r="D234" i="5"/>
  <c r="D90" i="5"/>
  <c r="D233" i="5"/>
  <c r="D89" i="5"/>
  <c r="D220" i="5"/>
  <c r="D76" i="5"/>
  <c r="D279" i="5"/>
  <c r="D135" i="5"/>
  <c r="D254" i="5"/>
  <c r="D110" i="5"/>
  <c r="D241" i="5"/>
  <c r="D97" i="5"/>
  <c r="D252" i="5"/>
  <c r="D108" i="5"/>
  <c r="D251" i="5"/>
  <c r="D107" i="5"/>
  <c r="D250" i="5"/>
  <c r="D106" i="5"/>
  <c r="D201" i="5"/>
  <c r="D105" i="5"/>
  <c r="D164" i="5"/>
  <c r="D151" i="5"/>
  <c r="D222" i="5"/>
  <c r="D78" i="5"/>
  <c r="D221" i="5"/>
  <c r="D77" i="5"/>
  <c r="D208" i="5"/>
  <c r="D64" i="5"/>
  <c r="D267" i="5"/>
  <c r="D123" i="5"/>
  <c r="D242" i="5"/>
  <c r="D98" i="5"/>
  <c r="D229" i="5"/>
  <c r="D85" i="5"/>
  <c r="D240" i="5"/>
  <c r="D96" i="5"/>
  <c r="D239" i="5"/>
  <c r="D95" i="5"/>
  <c r="D238" i="5"/>
  <c r="D94" i="5"/>
  <c r="D57" i="5"/>
  <c r="D213" i="5"/>
  <c r="D177" i="5"/>
  <c r="D152" i="5"/>
  <c r="D283" i="5"/>
  <c r="D139" i="5"/>
  <c r="D210" i="5"/>
  <c r="D66" i="5"/>
  <c r="D209" i="5"/>
  <c r="D65" i="5"/>
  <c r="D196" i="5"/>
  <c r="D52" i="5"/>
  <c r="D255" i="5"/>
  <c r="D111" i="5"/>
  <c r="D230" i="5"/>
  <c r="D86" i="5"/>
  <c r="D217" i="5"/>
  <c r="D73" i="5"/>
  <c r="D228" i="5"/>
  <c r="D84" i="5"/>
  <c r="D227" i="5"/>
  <c r="D83" i="5"/>
  <c r="D226" i="5"/>
  <c r="D82" i="5"/>
  <c r="D261" i="5"/>
  <c r="D225" i="5"/>
  <c r="D69" i="5"/>
  <c r="D189" i="5"/>
  <c r="D33" i="5"/>
  <c r="D284" i="5"/>
  <c r="D140" i="5"/>
  <c r="D271" i="5"/>
  <c r="D127" i="5"/>
  <c r="D198" i="5"/>
  <c r="D54" i="5"/>
  <c r="D197" i="5"/>
  <c r="D53" i="5"/>
  <c r="D184" i="5"/>
  <c r="D40" i="5"/>
  <c r="D243" i="5"/>
  <c r="D99" i="5"/>
  <c r="D218" i="5"/>
  <c r="D74" i="5"/>
  <c r="D205" i="5"/>
  <c r="D61" i="5"/>
  <c r="D216" i="5"/>
  <c r="D72" i="5"/>
  <c r="D215" i="5"/>
  <c r="D71" i="5"/>
  <c r="D214" i="5"/>
  <c r="D70" i="5"/>
  <c r="D117" i="5"/>
  <c r="D81" i="5"/>
  <c r="D45" i="5"/>
  <c r="D272" i="5"/>
  <c r="D128" i="5"/>
  <c r="D259" i="5"/>
  <c r="D115" i="5"/>
  <c r="D186" i="5"/>
  <c r="D42" i="5"/>
  <c r="D185" i="5"/>
  <c r="D41" i="5"/>
  <c r="D172" i="5"/>
  <c r="D28" i="5"/>
  <c r="D231" i="5"/>
  <c r="D87" i="5"/>
  <c r="D206" i="5"/>
  <c r="D62" i="5"/>
  <c r="D193" i="5"/>
  <c r="D49" i="5"/>
  <c r="D204" i="5"/>
  <c r="D60" i="5"/>
  <c r="D203" i="5"/>
  <c r="D59" i="5"/>
  <c r="D202" i="5"/>
  <c r="D58" i="5"/>
  <c r="D260" i="5"/>
  <c r="D116" i="5"/>
  <c r="D247" i="5"/>
  <c r="D103" i="5"/>
  <c r="D174" i="5"/>
  <c r="D30" i="5"/>
  <c r="D173" i="5"/>
  <c r="D29" i="5"/>
  <c r="D160" i="5"/>
  <c r="D219" i="5"/>
  <c r="D75" i="5"/>
  <c r="D194" i="5"/>
  <c r="D50" i="5"/>
  <c r="D181" i="5"/>
  <c r="D37" i="5"/>
  <c r="D192" i="5"/>
  <c r="D48" i="5"/>
  <c r="D191" i="5"/>
  <c r="D47" i="5"/>
  <c r="D190" i="5"/>
  <c r="D46" i="5"/>
  <c r="D285" i="5"/>
  <c r="D237" i="5"/>
  <c r="D248" i="5"/>
  <c r="D104" i="5"/>
  <c r="D235" i="5"/>
  <c r="D91" i="5"/>
  <c r="D162" i="5"/>
  <c r="D161" i="5"/>
  <c r="D292" i="5"/>
  <c r="D148" i="5"/>
  <c r="D207" i="5"/>
  <c r="D63" i="5"/>
  <c r="D182" i="5"/>
  <c r="D38" i="5"/>
  <c r="D169" i="5"/>
  <c r="D25" i="5"/>
  <c r="D180" i="5"/>
  <c r="D36" i="5"/>
  <c r="D179" i="5"/>
  <c r="D35" i="5"/>
  <c r="D178" i="5"/>
  <c r="D34" i="5"/>
  <c r="D153" i="5"/>
  <c r="D141" i="5"/>
  <c r="D93" i="5"/>
  <c r="D236" i="5"/>
  <c r="D92" i="5"/>
  <c r="D223" i="5"/>
  <c r="D79" i="5"/>
  <c r="D150" i="5"/>
  <c r="D293" i="5"/>
  <c r="D149" i="5"/>
  <c r="D280" i="5"/>
  <c r="D136" i="5"/>
  <c r="D195" i="5"/>
  <c r="D51" i="5"/>
  <c r="D170" i="5"/>
  <c r="D26" i="5"/>
  <c r="D157" i="5"/>
  <c r="D168" i="5"/>
  <c r="D24" i="5"/>
  <c r="D167" i="5"/>
  <c r="D23" i="5"/>
  <c r="D166" i="5"/>
  <c r="D22" i="5"/>
  <c r="D165" i="5"/>
  <c r="D273" i="5"/>
  <c r="D129" i="5"/>
  <c r="D224" i="5"/>
  <c r="D80" i="5"/>
  <c r="D211" i="5"/>
  <c r="D67" i="5"/>
  <c r="D282" i="5"/>
  <c r="D138" i="5"/>
  <c r="D281" i="5"/>
  <c r="D137" i="5"/>
  <c r="D268" i="5"/>
  <c r="D124" i="5"/>
  <c r="D183" i="5"/>
  <c r="D39" i="5"/>
  <c r="D158" i="5"/>
  <c r="D289" i="5"/>
  <c r="D145" i="5"/>
  <c r="D156" i="5"/>
  <c r="D155" i="5"/>
  <c r="D154" i="5"/>
  <c r="D212" i="5"/>
  <c r="D68" i="5"/>
  <c r="D199" i="5"/>
  <c r="D55" i="5"/>
  <c r="D270" i="5"/>
  <c r="D126" i="5"/>
  <c r="D269" i="5"/>
  <c r="D125" i="5"/>
  <c r="D256" i="5"/>
  <c r="D112" i="5"/>
  <c r="D171" i="5"/>
  <c r="D27" i="5"/>
  <c r="D290" i="5"/>
  <c r="D146" i="5"/>
  <c r="D277" i="5"/>
  <c r="D133" i="5"/>
  <c r="D288" i="5"/>
  <c r="D144" i="5"/>
  <c r="D287" i="5"/>
  <c r="D143" i="5"/>
  <c r="D286" i="5"/>
  <c r="D142" i="5"/>
  <c r="D3430" i="5"/>
  <c r="D2738" i="5"/>
  <c r="D2901" i="5"/>
  <c r="D2152" i="5"/>
  <c r="D968" i="5"/>
  <c r="D967" i="5"/>
  <c r="D738" i="5"/>
  <c r="D905" i="5"/>
  <c r="D488" i="5"/>
  <c r="D545" i="5"/>
  <c r="D401" i="5"/>
  <c r="D995" i="5"/>
  <c r="D851" i="5"/>
  <c r="D707" i="5"/>
  <c r="D563" i="5"/>
  <c r="D419" i="5"/>
  <c r="D994" i="5"/>
  <c r="D850" i="5"/>
  <c r="D706" i="5"/>
  <c r="D562" i="5"/>
  <c r="D418" i="5"/>
  <c r="D2595" i="5"/>
  <c r="D2141" i="5"/>
  <c r="D2470" i="5"/>
  <c r="D2166" i="5"/>
  <c r="D1471" i="5"/>
  <c r="D1894" i="5"/>
  <c r="D3314" i="5"/>
  <c r="D3407" i="5"/>
  <c r="D3263" i="5"/>
  <c r="D3119" i="5"/>
  <c r="D2967" i="5"/>
  <c r="D2765" i="5"/>
  <c r="D3178" i="5"/>
  <c r="D3005" i="5"/>
  <c r="D2820" i="5"/>
  <c r="D2513" i="5"/>
  <c r="D2525" i="5"/>
  <c r="D3358" i="5"/>
  <c r="D3405" i="5"/>
  <c r="D3261" i="5"/>
  <c r="D3117" i="5"/>
  <c r="D2965" i="5"/>
  <c r="D2760" i="5"/>
  <c r="D3238" i="5"/>
  <c r="D3356" i="5"/>
  <c r="D3212" i="5"/>
  <c r="D3068" i="5"/>
  <c r="D2908" i="5"/>
  <c r="D2165" i="5"/>
  <c r="D3307" i="5"/>
  <c r="D3127" i="5"/>
  <c r="D2976" i="5"/>
  <c r="D2778" i="5"/>
  <c r="D2879" i="5"/>
  <c r="D3186" i="5"/>
  <c r="D3040" i="5"/>
  <c r="D2868" i="5"/>
  <c r="D2609" i="5"/>
  <c r="D3451" i="5"/>
  <c r="D3425" i="5"/>
  <c r="D3281" i="5"/>
  <c r="D3137" i="5"/>
  <c r="D2987" i="5"/>
  <c r="D2795" i="5"/>
  <c r="D3133" i="5"/>
  <c r="D3484" i="5"/>
  <c r="D3340" i="5"/>
  <c r="D3196" i="5"/>
  <c r="D3051" i="5"/>
  <c r="D2884" i="5"/>
  <c r="D3435" i="5"/>
  <c r="D3291" i="5"/>
  <c r="D3147" i="5"/>
  <c r="D2599" i="5"/>
  <c r="D2455" i="5"/>
  <c r="D2311" i="5"/>
  <c r="D2147" i="5"/>
  <c r="D2430" i="5"/>
  <c r="D2451" i="5"/>
  <c r="D2306" i="5"/>
  <c r="D2325" i="5"/>
  <c r="D3047" i="5"/>
  <c r="D2441" i="5"/>
  <c r="D3395" i="5"/>
  <c r="D3251" i="5"/>
  <c r="D3107" i="5"/>
  <c r="D2954" i="5"/>
  <c r="D2743" i="5"/>
  <c r="D3166" i="5"/>
  <c r="D2992" i="5"/>
  <c r="D2802" i="5"/>
  <c r="D2477" i="5"/>
  <c r="D3322" i="5"/>
  <c r="D3393" i="5"/>
  <c r="D3249" i="5"/>
  <c r="D3105" i="5"/>
  <c r="D2952" i="5"/>
  <c r="D2741" i="5"/>
  <c r="D2327" i="5"/>
  <c r="D2807" i="5"/>
  <c r="D3154" i="5"/>
  <c r="D3344" i="5"/>
  <c r="D3200" i="5"/>
  <c r="D3055" i="5"/>
  <c r="D2645" i="5"/>
  <c r="D3259" i="5"/>
  <c r="D3115" i="5"/>
  <c r="D2963" i="5"/>
  <c r="D2756" i="5"/>
  <c r="D2657" i="5"/>
  <c r="D3318" i="5"/>
  <c r="D3174" i="5"/>
  <c r="D3027" i="5"/>
  <c r="D2850" i="5"/>
  <c r="D2573" i="5"/>
  <c r="D3445" i="5"/>
  <c r="D3403" i="5"/>
  <c r="D3413" i="5"/>
  <c r="D3269" i="5"/>
  <c r="D3125" i="5"/>
  <c r="D2969" i="5"/>
  <c r="D3472" i="5"/>
  <c r="D3328" i="5"/>
  <c r="D3184" i="5"/>
  <c r="D3038" i="5"/>
  <c r="D2844" i="5"/>
  <c r="D3423" i="5"/>
  <c r="D3279" i="5"/>
  <c r="D3135" i="5"/>
  <c r="D2984" i="5"/>
  <c r="D2791" i="5"/>
  <c r="D2587" i="5"/>
  <c r="D2443" i="5"/>
  <c r="D2299" i="5"/>
  <c r="D3437" i="5"/>
  <c r="D1621" i="5"/>
  <c r="D2915" i="5"/>
  <c r="D2297" i="5"/>
  <c r="D3383" i="5"/>
  <c r="D3239" i="5"/>
  <c r="D3095" i="5"/>
  <c r="D2941" i="5"/>
  <c r="D2723" i="5"/>
  <c r="D3302" i="5"/>
  <c r="D3130" i="5"/>
  <c r="D2979" i="5"/>
  <c r="D2783" i="5"/>
  <c r="D3469" i="5"/>
  <c r="D3286" i="5"/>
  <c r="D3381" i="5"/>
  <c r="D3093" i="5"/>
  <c r="D2939" i="5"/>
  <c r="D2719" i="5"/>
  <c r="D3476" i="5"/>
  <c r="D3332" i="5"/>
  <c r="D3188" i="5"/>
  <c r="D3042" i="5"/>
  <c r="D2872" i="5"/>
  <c r="D2612" i="5"/>
  <c r="D3247" i="5"/>
  <c r="D3103" i="5"/>
  <c r="D2736" i="5"/>
  <c r="D3306" i="5"/>
  <c r="D3162" i="5"/>
  <c r="D3014" i="5"/>
  <c r="D2832" i="5"/>
  <c r="D2537" i="5"/>
  <c r="D3349" i="5"/>
  <c r="D3343" i="5"/>
  <c r="D3401" i="5"/>
  <c r="D3257" i="5"/>
  <c r="D3113" i="5"/>
  <c r="D2960" i="5"/>
  <c r="D2754" i="5"/>
  <c r="D2706" i="5"/>
  <c r="D3460" i="5"/>
  <c r="D3316" i="5"/>
  <c r="D3172" i="5"/>
  <c r="D3025" i="5"/>
  <c r="D2848" i="5"/>
  <c r="D1934" i="5"/>
  <c r="D3427" i="5"/>
  <c r="D3411" i="5"/>
  <c r="D3267" i="5"/>
  <c r="D3123" i="5"/>
  <c r="D2971" i="5"/>
  <c r="D2771" i="5"/>
  <c r="D2575" i="5"/>
  <c r="D2431" i="5"/>
  <c r="D2287" i="5"/>
  <c r="D1897" i="5"/>
  <c r="D3429" i="5"/>
  <c r="D2142" i="5"/>
  <c r="D1555" i="5"/>
  <c r="D1961" i="5"/>
  <c r="D3312" i="5"/>
  <c r="D3168" i="5"/>
  <c r="D3020" i="5"/>
  <c r="D3371" i="5"/>
  <c r="D3227" i="5"/>
  <c r="D3083" i="5"/>
  <c r="D2928" i="5"/>
  <c r="D3466" i="5"/>
  <c r="D3337" i="5"/>
  <c r="D3250" i="5"/>
  <c r="D3225" i="5"/>
  <c r="D3081" i="5"/>
  <c r="D2699" i="5"/>
  <c r="D3464" i="5"/>
  <c r="D3320" i="5"/>
  <c r="D3176" i="5"/>
  <c r="D3029" i="5"/>
  <c r="D1292" i="5"/>
  <c r="D3235" i="5"/>
  <c r="D3091" i="5"/>
  <c r="D2936" i="5"/>
  <c r="D2717" i="5"/>
  <c r="D3150" i="5"/>
  <c r="D3001" i="5"/>
  <c r="D2814" i="5"/>
  <c r="D2501" i="5"/>
  <c r="D3283" i="5"/>
  <c r="D3389" i="5"/>
  <c r="D3245" i="5"/>
  <c r="D3101" i="5"/>
  <c r="D2947" i="5"/>
  <c r="D3448" i="5"/>
  <c r="D3304" i="5"/>
  <c r="D3160" i="5"/>
  <c r="D3012" i="5"/>
  <c r="D2561" i="5"/>
  <c r="D3391" i="5"/>
  <c r="D3399" i="5"/>
  <c r="D3255" i="5"/>
  <c r="D3111" i="5"/>
  <c r="D2958" i="5"/>
  <c r="D2563" i="5"/>
  <c r="D2419" i="5"/>
  <c r="D2275" i="5"/>
  <c r="D2099" i="5"/>
  <c r="D1873" i="5"/>
  <c r="D1411" i="5"/>
  <c r="D2394" i="5"/>
  <c r="D2250" i="5"/>
  <c r="D2064" i="5"/>
  <c r="D1824" i="5"/>
  <c r="D1280" i="5"/>
  <c r="D3359" i="5"/>
  <c r="D3215" i="5"/>
  <c r="D3071" i="5"/>
  <c r="D2911" i="5"/>
  <c r="D3418" i="5"/>
  <c r="D3106" i="5"/>
  <c r="D2953" i="5"/>
  <c r="D2742" i="5"/>
  <c r="D3205" i="5"/>
  <c r="D3214" i="5"/>
  <c r="D3213" i="5"/>
  <c r="D3069" i="5"/>
  <c r="D2909" i="5"/>
  <c r="D2675" i="5"/>
  <c r="D2169" i="5"/>
  <c r="D3452" i="5"/>
  <c r="D3308" i="5"/>
  <c r="D3164" i="5"/>
  <c r="D3016" i="5"/>
  <c r="D2836" i="5"/>
  <c r="D3361" i="5"/>
  <c r="D3223" i="5"/>
  <c r="D3079" i="5"/>
  <c r="D2923" i="5"/>
  <c r="D3439" i="5"/>
  <c r="D3138" i="5"/>
  <c r="D2988" i="5"/>
  <c r="D2796" i="5"/>
  <c r="D3181" i="5"/>
  <c r="D3474" i="5"/>
  <c r="D3377" i="5"/>
  <c r="D3233" i="5"/>
  <c r="D3089" i="5"/>
  <c r="D2934" i="5"/>
  <c r="D2712" i="5"/>
  <c r="D3468" i="5"/>
  <c r="D3436" i="5"/>
  <c r="D3292" i="5"/>
  <c r="D3148" i="5"/>
  <c r="D2999" i="5"/>
  <c r="D2812" i="5"/>
  <c r="D3331" i="5"/>
  <c r="D3387" i="5"/>
  <c r="D3243" i="5"/>
  <c r="D3099" i="5"/>
  <c r="D2945" i="5"/>
  <c r="D2730" i="5"/>
  <c r="D2695" i="5"/>
  <c r="D2551" i="5"/>
  <c r="D2882" i="5"/>
  <c r="D2613" i="5"/>
  <c r="D2824" i="5"/>
  <c r="D3420" i="5"/>
  <c r="D3142" i="5"/>
  <c r="D3345" i="5"/>
  <c r="D3201" i="5"/>
  <c r="D3480" i="5"/>
  <c r="D3229" i="5"/>
  <c r="D3379" i="5"/>
  <c r="D3085" i="5"/>
  <c r="D3158" i="5"/>
  <c r="D3475" i="5"/>
  <c r="D3271" i="5"/>
  <c r="D2683" i="5"/>
  <c r="D2539" i="5"/>
  <c r="D2395" i="5"/>
  <c r="D2251" i="5"/>
  <c r="D2065" i="5"/>
  <c r="D1825" i="5"/>
  <c r="D2370" i="5"/>
  <c r="D2221" i="5"/>
  <c r="D2028" i="5"/>
  <c r="D1763" i="5"/>
  <c r="D2668" i="5"/>
  <c r="D2524" i="5"/>
  <c r="D2380" i="5"/>
  <c r="D2233" i="5"/>
  <c r="D1790" i="5"/>
  <c r="D2811" i="5"/>
  <c r="D2667" i="5"/>
  <c r="D2523" i="5"/>
  <c r="D2739" i="5"/>
  <c r="D2450" i="5"/>
  <c r="D3288" i="5"/>
  <c r="D3045" i="5"/>
  <c r="D2622" i="5"/>
  <c r="D3346" i="5"/>
  <c r="D2897" i="5"/>
  <c r="D3477" i="5"/>
  <c r="D3189" i="5"/>
  <c r="D2615" i="5"/>
  <c r="D3442" i="5"/>
  <c r="D3428" i="5"/>
  <c r="D3284" i="5"/>
  <c r="D3140" i="5"/>
  <c r="D2990" i="5"/>
  <c r="D2800" i="5"/>
  <c r="D2468" i="5"/>
  <c r="D3109" i="5"/>
  <c r="D3319" i="5"/>
  <c r="D2995" i="5"/>
  <c r="D3378" i="5"/>
  <c r="D3353" i="5"/>
  <c r="D3209" i="5"/>
  <c r="D3065" i="5"/>
  <c r="D2903" i="5"/>
  <c r="D3023" i="5"/>
  <c r="D3415" i="5"/>
  <c r="D3457" i="5"/>
  <c r="D3450" i="5"/>
  <c r="D3363" i="5"/>
  <c r="D3219" i="5"/>
  <c r="D3075" i="5"/>
  <c r="D2687" i="5"/>
  <c r="D2671" i="5"/>
  <c r="D2527" i="5"/>
  <c r="D2383" i="5"/>
  <c r="D2238" i="5"/>
  <c r="D1188" i="5"/>
  <c r="D2594" i="5"/>
  <c r="D2469" i="5"/>
  <c r="D3156" i="5"/>
  <c r="D3030" i="5"/>
  <c r="D2855" i="5"/>
  <c r="D3406" i="5"/>
  <c r="D3416" i="5"/>
  <c r="D3272" i="5"/>
  <c r="D3128" i="5"/>
  <c r="D2977" i="5"/>
  <c r="D2779" i="5"/>
  <c r="D2610" i="5"/>
  <c r="D3462" i="5"/>
  <c r="D2861" i="5"/>
  <c r="D3341" i="5"/>
  <c r="D3197" i="5"/>
  <c r="D3052" i="5"/>
  <c r="D2885" i="5"/>
  <c r="D3367" i="5"/>
  <c r="D3325" i="5"/>
  <c r="D3351" i="5"/>
  <c r="D3207" i="5"/>
  <c r="D3063" i="5"/>
  <c r="D2899" i="5"/>
  <c r="D2659" i="5"/>
  <c r="D2515" i="5"/>
  <c r="D2371" i="5"/>
  <c r="D2222" i="5"/>
  <c r="D2029" i="5"/>
  <c r="D1072" i="5"/>
  <c r="D2788" i="5"/>
  <c r="D2644" i="5"/>
  <c r="D2500" i="5"/>
  <c r="D2356" i="5"/>
  <c r="D2205" i="5"/>
  <c r="D2787" i="5"/>
  <c r="D2643" i="5"/>
  <c r="D2499" i="5"/>
  <c r="D2355" i="5"/>
  <c r="D2204" i="5"/>
  <c r="D2005" i="5"/>
  <c r="D3274" i="5"/>
  <c r="D2596" i="5"/>
  <c r="D2307" i="5"/>
  <c r="D1931" i="5"/>
  <c r="D3323" i="5"/>
  <c r="D2955" i="5"/>
  <c r="D3458" i="5"/>
  <c r="D3145" i="5"/>
  <c r="D3455" i="5"/>
  <c r="D3311" i="5"/>
  <c r="D3167" i="5"/>
  <c r="D3019" i="5"/>
  <c r="D2839" i="5"/>
  <c r="D3262" i="5"/>
  <c r="D2892" i="5"/>
  <c r="D3453" i="5"/>
  <c r="D3309" i="5"/>
  <c r="D3165" i="5"/>
  <c r="D3017" i="5"/>
  <c r="D2837" i="5"/>
  <c r="D3370" i="5"/>
  <c r="D3404" i="5"/>
  <c r="D3260" i="5"/>
  <c r="D3116" i="5"/>
  <c r="D2964" i="5"/>
  <c r="D2759" i="5"/>
  <c r="D2747" i="5"/>
  <c r="D3175" i="5"/>
  <c r="D3028" i="5"/>
  <c r="D2851" i="5"/>
  <c r="D3234" i="5"/>
  <c r="D3090" i="5"/>
  <c r="D2935" i="5"/>
  <c r="D3473" i="5"/>
  <c r="D3329" i="5"/>
  <c r="D3185" i="5"/>
  <c r="D3039" i="5"/>
  <c r="D2867" i="5"/>
  <c r="D3295" i="5"/>
  <c r="D3388" i="5"/>
  <c r="D3244" i="5"/>
  <c r="D3100" i="5"/>
  <c r="D2946" i="5"/>
  <c r="D2731" i="5"/>
  <c r="D3374" i="5"/>
  <c r="D3193" i="5"/>
  <c r="D3483" i="5"/>
  <c r="D3339" i="5"/>
  <c r="D3195" i="5"/>
  <c r="D3050" i="5"/>
  <c r="D2881" i="5"/>
  <c r="D2633" i="5"/>
  <c r="D2647" i="5"/>
  <c r="D2503" i="5"/>
  <c r="D2359" i="5"/>
  <c r="D2208" i="5"/>
  <c r="D1932" i="5"/>
  <c r="D2757" i="5"/>
  <c r="D2129" i="5"/>
  <c r="D3241" i="5"/>
  <c r="D3433" i="5"/>
  <c r="D3240" i="5"/>
  <c r="D3096" i="5"/>
  <c r="D2942" i="5"/>
  <c r="D3299" i="5"/>
  <c r="D3155" i="5"/>
  <c r="D3006" i="5"/>
  <c r="D3226" i="5"/>
  <c r="D3044" i="5"/>
  <c r="D2874" i="5"/>
  <c r="D2621" i="5"/>
  <c r="D3454" i="5"/>
  <c r="D3441" i="5"/>
  <c r="D3297" i="5"/>
  <c r="D3004" i="5"/>
  <c r="D2819" i="5"/>
  <c r="D3277" i="5"/>
  <c r="D3334" i="5"/>
  <c r="D3392" i="5"/>
  <c r="D3248" i="5"/>
  <c r="D3104" i="5"/>
  <c r="D2951" i="5"/>
  <c r="D2737" i="5"/>
  <c r="D2324" i="5"/>
  <c r="D3446" i="5"/>
  <c r="D3163" i="5"/>
  <c r="D3015" i="5"/>
  <c r="D3301" i="5"/>
  <c r="D3366" i="5"/>
  <c r="D3222" i="5"/>
  <c r="D3078" i="5"/>
  <c r="D2922" i="5"/>
  <c r="D2693" i="5"/>
  <c r="D3461" i="5"/>
  <c r="D3317" i="5"/>
  <c r="D3173" i="5"/>
  <c r="D3026" i="5"/>
  <c r="D2849" i="5"/>
  <c r="D3376" i="5"/>
  <c r="D3232" i="5"/>
  <c r="D3088" i="5"/>
  <c r="D2933" i="5"/>
  <c r="D2711" i="5"/>
  <c r="D3035" i="5"/>
  <c r="D3471" i="5"/>
  <c r="D3327" i="5"/>
  <c r="D3183" i="5"/>
  <c r="D3037" i="5"/>
  <c r="D2863" i="5"/>
  <c r="D2635" i="5"/>
  <c r="D2491" i="5"/>
  <c r="D2347" i="5"/>
  <c r="D2194" i="5"/>
  <c r="D1993" i="5"/>
  <c r="D2286" i="5"/>
  <c r="D2113" i="5"/>
  <c r="D1896" i="5"/>
  <c r="D1461" i="5"/>
  <c r="D2728" i="5"/>
  <c r="D2584" i="5"/>
  <c r="D2440" i="5"/>
  <c r="D2296" i="5"/>
  <c r="D2871" i="5"/>
  <c r="D2727" i="5"/>
  <c r="D2583" i="5"/>
  <c r="D2439" i="5"/>
  <c r="D2295" i="5"/>
  <c r="D2125" i="5"/>
  <c r="D2870" i="5"/>
  <c r="D2726" i="5"/>
  <c r="D2582" i="5"/>
  <c r="D2438" i="5"/>
  <c r="D2294" i="5"/>
  <c r="D2124" i="5"/>
  <c r="D1909" i="5"/>
  <c r="D2569" i="5"/>
  <c r="D2425" i="5"/>
  <c r="D2281" i="5"/>
  <c r="D1885" i="5"/>
  <c r="D2604" i="5"/>
  <c r="D2460" i="5"/>
  <c r="D2316" i="5"/>
  <c r="D2154" i="5"/>
  <c r="D3034" i="5"/>
  <c r="D2890" i="5"/>
  <c r="D2746" i="5"/>
  <c r="D2602" i="5"/>
  <c r="D2458" i="5"/>
  <c r="D2314" i="5"/>
  <c r="D1944" i="5"/>
  <c r="D1582" i="5"/>
  <c r="D2889" i="5"/>
  <c r="D2745" i="5"/>
  <c r="D2601" i="5"/>
  <c r="D2457" i="5"/>
  <c r="D2313" i="5"/>
  <c r="D2149" i="5"/>
  <c r="D1943" i="5"/>
  <c r="D1777" i="5"/>
  <c r="D1624" i="5"/>
  <c r="D1457" i="5"/>
  <c r="D1272" i="5"/>
  <c r="D1882" i="5"/>
  <c r="D1738" i="5"/>
  <c r="D1581" i="5"/>
  <c r="D1410" i="5"/>
  <c r="D1187" i="5"/>
  <c r="D2073" i="5"/>
  <c r="D1929" i="5"/>
  <c r="D1785" i="5"/>
  <c r="D1632" i="5"/>
  <c r="D1284" i="5"/>
  <c r="D2084" i="5"/>
  <c r="D1940" i="5"/>
  <c r="D1796" i="5"/>
  <c r="D1644" i="5"/>
  <c r="D1480" i="5"/>
  <c r="D1300" i="5"/>
  <c r="D1709" i="5"/>
  <c r="D1377" i="5"/>
  <c r="D1914" i="5"/>
  <c r="D1770" i="5"/>
  <c r="D1616" i="5"/>
  <c r="D1448" i="5"/>
  <c r="D2140" i="5"/>
  <c r="D1996" i="5"/>
  <c r="D1852" i="5"/>
  <c r="D1705" i="5"/>
  <c r="D1546" i="5"/>
  <c r="D1374" i="5"/>
  <c r="D1115" i="5"/>
  <c r="D2211" i="5"/>
  <c r="D2067" i="5"/>
  <c r="D1923" i="5"/>
  <c r="D1779" i="5"/>
  <c r="D1626" i="5"/>
  <c r="D1459" i="5"/>
  <c r="D953" i="5"/>
  <c r="D714" i="5"/>
  <c r="D952" i="5"/>
  <c r="D1221" i="5"/>
  <c r="D1077" i="5"/>
  <c r="D895" i="5"/>
  <c r="D607" i="5"/>
  <c r="D1184" i="5"/>
  <c r="D1040" i="5"/>
  <c r="D835" i="5"/>
  <c r="D1255" i="5"/>
  <c r="D1111" i="5"/>
  <c r="D702" i="5"/>
  <c r="D1218" i="5"/>
  <c r="D1074" i="5"/>
  <c r="D892" i="5"/>
  <c r="D596" i="5"/>
  <c r="D1205" i="5"/>
  <c r="D1061" i="5"/>
  <c r="D871" i="5"/>
  <c r="D1647" i="5"/>
  <c r="D1503" i="5"/>
  <c r="D1359" i="5"/>
  <c r="D1215" i="5"/>
  <c r="D1071" i="5"/>
  <c r="D1490" i="5"/>
  <c r="D1346" i="5"/>
  <c r="D1202" i="5"/>
  <c r="D1058" i="5"/>
  <c r="D476" i="5"/>
  <c r="D332" i="5"/>
  <c r="D319" i="5"/>
  <c r="D534" i="5"/>
  <c r="D390" i="5"/>
  <c r="D677" i="5"/>
  <c r="D533" i="5"/>
  <c r="D389" i="5"/>
  <c r="D808" i="5"/>
  <c r="D664" i="5"/>
  <c r="D520" i="5"/>
  <c r="D376" i="5"/>
  <c r="D867" i="5"/>
  <c r="D723" i="5"/>
  <c r="D579" i="5"/>
  <c r="D435" i="5"/>
  <c r="D554" i="5"/>
  <c r="D410" i="5"/>
  <c r="D685" i="5"/>
  <c r="D541" i="5"/>
  <c r="D397" i="5"/>
  <c r="D984" i="5"/>
  <c r="D840" i="5"/>
  <c r="D696" i="5"/>
  <c r="D552" i="5"/>
  <c r="D408" i="5"/>
  <c r="D983" i="5"/>
  <c r="D839" i="5"/>
  <c r="D695" i="5"/>
  <c r="D551" i="5"/>
  <c r="D407" i="5"/>
  <c r="D982" i="5"/>
  <c r="D838" i="5"/>
  <c r="D694" i="5"/>
  <c r="D550" i="5"/>
  <c r="D406" i="5"/>
  <c r="D1919" i="5"/>
  <c r="D2418" i="5"/>
  <c r="D2274" i="5"/>
  <c r="D2098" i="5"/>
  <c r="D1872" i="5"/>
  <c r="D2716" i="5"/>
  <c r="D2572" i="5"/>
  <c r="D2428" i="5"/>
  <c r="D2284" i="5"/>
  <c r="D2111" i="5"/>
  <c r="D2859" i="5"/>
  <c r="D2715" i="5"/>
  <c r="D2571" i="5"/>
  <c r="D2427" i="5"/>
  <c r="D2283" i="5"/>
  <c r="D2110" i="5"/>
  <c r="D2858" i="5"/>
  <c r="D2714" i="5"/>
  <c r="D2570" i="5"/>
  <c r="D2426" i="5"/>
  <c r="D2282" i="5"/>
  <c r="D2109" i="5"/>
  <c r="D2557" i="5"/>
  <c r="D2413" i="5"/>
  <c r="D2269" i="5"/>
  <c r="D1861" i="5"/>
  <c r="D2592" i="5"/>
  <c r="D2448" i="5"/>
  <c r="D2304" i="5"/>
  <c r="D2137" i="5"/>
  <c r="D3022" i="5"/>
  <c r="D2878" i="5"/>
  <c r="D2734" i="5"/>
  <c r="D2590" i="5"/>
  <c r="D2446" i="5"/>
  <c r="D2302" i="5"/>
  <c r="D2135" i="5"/>
  <c r="D1541" i="5"/>
  <c r="D2877" i="5"/>
  <c r="D2733" i="5"/>
  <c r="D2589" i="5"/>
  <c r="D2445" i="5"/>
  <c r="D2301" i="5"/>
  <c r="D2134" i="5"/>
  <c r="D1921" i="5"/>
  <c r="D1765" i="5"/>
  <c r="D1384" i="5"/>
  <c r="D1870" i="5"/>
  <c r="D1725" i="5"/>
  <c r="D1568" i="5"/>
  <c r="D1396" i="5"/>
  <c r="D2061" i="5"/>
  <c r="D1917" i="5"/>
  <c r="D1773" i="5"/>
  <c r="D1619" i="5"/>
  <c r="D1451" i="5"/>
  <c r="D1268" i="5"/>
  <c r="D2072" i="5"/>
  <c r="D1928" i="5"/>
  <c r="D1784" i="5"/>
  <c r="D1631" i="5"/>
  <c r="D1464" i="5"/>
  <c r="D1283" i="5"/>
  <c r="D1696" i="5"/>
  <c r="D1535" i="5"/>
  <c r="D1092" i="5"/>
  <c r="D1902" i="5"/>
  <c r="D1758" i="5"/>
  <c r="D1603" i="5"/>
  <c r="D1434" i="5"/>
  <c r="D1235" i="5"/>
  <c r="D590" i="5"/>
  <c r="D2128" i="5"/>
  <c r="D1984" i="5"/>
  <c r="D1840" i="5"/>
  <c r="D1692" i="5"/>
  <c r="D1532" i="5"/>
  <c r="D1357" i="5"/>
  <c r="D2199" i="5"/>
  <c r="D2055" i="5"/>
  <c r="D1911" i="5"/>
  <c r="D1767" i="5"/>
  <c r="D1613" i="5"/>
  <c r="D1445" i="5"/>
  <c r="D1258" i="5"/>
  <c r="D937" i="5"/>
  <c r="D680" i="5"/>
  <c r="D1209" i="5"/>
  <c r="D1065" i="5"/>
  <c r="D878" i="5"/>
  <c r="D571" i="5"/>
  <c r="D1243" i="5"/>
  <c r="D1099" i="5"/>
  <c r="D929" i="5"/>
  <c r="D1193" i="5"/>
  <c r="D1049" i="5"/>
  <c r="D849" i="5"/>
  <c r="D1635" i="5"/>
  <c r="D1491" i="5"/>
  <c r="D1347" i="5"/>
  <c r="D1203" i="5"/>
  <c r="D1059" i="5"/>
  <c r="D869" i="5"/>
  <c r="D535" i="5"/>
  <c r="D1478" i="5"/>
  <c r="D1334" i="5"/>
  <c r="D1190" i="5"/>
  <c r="D1046" i="5"/>
  <c r="D846" i="5"/>
  <c r="D464" i="5"/>
  <c r="D320" i="5"/>
  <c r="D307" i="5"/>
  <c r="D666" i="5"/>
  <c r="D522" i="5"/>
  <c r="D378" i="5"/>
  <c r="D665" i="5"/>
  <c r="D521" i="5"/>
  <c r="D377" i="5"/>
  <c r="D796" i="5"/>
  <c r="D652" i="5"/>
  <c r="D508" i="5"/>
  <c r="D364" i="5"/>
  <c r="D855" i="5"/>
  <c r="D711" i="5"/>
  <c r="D567" i="5"/>
  <c r="D423" i="5"/>
  <c r="D542" i="5"/>
  <c r="D398" i="5"/>
  <c r="D673" i="5"/>
  <c r="D529" i="5"/>
  <c r="D385" i="5"/>
  <c r="D972" i="5"/>
  <c r="D828" i="5"/>
  <c r="D684" i="5"/>
  <c r="D540" i="5"/>
  <c r="D396" i="5"/>
  <c r="D971" i="5"/>
  <c r="D827" i="5"/>
  <c r="D683" i="5"/>
  <c r="D539" i="5"/>
  <c r="D395" i="5"/>
  <c r="D970" i="5"/>
  <c r="D826" i="5"/>
  <c r="D682" i="5"/>
  <c r="D538" i="5"/>
  <c r="D394" i="5"/>
  <c r="D2406" i="5"/>
  <c r="D2262" i="5"/>
  <c r="D2082" i="5"/>
  <c r="D1848" i="5"/>
  <c r="D2704" i="5"/>
  <c r="D2560" i="5"/>
  <c r="D2416" i="5"/>
  <c r="D2272" i="5"/>
  <c r="D2095" i="5"/>
  <c r="D2847" i="5"/>
  <c r="D2703" i="5"/>
  <c r="D2559" i="5"/>
  <c r="D2415" i="5"/>
  <c r="D2271" i="5"/>
  <c r="D2094" i="5"/>
  <c r="D2846" i="5"/>
  <c r="D2702" i="5"/>
  <c r="D2558" i="5"/>
  <c r="D2414" i="5"/>
  <c r="D2270" i="5"/>
  <c r="D2093" i="5"/>
  <c r="D2545" i="5"/>
  <c r="D2401" i="5"/>
  <c r="D2257" i="5"/>
  <c r="D2075" i="5"/>
  <c r="D1837" i="5"/>
  <c r="D2580" i="5"/>
  <c r="D2436" i="5"/>
  <c r="D2292" i="5"/>
  <c r="D2122" i="5"/>
  <c r="D1907" i="5"/>
  <c r="D3010" i="5"/>
  <c r="D2866" i="5"/>
  <c r="D2722" i="5"/>
  <c r="D2578" i="5"/>
  <c r="D2434" i="5"/>
  <c r="D2290" i="5"/>
  <c r="D2865" i="5"/>
  <c r="D2721" i="5"/>
  <c r="D2577" i="5"/>
  <c r="D2433" i="5"/>
  <c r="D2289" i="5"/>
  <c r="D2118" i="5"/>
  <c r="D1753" i="5"/>
  <c r="D1597" i="5"/>
  <c r="D1427" i="5"/>
  <c r="D1223" i="5"/>
  <c r="D1368" i="5"/>
  <c r="D1104" i="5"/>
  <c r="D1858" i="5"/>
  <c r="D1712" i="5"/>
  <c r="D1554" i="5"/>
  <c r="D1380" i="5"/>
  <c r="D1128" i="5"/>
  <c r="D2049" i="5"/>
  <c r="D1905" i="5"/>
  <c r="D1761" i="5"/>
  <c r="D1606" i="5"/>
  <c r="D1437" i="5"/>
  <c r="D2060" i="5"/>
  <c r="D1916" i="5"/>
  <c r="D1772" i="5"/>
  <c r="D1618" i="5"/>
  <c r="D1450" i="5"/>
  <c r="D1266" i="5"/>
  <c r="D1521" i="5"/>
  <c r="D1890" i="5"/>
  <c r="D1746" i="5"/>
  <c r="D1590" i="5"/>
  <c r="D1420" i="5"/>
  <c r="D2116" i="5"/>
  <c r="D1972" i="5"/>
  <c r="D1828" i="5"/>
  <c r="D1679" i="5"/>
  <c r="D1518" i="5"/>
  <c r="D1342" i="5"/>
  <c r="D1054" i="5"/>
  <c r="D2187" i="5"/>
  <c r="D2043" i="5"/>
  <c r="D1899" i="5"/>
  <c r="D1755" i="5"/>
  <c r="D1600" i="5"/>
  <c r="D918" i="5"/>
  <c r="D917" i="5"/>
  <c r="D1197" i="5"/>
  <c r="D1053" i="5"/>
  <c r="D858" i="5"/>
  <c r="D1160" i="5"/>
  <c r="D1012" i="5"/>
  <c r="D1231" i="5"/>
  <c r="D1087" i="5"/>
  <c r="D1194" i="5"/>
  <c r="D1050" i="5"/>
  <c r="D853" i="5"/>
  <c r="D1181" i="5"/>
  <c r="D1037" i="5"/>
  <c r="D1623" i="5"/>
  <c r="D1479" i="5"/>
  <c r="D1335" i="5"/>
  <c r="D1191" i="5"/>
  <c r="D1047" i="5"/>
  <c r="D847" i="5"/>
  <c r="D1466" i="5"/>
  <c r="D1322" i="5"/>
  <c r="D1178" i="5"/>
  <c r="D1034" i="5"/>
  <c r="D824" i="5"/>
  <c r="D308" i="5"/>
  <c r="D439" i="5"/>
  <c r="D295" i="5"/>
  <c r="D654" i="5"/>
  <c r="D510" i="5"/>
  <c r="D366" i="5"/>
  <c r="D653" i="5"/>
  <c r="D509" i="5"/>
  <c r="D365" i="5"/>
  <c r="D784" i="5"/>
  <c r="D640" i="5"/>
  <c r="D496" i="5"/>
  <c r="D352" i="5"/>
  <c r="D843" i="5"/>
  <c r="D699" i="5"/>
  <c r="D555" i="5"/>
  <c r="D411" i="5"/>
  <c r="D530" i="5"/>
  <c r="D386" i="5"/>
  <c r="D661" i="5"/>
  <c r="D517" i="5"/>
  <c r="D373" i="5"/>
  <c r="D960" i="5"/>
  <c r="D816" i="5"/>
  <c r="D672" i="5"/>
  <c r="D528" i="5"/>
  <c r="D384" i="5"/>
  <c r="D959" i="5"/>
  <c r="D815" i="5"/>
  <c r="D671" i="5"/>
  <c r="D527" i="5"/>
  <c r="D383" i="5"/>
  <c r="D958" i="5"/>
  <c r="D814" i="5"/>
  <c r="D670" i="5"/>
  <c r="D526" i="5"/>
  <c r="D382" i="5"/>
  <c r="D2692" i="5"/>
  <c r="D2548" i="5"/>
  <c r="D2404" i="5"/>
  <c r="D2260" i="5"/>
  <c r="D2078" i="5"/>
  <c r="D2835" i="5"/>
  <c r="D2691" i="5"/>
  <c r="D2547" i="5"/>
  <c r="D2403" i="5"/>
  <c r="D2259" i="5"/>
  <c r="D2077" i="5"/>
  <c r="D2834" i="5"/>
  <c r="D2690" i="5"/>
  <c r="D2546" i="5"/>
  <c r="D2402" i="5"/>
  <c r="D2258" i="5"/>
  <c r="D2076" i="5"/>
  <c r="D2568" i="5"/>
  <c r="D2424" i="5"/>
  <c r="D2280" i="5"/>
  <c r="D2106" i="5"/>
  <c r="D1884" i="5"/>
  <c r="D2998" i="5"/>
  <c r="D2854" i="5"/>
  <c r="D2710" i="5"/>
  <c r="D2566" i="5"/>
  <c r="D2422" i="5"/>
  <c r="D2278" i="5"/>
  <c r="D2853" i="5"/>
  <c r="D2709" i="5"/>
  <c r="D2565" i="5"/>
  <c r="D2421" i="5"/>
  <c r="D2277" i="5"/>
  <c r="D2101" i="5"/>
  <c r="D1741" i="5"/>
  <c r="D1584" i="5"/>
  <c r="D1413" i="5"/>
  <c r="D1528" i="5"/>
  <c r="D1353" i="5"/>
  <c r="D1078" i="5"/>
  <c r="D1846" i="5"/>
  <c r="D1699" i="5"/>
  <c r="D1540" i="5"/>
  <c r="D1366" i="5"/>
  <c r="D1102" i="5"/>
  <c r="D2037" i="5"/>
  <c r="D1893" i="5"/>
  <c r="D1749" i="5"/>
  <c r="D1593" i="5"/>
  <c r="D1423" i="5"/>
  <c r="D1212" i="5"/>
  <c r="D2048" i="5"/>
  <c r="D1904" i="5"/>
  <c r="D1760" i="5"/>
  <c r="D1605" i="5"/>
  <c r="D1436" i="5"/>
  <c r="D1669" i="5"/>
  <c r="D1507" i="5"/>
  <c r="D1330" i="5"/>
  <c r="D1878" i="5"/>
  <c r="D1734" i="5"/>
  <c r="D1577" i="5"/>
  <c r="D1404" i="5"/>
  <c r="D1176" i="5"/>
  <c r="D2248" i="5"/>
  <c r="D2104" i="5"/>
  <c r="D1960" i="5"/>
  <c r="D1816" i="5"/>
  <c r="D1666" i="5"/>
  <c r="D1504" i="5"/>
  <c r="D1014" i="5"/>
  <c r="D2175" i="5"/>
  <c r="D2031" i="5"/>
  <c r="D1887" i="5"/>
  <c r="D1743" i="5"/>
  <c r="D1415" i="5"/>
  <c r="D1199" i="5"/>
  <c r="D901" i="5"/>
  <c r="D1185" i="5"/>
  <c r="D1041" i="5"/>
  <c r="D836" i="5"/>
  <c r="D1148" i="5"/>
  <c r="D997" i="5"/>
  <c r="D774" i="5"/>
  <c r="D1363" i="5"/>
  <c r="D1219" i="5"/>
  <c r="D1075" i="5"/>
  <c r="D893" i="5"/>
  <c r="D1182" i="5"/>
  <c r="D1038" i="5"/>
  <c r="D833" i="5"/>
  <c r="D1611" i="5"/>
  <c r="D1467" i="5"/>
  <c r="D1323" i="5"/>
  <c r="D1179" i="5"/>
  <c r="D1035" i="5"/>
  <c r="D1454" i="5"/>
  <c r="D1310" i="5"/>
  <c r="D1166" i="5"/>
  <c r="D1021" i="5"/>
  <c r="D805" i="5"/>
  <c r="D440" i="5"/>
  <c r="D296" i="5"/>
  <c r="D642" i="5"/>
  <c r="D498" i="5"/>
  <c r="D354" i="5"/>
  <c r="D641" i="5"/>
  <c r="D497" i="5"/>
  <c r="D353" i="5"/>
  <c r="D772" i="5"/>
  <c r="D628" i="5"/>
  <c r="D484" i="5"/>
  <c r="D340" i="5"/>
  <c r="D831" i="5"/>
  <c r="D687" i="5"/>
  <c r="D543" i="5"/>
  <c r="D399" i="5"/>
  <c r="D518" i="5"/>
  <c r="D374" i="5"/>
  <c r="D649" i="5"/>
  <c r="D505" i="5"/>
  <c r="D361" i="5"/>
  <c r="D948" i="5"/>
  <c r="D804" i="5"/>
  <c r="D660" i="5"/>
  <c r="D516" i="5"/>
  <c r="D372" i="5"/>
  <c r="D947" i="5"/>
  <c r="D803" i="5"/>
  <c r="D659" i="5"/>
  <c r="D515" i="5"/>
  <c r="D371" i="5"/>
  <c r="D946" i="5"/>
  <c r="D802" i="5"/>
  <c r="D658" i="5"/>
  <c r="D514" i="5"/>
  <c r="D370" i="5"/>
  <c r="D2407" i="5"/>
  <c r="D2263" i="5"/>
  <c r="D1849" i="5"/>
  <c r="D2382" i="5"/>
  <c r="D2237" i="5"/>
  <c r="D2046" i="5"/>
  <c r="D1799" i="5"/>
  <c r="D2680" i="5"/>
  <c r="D2536" i="5"/>
  <c r="D2392" i="5"/>
  <c r="D2062" i="5"/>
  <c r="D2823" i="5"/>
  <c r="D2679" i="5"/>
  <c r="D2535" i="5"/>
  <c r="D2391" i="5"/>
  <c r="D2246" i="5"/>
  <c r="D2822" i="5"/>
  <c r="D2678" i="5"/>
  <c r="D2534" i="5"/>
  <c r="D2390" i="5"/>
  <c r="D2245" i="5"/>
  <c r="D2058" i="5"/>
  <c r="D2521" i="5"/>
  <c r="D2377" i="5"/>
  <c r="D2230" i="5"/>
  <c r="D2039" i="5"/>
  <c r="D1781" i="5"/>
  <c r="D2556" i="5"/>
  <c r="D2412" i="5"/>
  <c r="D2268" i="5"/>
  <c r="D2089" i="5"/>
  <c r="D1860" i="5"/>
  <c r="D2986" i="5"/>
  <c r="D2842" i="5"/>
  <c r="D2698" i="5"/>
  <c r="D2554" i="5"/>
  <c r="D2410" i="5"/>
  <c r="D2266" i="5"/>
  <c r="D2087" i="5"/>
  <c r="D2841" i="5"/>
  <c r="D2697" i="5"/>
  <c r="D2553" i="5"/>
  <c r="D2409" i="5"/>
  <c r="D2265" i="5"/>
  <c r="D2086" i="5"/>
  <c r="D1728" i="5"/>
  <c r="D1571" i="5"/>
  <c r="D1399" i="5"/>
  <c r="D1164" i="5"/>
  <c r="D1512" i="5"/>
  <c r="D1337" i="5"/>
  <c r="D1042" i="5"/>
  <c r="D1834" i="5"/>
  <c r="D1686" i="5"/>
  <c r="D1524" i="5"/>
  <c r="D1069" i="5"/>
  <c r="D2025" i="5"/>
  <c r="D1881" i="5"/>
  <c r="D1737" i="5"/>
  <c r="D1580" i="5"/>
  <c r="D1409" i="5"/>
  <c r="D1186" i="5"/>
  <c r="D2180" i="5"/>
  <c r="D2036" i="5"/>
  <c r="D1892" i="5"/>
  <c r="D1748" i="5"/>
  <c r="D1592" i="5"/>
  <c r="D1422" i="5"/>
  <c r="D1211" i="5"/>
  <c r="D1656" i="5"/>
  <c r="D1493" i="5"/>
  <c r="D966" i="5"/>
  <c r="D1866" i="5"/>
  <c r="D1721" i="5"/>
  <c r="D1564" i="5"/>
  <c r="D1390" i="5"/>
  <c r="D1150" i="5"/>
  <c r="D2236" i="5"/>
  <c r="D2092" i="5"/>
  <c r="D1948" i="5"/>
  <c r="D1804" i="5"/>
  <c r="D1653" i="5"/>
  <c r="D1488" i="5"/>
  <c r="D2163" i="5"/>
  <c r="D2019" i="5"/>
  <c r="D1875" i="5"/>
  <c r="D1573" i="5"/>
  <c r="D1401" i="5"/>
  <c r="D1068" i="5"/>
  <c r="D882" i="5"/>
  <c r="D881" i="5"/>
  <c r="D1173" i="5"/>
  <c r="D1028" i="5"/>
  <c r="D817" i="5"/>
  <c r="D1136" i="5"/>
  <c r="D979" i="5"/>
  <c r="D752" i="5"/>
  <c r="D1351" i="5"/>
  <c r="D1207" i="5"/>
  <c r="D1063" i="5"/>
  <c r="D1170" i="5"/>
  <c r="D1025" i="5"/>
  <c r="D811" i="5"/>
  <c r="D1157" i="5"/>
  <c r="D1009" i="5"/>
  <c r="D788" i="5"/>
  <c r="D1599" i="5"/>
  <c r="D1455" i="5"/>
  <c r="D1311" i="5"/>
  <c r="D1167" i="5"/>
  <c r="D1022" i="5"/>
  <c r="D1442" i="5"/>
  <c r="D1298" i="5"/>
  <c r="D1154" i="5"/>
  <c r="D1003" i="5"/>
  <c r="D785" i="5"/>
  <c r="D428" i="5"/>
  <c r="D415" i="5"/>
  <c r="D630" i="5"/>
  <c r="D486" i="5"/>
  <c r="D342" i="5"/>
  <c r="D629" i="5"/>
  <c r="D485" i="5"/>
  <c r="D341" i="5"/>
  <c r="D760" i="5"/>
  <c r="D616" i="5"/>
  <c r="D472" i="5"/>
  <c r="D328" i="5"/>
  <c r="D819" i="5"/>
  <c r="D675" i="5"/>
  <c r="D531" i="5"/>
  <c r="D387" i="5"/>
  <c r="D506" i="5"/>
  <c r="D362" i="5"/>
  <c r="D637" i="5"/>
  <c r="D493" i="5"/>
  <c r="D349" i="5"/>
  <c r="D936" i="5"/>
  <c r="D792" i="5"/>
  <c r="D648" i="5"/>
  <c r="D504" i="5"/>
  <c r="D360" i="5"/>
  <c r="D935" i="5"/>
  <c r="D791" i="5"/>
  <c r="D647" i="5"/>
  <c r="D503" i="5"/>
  <c r="D359" i="5"/>
  <c r="D934" i="5"/>
  <c r="D790" i="5"/>
  <c r="D646" i="5"/>
  <c r="D502" i="5"/>
  <c r="D358" i="5"/>
  <c r="D2379" i="5"/>
  <c r="D2232" i="5"/>
  <c r="D2041" i="5"/>
  <c r="D1788" i="5"/>
  <c r="D2810" i="5"/>
  <c r="D2666" i="5"/>
  <c r="D2522" i="5"/>
  <c r="D2378" i="5"/>
  <c r="D2231" i="5"/>
  <c r="D2040" i="5"/>
  <c r="D1787" i="5"/>
  <c r="D2974" i="5"/>
  <c r="D2830" i="5"/>
  <c r="D2686" i="5"/>
  <c r="D2542" i="5"/>
  <c r="D2398" i="5"/>
  <c r="D2254" i="5"/>
  <c r="D2070" i="5"/>
  <c r="D2829" i="5"/>
  <c r="D2685" i="5"/>
  <c r="D2541" i="5"/>
  <c r="D2397" i="5"/>
  <c r="D2253" i="5"/>
  <c r="D2069" i="5"/>
  <c r="D1715" i="5"/>
  <c r="D1557" i="5"/>
  <c r="D1385" i="5"/>
  <c r="D1138" i="5"/>
  <c r="D1822" i="5"/>
  <c r="D1673" i="5"/>
  <c r="D1510" i="5"/>
  <c r="D2013" i="5"/>
  <c r="D2168" i="5"/>
  <c r="D1854" i="5"/>
  <c r="D2224" i="5"/>
  <c r="D2080" i="5"/>
  <c r="D1936" i="5"/>
  <c r="D1792" i="5"/>
  <c r="D1640" i="5"/>
  <c r="D1474" i="5"/>
  <c r="D1294" i="5"/>
  <c r="D2151" i="5"/>
  <c r="D2007" i="5"/>
  <c r="D1863" i="5"/>
  <c r="D1717" i="5"/>
  <c r="D1559" i="5"/>
  <c r="D1387" i="5"/>
  <c r="D1140" i="5"/>
  <c r="D1056" i="5"/>
  <c r="D860" i="5"/>
  <c r="D1161" i="5"/>
  <c r="D1013" i="5"/>
  <c r="D797" i="5"/>
  <c r="D1124" i="5"/>
  <c r="D964" i="5"/>
  <c r="D1339" i="5"/>
  <c r="D1195" i="5"/>
  <c r="D1051" i="5"/>
  <c r="D487" i="5"/>
  <c r="D1158" i="5"/>
  <c r="D1010" i="5"/>
  <c r="D1145" i="5"/>
  <c r="D991" i="5"/>
  <c r="D769" i="5"/>
  <c r="D1731" i="5"/>
  <c r="D1587" i="5"/>
  <c r="D1443" i="5"/>
  <c r="D1299" i="5"/>
  <c r="D1155" i="5"/>
  <c r="D1004" i="5"/>
  <c r="D786" i="5"/>
  <c r="D1430" i="5"/>
  <c r="D1286" i="5"/>
  <c r="D1142" i="5"/>
  <c r="D988" i="5"/>
  <c r="D763" i="5"/>
  <c r="D560" i="5"/>
  <c r="D416" i="5"/>
  <c r="D618" i="5"/>
  <c r="D474" i="5"/>
  <c r="D330" i="5"/>
  <c r="D617" i="5"/>
  <c r="D473" i="5"/>
  <c r="D329" i="5"/>
  <c r="D748" i="5"/>
  <c r="D604" i="5"/>
  <c r="D460" i="5"/>
  <c r="D316" i="5"/>
  <c r="D807" i="5"/>
  <c r="D663" i="5"/>
  <c r="D519" i="5"/>
  <c r="D375" i="5"/>
  <c r="D494" i="5"/>
  <c r="D350" i="5"/>
  <c r="D625" i="5"/>
  <c r="D481" i="5"/>
  <c r="D337" i="5"/>
  <c r="D924" i="5"/>
  <c r="D780" i="5"/>
  <c r="D636" i="5"/>
  <c r="D492" i="5"/>
  <c r="D348" i="5"/>
  <c r="D923" i="5"/>
  <c r="D779" i="5"/>
  <c r="D635" i="5"/>
  <c r="D491" i="5"/>
  <c r="D347" i="5"/>
  <c r="D922" i="5"/>
  <c r="D778" i="5"/>
  <c r="D634" i="5"/>
  <c r="D490" i="5"/>
  <c r="D346" i="5"/>
  <c r="D2010" i="5"/>
  <c r="D1726" i="5"/>
  <c r="D2656" i="5"/>
  <c r="D2512" i="5"/>
  <c r="D2368" i="5"/>
  <c r="D2219" i="5"/>
  <c r="D2026" i="5"/>
  <c r="D2799" i="5"/>
  <c r="D2655" i="5"/>
  <c r="D2511" i="5"/>
  <c r="D2367" i="5"/>
  <c r="D2218" i="5"/>
  <c r="D2798" i="5"/>
  <c r="D2654" i="5"/>
  <c r="D2510" i="5"/>
  <c r="D2366" i="5"/>
  <c r="D2217" i="5"/>
  <c r="D2022" i="5"/>
  <c r="D1751" i="5"/>
  <c r="D2497" i="5"/>
  <c r="D2353" i="5"/>
  <c r="D2202" i="5"/>
  <c r="D2003" i="5"/>
  <c r="D2532" i="5"/>
  <c r="D2388" i="5"/>
  <c r="D2243" i="5"/>
  <c r="D1812" i="5"/>
  <c r="D2962" i="5"/>
  <c r="D2818" i="5"/>
  <c r="D2674" i="5"/>
  <c r="D2530" i="5"/>
  <c r="D2386" i="5"/>
  <c r="D2241" i="5"/>
  <c r="D2052" i="5"/>
  <c r="D1807" i="5"/>
  <c r="D1216" i="5"/>
  <c r="D2817" i="5"/>
  <c r="D2673" i="5"/>
  <c r="D2529" i="5"/>
  <c r="D2385" i="5"/>
  <c r="D2240" i="5"/>
  <c r="D2051" i="5"/>
  <c r="D1702" i="5"/>
  <c r="D1543" i="5"/>
  <c r="D1484" i="5"/>
  <c r="D1305" i="5"/>
  <c r="D1810" i="5"/>
  <c r="D1660" i="5"/>
  <c r="D1496" i="5"/>
  <c r="D1318" i="5"/>
  <c r="D2001" i="5"/>
  <c r="D1857" i="5"/>
  <c r="D1711" i="5"/>
  <c r="D1553" i="5"/>
  <c r="D1379" i="5"/>
  <c r="D1127" i="5"/>
  <c r="D2156" i="5"/>
  <c r="D2012" i="5"/>
  <c r="D1868" i="5"/>
  <c r="D1723" i="5"/>
  <c r="D1566" i="5"/>
  <c r="D1392" i="5"/>
  <c r="D1152" i="5"/>
  <c r="D1783" i="5"/>
  <c r="D1630" i="5"/>
  <c r="D1463" i="5"/>
  <c r="D1282" i="5"/>
  <c r="D1842" i="5"/>
  <c r="D1534" i="5"/>
  <c r="D1361" i="5"/>
  <c r="D1091" i="5"/>
  <c r="D2212" i="5"/>
  <c r="D2068" i="5"/>
  <c r="D1924" i="5"/>
  <c r="D1780" i="5"/>
  <c r="D1627" i="5"/>
  <c r="D1460" i="5"/>
  <c r="D2139" i="5"/>
  <c r="D1995" i="5"/>
  <c r="D1851" i="5"/>
  <c r="D1704" i="5"/>
  <c r="D1545" i="5"/>
  <c r="D1373" i="5"/>
  <c r="D1114" i="5"/>
  <c r="D1044" i="5"/>
  <c r="D841" i="5"/>
  <c r="D1149" i="5"/>
  <c r="D998" i="5"/>
  <c r="D775" i="5"/>
  <c r="D1256" i="5"/>
  <c r="D1112" i="5"/>
  <c r="D949" i="5"/>
  <c r="D703" i="5"/>
  <c r="D1327" i="5"/>
  <c r="D1183" i="5"/>
  <c r="D1039" i="5"/>
  <c r="D834" i="5"/>
  <c r="D1146" i="5"/>
  <c r="D992" i="5"/>
  <c r="D1277" i="5"/>
  <c r="D1133" i="5"/>
  <c r="D976" i="5"/>
  <c r="D749" i="5"/>
  <c r="D1719" i="5"/>
  <c r="D1575" i="5"/>
  <c r="D1431" i="5"/>
  <c r="D1287" i="5"/>
  <c r="D1143" i="5"/>
  <c r="D989" i="5"/>
  <c r="D764" i="5"/>
  <c r="D1562" i="5"/>
  <c r="D1418" i="5"/>
  <c r="D1274" i="5"/>
  <c r="D1130" i="5"/>
  <c r="D973" i="5"/>
  <c r="D548" i="5"/>
  <c r="D404" i="5"/>
  <c r="D391" i="5"/>
  <c r="D606" i="5"/>
  <c r="D462" i="5"/>
  <c r="D318" i="5"/>
  <c r="D605" i="5"/>
  <c r="D461" i="5"/>
  <c r="D317" i="5"/>
  <c r="D736" i="5"/>
  <c r="D592" i="5"/>
  <c r="D448" i="5"/>
  <c r="D304" i="5"/>
  <c r="D939" i="5"/>
  <c r="D795" i="5"/>
  <c r="D651" i="5"/>
  <c r="D507" i="5"/>
  <c r="D363" i="5"/>
  <c r="D482" i="5"/>
  <c r="D338" i="5"/>
  <c r="D613" i="5"/>
  <c r="D469" i="5"/>
  <c r="D325" i="5"/>
  <c r="D912" i="5"/>
  <c r="D768" i="5"/>
  <c r="D624" i="5"/>
  <c r="D480" i="5"/>
  <c r="D336" i="5"/>
  <c r="D911" i="5"/>
  <c r="D767" i="5"/>
  <c r="D623" i="5"/>
  <c r="D479" i="5"/>
  <c r="D335" i="5"/>
  <c r="D910" i="5"/>
  <c r="D766" i="5"/>
  <c r="D622" i="5"/>
  <c r="D478" i="5"/>
  <c r="D334" i="5"/>
  <c r="D2786" i="5"/>
  <c r="D2642" i="5"/>
  <c r="D2498" i="5"/>
  <c r="D2354" i="5"/>
  <c r="D2203" i="5"/>
  <c r="D2004" i="5"/>
  <c r="D1713" i="5"/>
  <c r="D2664" i="5"/>
  <c r="D2950" i="5"/>
  <c r="D2806" i="5"/>
  <c r="D2662" i="5"/>
  <c r="D2518" i="5"/>
  <c r="D2374" i="5"/>
  <c r="D2227" i="5"/>
  <c r="D2034" i="5"/>
  <c r="D1775" i="5"/>
  <c r="D2805" i="5"/>
  <c r="D2661" i="5"/>
  <c r="D2517" i="5"/>
  <c r="D2373" i="5"/>
  <c r="D2226" i="5"/>
  <c r="D2033" i="5"/>
  <c r="D1689" i="5"/>
  <c r="D1529" i="5"/>
  <c r="D1354" i="5"/>
  <c r="D1079" i="5"/>
  <c r="D1470" i="5"/>
  <c r="D1289" i="5"/>
  <c r="D1798" i="5"/>
  <c r="D1482" i="5"/>
  <c r="D1989" i="5"/>
  <c r="D2144" i="5"/>
  <c r="D734" i="5"/>
  <c r="D1830" i="5"/>
  <c r="D2200" i="5"/>
  <c r="D2056" i="5"/>
  <c r="D1912" i="5"/>
  <c r="D1768" i="5"/>
  <c r="D1614" i="5"/>
  <c r="D1446" i="5"/>
  <c r="D1259" i="5"/>
  <c r="D705" i="5"/>
  <c r="D822" i="5"/>
  <c r="D821" i="5"/>
  <c r="D1137" i="5"/>
  <c r="D980" i="5"/>
  <c r="D1315" i="5"/>
  <c r="D1265" i="5"/>
  <c r="D1707" i="5"/>
  <c r="D1563" i="5"/>
  <c r="D1419" i="5"/>
  <c r="D1275" i="5"/>
  <c r="D1131" i="5"/>
  <c r="D974" i="5"/>
  <c r="D745" i="5"/>
  <c r="D1550" i="5"/>
  <c r="D1406" i="5"/>
  <c r="D1262" i="5"/>
  <c r="D1118" i="5"/>
  <c r="D955" i="5"/>
  <c r="D716" i="5"/>
  <c r="D536" i="5"/>
  <c r="D392" i="5"/>
  <c r="D594" i="5"/>
  <c r="D450" i="5"/>
  <c r="D737" i="5"/>
  <c r="D593" i="5"/>
  <c r="D449" i="5"/>
  <c r="D305" i="5"/>
  <c r="D868" i="5"/>
  <c r="D927" i="5"/>
  <c r="D601" i="5"/>
  <c r="D900" i="5"/>
  <c r="D756" i="5"/>
  <c r="D612" i="5"/>
  <c r="D468" i="5"/>
  <c r="D324" i="5"/>
  <c r="D899" i="5"/>
  <c r="D755" i="5"/>
  <c r="D611" i="5"/>
  <c r="D467" i="5"/>
  <c r="D323" i="5"/>
  <c r="D898" i="5"/>
  <c r="D754" i="5"/>
  <c r="D610" i="5"/>
  <c r="D466" i="5"/>
  <c r="D322" i="5"/>
  <c r="D2334" i="5"/>
  <c r="D2178" i="5"/>
  <c r="D1974" i="5"/>
  <c r="D1648" i="5"/>
  <c r="D2776" i="5"/>
  <c r="D2632" i="5"/>
  <c r="D2488" i="5"/>
  <c r="D2344" i="5"/>
  <c r="D2191" i="5"/>
  <c r="D1990" i="5"/>
  <c r="D2919" i="5"/>
  <c r="D2775" i="5"/>
  <c r="D2631" i="5"/>
  <c r="D2487" i="5"/>
  <c r="D2343" i="5"/>
  <c r="D2190" i="5"/>
  <c r="D2918" i="5"/>
  <c r="D2774" i="5"/>
  <c r="D2630" i="5"/>
  <c r="D2486" i="5"/>
  <c r="D2342" i="5"/>
  <c r="D2189" i="5"/>
  <c r="D1986" i="5"/>
  <c r="D1674" i="5"/>
  <c r="D2617" i="5"/>
  <c r="D2473" i="5"/>
  <c r="D2329" i="5"/>
  <c r="D2171" i="5"/>
  <c r="D1967" i="5"/>
  <c r="D1628" i="5"/>
  <c r="D2652" i="5"/>
  <c r="D2508" i="5"/>
  <c r="D2364" i="5"/>
  <c r="D2215" i="5"/>
  <c r="D2938" i="5"/>
  <c r="D2794" i="5"/>
  <c r="D2650" i="5"/>
  <c r="D2506" i="5"/>
  <c r="D2362" i="5"/>
  <c r="D2213" i="5"/>
  <c r="D2016" i="5"/>
  <c r="D1739" i="5"/>
  <c r="D2793" i="5"/>
  <c r="D2649" i="5"/>
  <c r="D2505" i="5"/>
  <c r="D2361" i="5"/>
  <c r="D2015" i="5"/>
  <c r="D883" i="5"/>
  <c r="D1676" i="5"/>
  <c r="D1456" i="5"/>
  <c r="D1271" i="5"/>
  <c r="D1786" i="5"/>
  <c r="D1633" i="5"/>
  <c r="D1468" i="5"/>
  <c r="D1977" i="5"/>
  <c r="D1833" i="5"/>
  <c r="D1685" i="5"/>
  <c r="D1523" i="5"/>
  <c r="D1349" i="5"/>
  <c r="D2132" i="5"/>
  <c r="D1988" i="5"/>
  <c r="D1844" i="5"/>
  <c r="D1697" i="5"/>
  <c r="D1536" i="5"/>
  <c r="D1364" i="5"/>
  <c r="D1759" i="5"/>
  <c r="D1604" i="5"/>
  <c r="D1435" i="5"/>
  <c r="D1236" i="5"/>
  <c r="D1818" i="5"/>
  <c r="D1668" i="5"/>
  <c r="D1506" i="5"/>
  <c r="D1329" i="5"/>
  <c r="D2188" i="5"/>
  <c r="D2044" i="5"/>
  <c r="D1900" i="5"/>
  <c r="D1756" i="5"/>
  <c r="D1601" i="5"/>
  <c r="D1432" i="5"/>
  <c r="D2115" i="5"/>
  <c r="D1971" i="5"/>
  <c r="D1827" i="5"/>
  <c r="D1678" i="5"/>
  <c r="D1517" i="5"/>
  <c r="D1341" i="5"/>
  <c r="D1016" i="5"/>
  <c r="D800" i="5"/>
  <c r="D799" i="5"/>
  <c r="D1125" i="5"/>
  <c r="D965" i="5"/>
  <c r="D733" i="5"/>
  <c r="D1232" i="5"/>
  <c r="D1088" i="5"/>
  <c r="D913" i="5"/>
  <c r="D1303" i="5"/>
  <c r="D1159" i="5"/>
  <c r="D1011" i="5"/>
  <c r="D793" i="5"/>
  <c r="D1122" i="5"/>
  <c r="D962" i="5"/>
  <c r="D727" i="5"/>
  <c r="D1253" i="5"/>
  <c r="D1109" i="5"/>
  <c r="D943" i="5"/>
  <c r="D1695" i="5"/>
  <c r="D1551" i="5"/>
  <c r="D1407" i="5"/>
  <c r="D1263" i="5"/>
  <c r="D1119" i="5"/>
  <c r="D956" i="5"/>
  <c r="D1538" i="5"/>
  <c r="D1394" i="5"/>
  <c r="D1250" i="5"/>
  <c r="D1106" i="5"/>
  <c r="D940" i="5"/>
  <c r="D690" i="5"/>
  <c r="D380" i="5"/>
  <c r="D367" i="5"/>
  <c r="D582" i="5"/>
  <c r="D438" i="5"/>
  <c r="D294" i="5"/>
  <c r="D725" i="5"/>
  <c r="D581" i="5"/>
  <c r="D437" i="5"/>
  <c r="D856" i="5"/>
  <c r="D712" i="5"/>
  <c r="D568" i="5"/>
  <c r="D424" i="5"/>
  <c r="D915" i="5"/>
  <c r="D771" i="5"/>
  <c r="D627" i="5"/>
  <c r="D483" i="5"/>
  <c r="D339" i="5"/>
  <c r="D458" i="5"/>
  <c r="D314" i="5"/>
  <c r="D589" i="5"/>
  <c r="D445" i="5"/>
  <c r="D301" i="5"/>
  <c r="D1032" i="5"/>
  <c r="D888" i="5"/>
  <c r="D744" i="5"/>
  <c r="D600" i="5"/>
  <c r="D456" i="5"/>
  <c r="D312" i="5"/>
  <c r="D887" i="5"/>
  <c r="D743" i="5"/>
  <c r="D599" i="5"/>
  <c r="D455" i="5"/>
  <c r="D311" i="5"/>
  <c r="D886" i="5"/>
  <c r="D742" i="5"/>
  <c r="D598" i="5"/>
  <c r="D454" i="5"/>
  <c r="D310" i="5"/>
  <c r="D2466" i="5"/>
  <c r="D2322" i="5"/>
  <c r="D2161" i="5"/>
  <c r="D1956" i="5"/>
  <c r="D1608" i="5"/>
  <c r="D2764" i="5"/>
  <c r="D2620" i="5"/>
  <c r="D2476" i="5"/>
  <c r="D2332" i="5"/>
  <c r="D1638" i="5"/>
  <c r="D2907" i="5"/>
  <c r="D2763" i="5"/>
  <c r="D2619" i="5"/>
  <c r="D2475" i="5"/>
  <c r="D2331" i="5"/>
  <c r="D2173" i="5"/>
  <c r="D1969" i="5"/>
  <c r="D1636" i="5"/>
  <c r="D2906" i="5"/>
  <c r="D2762" i="5"/>
  <c r="D2618" i="5"/>
  <c r="D2474" i="5"/>
  <c r="D2330" i="5"/>
  <c r="D2172" i="5"/>
  <c r="D1968" i="5"/>
  <c r="D2605" i="5"/>
  <c r="D2461" i="5"/>
  <c r="D2317" i="5"/>
  <c r="D1949" i="5"/>
  <c r="D2640" i="5"/>
  <c r="D2496" i="5"/>
  <c r="D2352" i="5"/>
  <c r="D2201" i="5"/>
  <c r="D2002" i="5"/>
  <c r="D583" i="5"/>
  <c r="D2926" i="5"/>
  <c r="D2782" i="5"/>
  <c r="D2638" i="5"/>
  <c r="D2494" i="5"/>
  <c r="D2350" i="5"/>
  <c r="D2197" i="5"/>
  <c r="D1998" i="5"/>
  <c r="D1700" i="5"/>
  <c r="D2781" i="5"/>
  <c r="D2637" i="5"/>
  <c r="D2493" i="5"/>
  <c r="D2349" i="5"/>
  <c r="D2196" i="5"/>
  <c r="D1997" i="5"/>
  <c r="D1663" i="5"/>
  <c r="D1499" i="5"/>
  <c r="D1774" i="5"/>
  <c r="D1620" i="5"/>
  <c r="D1452" i="5"/>
  <c r="D1269" i="5"/>
  <c r="D1965" i="5"/>
  <c r="D1821" i="5"/>
  <c r="D1672" i="5"/>
  <c r="D1509" i="5"/>
  <c r="D1332" i="5"/>
  <c r="D2120" i="5"/>
  <c r="D1976" i="5"/>
  <c r="D1832" i="5"/>
  <c r="D1684" i="5"/>
  <c r="D1522" i="5"/>
  <c r="D1348" i="5"/>
  <c r="D1066" i="5"/>
  <c r="D1806" i="5"/>
  <c r="D2176" i="5"/>
  <c r="D2032" i="5"/>
  <c r="D1888" i="5"/>
  <c r="D1744" i="5"/>
  <c r="D1588" i="5"/>
  <c r="D1416" i="5"/>
  <c r="D1200" i="5"/>
  <c r="D2103" i="5"/>
  <c r="D1959" i="5"/>
  <c r="D1815" i="5"/>
  <c r="D1665" i="5"/>
  <c r="D1501" i="5"/>
  <c r="D1325" i="5"/>
  <c r="D1001" i="5"/>
  <c r="D781" i="5"/>
  <c r="D1000" i="5"/>
  <c r="D1257" i="5"/>
  <c r="D1113" i="5"/>
  <c r="D950" i="5"/>
  <c r="D704" i="5"/>
  <c r="D1220" i="5"/>
  <c r="D1076" i="5"/>
  <c r="D894" i="5"/>
  <c r="D1291" i="5"/>
  <c r="D1147" i="5"/>
  <c r="D993" i="5"/>
  <c r="D773" i="5"/>
  <c r="D1254" i="5"/>
  <c r="D1110" i="5"/>
  <c r="D944" i="5"/>
  <c r="D1241" i="5"/>
  <c r="D1097" i="5"/>
  <c r="D667" i="5"/>
  <c r="D1683" i="5"/>
  <c r="D1539" i="5"/>
  <c r="D1395" i="5"/>
  <c r="D1251" i="5"/>
  <c r="D1107" i="5"/>
  <c r="D941" i="5"/>
  <c r="D691" i="5"/>
  <c r="D1526" i="5"/>
  <c r="D1382" i="5"/>
  <c r="D1238" i="5"/>
  <c r="D1094" i="5"/>
  <c r="D920" i="5"/>
  <c r="D656" i="5"/>
  <c r="D512" i="5"/>
  <c r="D368" i="5"/>
  <c r="D570" i="5"/>
  <c r="D426" i="5"/>
  <c r="D713" i="5"/>
  <c r="D569" i="5"/>
  <c r="D425" i="5"/>
  <c r="D844" i="5"/>
  <c r="D700" i="5"/>
  <c r="D556" i="5"/>
  <c r="D412" i="5"/>
  <c r="D903" i="5"/>
  <c r="D759" i="5"/>
  <c r="D615" i="5"/>
  <c r="D471" i="5"/>
  <c r="D327" i="5"/>
  <c r="D446" i="5"/>
  <c r="D302" i="5"/>
  <c r="D721" i="5"/>
  <c r="D577" i="5"/>
  <c r="D433" i="5"/>
  <c r="D1020" i="5"/>
  <c r="D876" i="5"/>
  <c r="D732" i="5"/>
  <c r="D588" i="5"/>
  <c r="D444" i="5"/>
  <c r="D300" i="5"/>
  <c r="D1019" i="5"/>
  <c r="D875" i="5"/>
  <c r="D731" i="5"/>
  <c r="D587" i="5"/>
  <c r="D443" i="5"/>
  <c r="D299" i="5"/>
  <c r="D1018" i="5"/>
  <c r="D874" i="5"/>
  <c r="D730" i="5"/>
  <c r="D586" i="5"/>
  <c r="D442" i="5"/>
  <c r="D298" i="5"/>
  <c r="D2454" i="5"/>
  <c r="D2310" i="5"/>
  <c r="D2146" i="5"/>
  <c r="D1569" i="5"/>
  <c r="D2752" i="5"/>
  <c r="D2608" i="5"/>
  <c r="D2464" i="5"/>
  <c r="D2320" i="5"/>
  <c r="D2159" i="5"/>
  <c r="D1954" i="5"/>
  <c r="D2895" i="5"/>
  <c r="D2751" i="5"/>
  <c r="D2607" i="5"/>
  <c r="D2463" i="5"/>
  <c r="D2319" i="5"/>
  <c r="D2158" i="5"/>
  <c r="D1951" i="5"/>
  <c r="D2894" i="5"/>
  <c r="D2750" i="5"/>
  <c r="D2606" i="5"/>
  <c r="D2462" i="5"/>
  <c r="D2318" i="5"/>
  <c r="D2157" i="5"/>
  <c r="D1950" i="5"/>
  <c r="D1595" i="5"/>
  <c r="D2593" i="5"/>
  <c r="D2449" i="5"/>
  <c r="D2305" i="5"/>
  <c r="D1930" i="5"/>
  <c r="D2628" i="5"/>
  <c r="D2484" i="5"/>
  <c r="D2340" i="5"/>
  <c r="D2185" i="5"/>
  <c r="D3058" i="5"/>
  <c r="D2914" i="5"/>
  <c r="D2770" i="5"/>
  <c r="D2626" i="5"/>
  <c r="D2482" i="5"/>
  <c r="D2338" i="5"/>
  <c r="D2183" i="5"/>
  <c r="D1980" i="5"/>
  <c r="D1661" i="5"/>
  <c r="D2913" i="5"/>
  <c r="D2769" i="5"/>
  <c r="D2625" i="5"/>
  <c r="D2481" i="5"/>
  <c r="D2337" i="5"/>
  <c r="D2182" i="5"/>
  <c r="D1979" i="5"/>
  <c r="D1801" i="5"/>
  <c r="D1650" i="5"/>
  <c r="D1485" i="5"/>
  <c r="D1306" i="5"/>
  <c r="D1426" i="5"/>
  <c r="D1222" i="5"/>
  <c r="D1762" i="5"/>
  <c r="D1607" i="5"/>
  <c r="D1438" i="5"/>
  <c r="D1246" i="5"/>
  <c r="D1953" i="5"/>
  <c r="D1809" i="5"/>
  <c r="D1658" i="5"/>
  <c r="D1495" i="5"/>
  <c r="D1317" i="5"/>
  <c r="D2108" i="5"/>
  <c r="D1964" i="5"/>
  <c r="D1820" i="5"/>
  <c r="D1508" i="5"/>
  <c r="D1331" i="5"/>
  <c r="D1029" i="5"/>
  <c r="D1735" i="5"/>
  <c r="D1578" i="5"/>
  <c r="D1938" i="5"/>
  <c r="D1794" i="5"/>
  <c r="D1642" i="5"/>
  <c r="D1476" i="5"/>
  <c r="D1296" i="5"/>
  <c r="D889" i="5"/>
  <c r="D2164" i="5"/>
  <c r="D2020" i="5"/>
  <c r="D1876" i="5"/>
  <c r="D1732" i="5"/>
  <c r="D1402" i="5"/>
  <c r="D1174" i="5"/>
  <c r="D2235" i="5"/>
  <c r="D2091" i="5"/>
  <c r="D1947" i="5"/>
  <c r="D1803" i="5"/>
  <c r="D1652" i="5"/>
  <c r="D1487" i="5"/>
  <c r="D1308" i="5"/>
  <c r="D986" i="5"/>
  <c r="D761" i="5"/>
  <c r="D985" i="5"/>
  <c r="D1245" i="5"/>
  <c r="D1101" i="5"/>
  <c r="D931" i="5"/>
  <c r="D678" i="5"/>
  <c r="D1208" i="5"/>
  <c r="D1064" i="5"/>
  <c r="D877" i="5"/>
  <c r="D561" i="5"/>
  <c r="D1279" i="5"/>
  <c r="D1135" i="5"/>
  <c r="D978" i="5"/>
  <c r="D751" i="5"/>
  <c r="D1242" i="5"/>
  <c r="D1098" i="5"/>
  <c r="D928" i="5"/>
  <c r="D668" i="5"/>
  <c r="D1229" i="5"/>
  <c r="D1085" i="5"/>
  <c r="D907" i="5"/>
  <c r="D631" i="5"/>
  <c r="D1671" i="5"/>
  <c r="D1527" i="5"/>
  <c r="D1383" i="5"/>
  <c r="D1239" i="5"/>
  <c r="D1095" i="5"/>
  <c r="D1514" i="5"/>
  <c r="D1370" i="5"/>
  <c r="D1226" i="5"/>
  <c r="D1082" i="5"/>
  <c r="D904" i="5"/>
  <c r="D620" i="5"/>
  <c r="D500" i="5"/>
  <c r="D356" i="5"/>
  <c r="D343" i="5"/>
  <c r="D558" i="5"/>
  <c r="D414" i="5"/>
  <c r="D701" i="5"/>
  <c r="D557" i="5"/>
  <c r="D413" i="5"/>
  <c r="D832" i="5"/>
  <c r="D688" i="5"/>
  <c r="D544" i="5"/>
  <c r="D400" i="5"/>
  <c r="D891" i="5"/>
  <c r="D747" i="5"/>
  <c r="D603" i="5"/>
  <c r="D459" i="5"/>
  <c r="D315" i="5"/>
  <c r="D434" i="5"/>
  <c r="D709" i="5"/>
  <c r="D565" i="5"/>
  <c r="D421" i="5"/>
  <c r="D1008" i="5"/>
  <c r="D864" i="5"/>
  <c r="D720" i="5"/>
  <c r="D576" i="5"/>
  <c r="D432" i="5"/>
  <c r="D1007" i="5"/>
  <c r="D863" i="5"/>
  <c r="D719" i="5"/>
  <c r="D575" i="5"/>
  <c r="D431" i="5"/>
  <c r="D1006" i="5"/>
  <c r="D862" i="5"/>
  <c r="D718" i="5"/>
  <c r="D574" i="5"/>
  <c r="D430" i="5"/>
  <c r="H35" i="2"/>
  <c r="G31" i="2"/>
  <c r="H36" i="2"/>
  <c r="H37" i="2"/>
  <c r="G17" i="2"/>
  <c r="G21" i="2"/>
  <c r="G33" i="2"/>
  <c r="H22" i="2"/>
  <c r="G25" i="2"/>
  <c r="G30" i="2"/>
  <c r="G38" i="2"/>
  <c r="G29" i="2"/>
  <c r="G19" i="2"/>
  <c r="G20" i="2"/>
  <c r="G24" i="2"/>
  <c r="G18" i="2"/>
  <c r="G23" i="2"/>
  <c r="G32" i="2"/>
  <c r="H34" i="2"/>
  <c r="G27" i="2"/>
  <c r="G28" i="2"/>
  <c r="N13" i="1"/>
  <c r="N15" i="1" s="1"/>
  <c r="N14" i="1"/>
  <c r="I23" i="3" l="1"/>
  <c r="J23" i="3" s="1"/>
  <c r="V36" i="2" s="1"/>
  <c r="W36" i="2" s="1"/>
  <c r="I47" i="3"/>
  <c r="J47" i="3" s="1"/>
  <c r="V60" i="2" s="1"/>
  <c r="W60" i="2" s="1"/>
  <c r="I12" i="3"/>
  <c r="J12" i="3" s="1"/>
  <c r="V25" i="2" s="1"/>
  <c r="W25" i="2" s="1"/>
  <c r="I16" i="3"/>
  <c r="J16" i="3" s="1"/>
  <c r="V29" i="2" s="1"/>
  <c r="W29" i="2" s="1"/>
  <c r="I20" i="3"/>
  <c r="J20" i="3" s="1"/>
  <c r="V33" i="2" s="1"/>
  <c r="W33" i="2" s="1"/>
  <c r="I24" i="3"/>
  <c r="J24" i="3" s="1"/>
  <c r="V37" i="2" s="1"/>
  <c r="W37" i="2" s="1"/>
  <c r="I28" i="3"/>
  <c r="I32" i="3"/>
  <c r="J32" i="3" s="1"/>
  <c r="V45" i="2" s="1"/>
  <c r="W45" i="2" s="1"/>
  <c r="I36" i="3"/>
  <c r="J36" i="3" s="1"/>
  <c r="V49" i="2" s="1"/>
  <c r="W49" i="2" s="1"/>
  <c r="I40" i="3"/>
  <c r="J40" i="3" s="1"/>
  <c r="V53" i="2" s="1"/>
  <c r="W53" i="2" s="1"/>
  <c r="I44" i="3"/>
  <c r="J44" i="3" s="1"/>
  <c r="V57" i="2" s="1"/>
  <c r="W57" i="2" s="1"/>
  <c r="I48" i="3"/>
  <c r="J48" i="3" s="1"/>
  <c r="V61" i="2" s="1"/>
  <c r="W61" i="2" s="1"/>
  <c r="I19" i="3"/>
  <c r="J19" i="3" s="1"/>
  <c r="V32" i="2" s="1"/>
  <c r="W32" i="2" s="1"/>
  <c r="I39" i="3"/>
  <c r="J39" i="3" s="1"/>
  <c r="V52" i="2" s="1"/>
  <c r="W52" i="2" s="1"/>
  <c r="I15" i="3"/>
  <c r="J15" i="3" s="1"/>
  <c r="V28" i="2" s="1"/>
  <c r="W28" i="2" s="1"/>
  <c r="I35" i="3"/>
  <c r="J35" i="3" s="1"/>
  <c r="V48" i="2" s="1"/>
  <c r="W48" i="2" s="1"/>
  <c r="I9" i="3"/>
  <c r="J9" i="3" s="1"/>
  <c r="V22" i="2" s="1"/>
  <c r="W22" i="2" s="1"/>
  <c r="I13" i="3"/>
  <c r="J13" i="3" s="1"/>
  <c r="V26" i="2" s="1"/>
  <c r="W26" i="2" s="1"/>
  <c r="I17" i="3"/>
  <c r="J17" i="3" s="1"/>
  <c r="V30" i="2" s="1"/>
  <c r="W30" i="2" s="1"/>
  <c r="I21" i="3"/>
  <c r="J21" i="3" s="1"/>
  <c r="V34" i="2" s="1"/>
  <c r="W34" i="2" s="1"/>
  <c r="I25" i="3"/>
  <c r="J25" i="3" s="1"/>
  <c r="V38" i="2" s="1"/>
  <c r="W38" i="2" s="1"/>
  <c r="I29" i="3"/>
  <c r="J29" i="3" s="1"/>
  <c r="V42" i="2" s="1"/>
  <c r="W42" i="2" s="1"/>
  <c r="I33" i="3"/>
  <c r="J33" i="3" s="1"/>
  <c r="V46" i="2" s="1"/>
  <c r="W46" i="2" s="1"/>
  <c r="I37" i="3"/>
  <c r="J37" i="3" s="1"/>
  <c r="V50" i="2" s="1"/>
  <c r="W50" i="2" s="1"/>
  <c r="I41" i="3"/>
  <c r="J41" i="3" s="1"/>
  <c r="V54" i="2" s="1"/>
  <c r="W54" i="2" s="1"/>
  <c r="I45" i="3"/>
  <c r="J45" i="3" s="1"/>
  <c r="V58" i="2" s="1"/>
  <c r="W58" i="2" s="1"/>
  <c r="I49" i="3"/>
  <c r="J49" i="3" s="1"/>
  <c r="I27" i="3"/>
  <c r="J27" i="3" s="1"/>
  <c r="V40" i="2" s="1"/>
  <c r="W40" i="2" s="1"/>
  <c r="I10" i="3"/>
  <c r="J10" i="3" s="1"/>
  <c r="V23" i="2" s="1"/>
  <c r="W23" i="2" s="1"/>
  <c r="I14" i="3"/>
  <c r="J14" i="3" s="1"/>
  <c r="V27" i="2" s="1"/>
  <c r="W27" i="2" s="1"/>
  <c r="I18" i="3"/>
  <c r="J18" i="3" s="1"/>
  <c r="V31" i="2" s="1"/>
  <c r="W31" i="2" s="1"/>
  <c r="I22" i="3"/>
  <c r="J22" i="3" s="1"/>
  <c r="V35" i="2" s="1"/>
  <c r="W35" i="2" s="1"/>
  <c r="I26" i="3"/>
  <c r="J26" i="3" s="1"/>
  <c r="V39" i="2" s="1"/>
  <c r="W39" i="2" s="1"/>
  <c r="I30" i="3"/>
  <c r="J30" i="3" s="1"/>
  <c r="V43" i="2" s="1"/>
  <c r="W43" i="2" s="1"/>
  <c r="I34" i="3"/>
  <c r="J34" i="3" s="1"/>
  <c r="V47" i="2" s="1"/>
  <c r="W47" i="2" s="1"/>
  <c r="I38" i="3"/>
  <c r="J38" i="3" s="1"/>
  <c r="V51" i="2" s="1"/>
  <c r="W51" i="2" s="1"/>
  <c r="I42" i="3"/>
  <c r="J42" i="3" s="1"/>
  <c r="V55" i="2" s="1"/>
  <c r="W55" i="2" s="1"/>
  <c r="I46" i="3"/>
  <c r="J46" i="3" s="1"/>
  <c r="V59" i="2" s="1"/>
  <c r="W59" i="2" s="1"/>
  <c r="I11" i="3"/>
  <c r="J11" i="3" s="1"/>
  <c r="V24" i="2" s="1"/>
  <c r="W24" i="2" s="1"/>
  <c r="I31" i="3"/>
  <c r="J31" i="3" s="1"/>
  <c r="V44" i="2" s="1"/>
  <c r="W44" i="2" s="1"/>
  <c r="I43" i="3"/>
  <c r="J43" i="3" s="1"/>
  <c r="V56" i="2" s="1"/>
  <c r="W56" i="2" s="1"/>
  <c r="I51" i="3"/>
  <c r="J51" i="3" s="1"/>
  <c r="I52" i="3"/>
  <c r="J52" i="3" s="1"/>
  <c r="I53" i="3"/>
  <c r="J53" i="3" s="1"/>
  <c r="I54" i="3"/>
  <c r="J54" i="3" s="1"/>
  <c r="I50" i="3"/>
  <c r="J50" i="3" s="1"/>
  <c r="H41" i="2"/>
  <c r="H42" i="2" s="1"/>
  <c r="N17" i="1" s="1"/>
  <c r="N18" i="1" s="1"/>
  <c r="J28" i="3"/>
  <c r="V41" i="2" s="1"/>
  <c r="W41" i="2" s="1"/>
  <c r="V64" i="2" l="1"/>
  <c r="W64" i="2" s="1"/>
  <c r="V65" i="2"/>
  <c r="W65" i="2" s="1"/>
  <c r="V62" i="2"/>
  <c r="W62" i="2" s="1"/>
  <c r="V67" i="2"/>
  <c r="V63" i="2"/>
  <c r="W63" i="2" s="1"/>
  <c r="V66" i="2"/>
  <c r="W66" i="2" s="1"/>
  <c r="W67" i="2" l="1"/>
  <c r="E4" i="5"/>
  <c r="F4" i="5" l="1"/>
  <c r="G4" i="5"/>
  <c r="E5" i="5" l="1"/>
  <c r="F5" i="5" s="1"/>
  <c r="H4" i="5"/>
  <c r="G5" i="5"/>
  <c r="I4" i="5"/>
  <c r="E6" i="5" l="1"/>
  <c r="F6" i="5" s="1"/>
  <c r="H5" i="5"/>
  <c r="I5" i="5"/>
  <c r="G6" i="5"/>
  <c r="H6" i="5" l="1"/>
  <c r="E7" i="5"/>
  <c r="F7" i="5" s="1"/>
  <c r="I6" i="5"/>
  <c r="G7" i="5"/>
  <c r="H7" i="5" l="1"/>
  <c r="E8" i="5"/>
  <c r="F8" i="5" s="1"/>
  <c r="G8" i="5"/>
  <c r="I7" i="5"/>
  <c r="E9" i="5" l="1"/>
  <c r="F9" i="5" s="1"/>
  <c r="H8" i="5"/>
  <c r="I8" i="5"/>
  <c r="G9" i="5"/>
  <c r="H9" i="5" l="1"/>
  <c r="E10" i="5"/>
  <c r="F10" i="5" s="1"/>
  <c r="I9" i="5"/>
  <c r="G10" i="5"/>
  <c r="H10" i="5" l="1"/>
  <c r="E11" i="5"/>
  <c r="F11" i="5" s="1"/>
  <c r="G11" i="5"/>
  <c r="I10" i="5"/>
  <c r="H11" i="5" l="1"/>
  <c r="E12" i="5"/>
  <c r="F12" i="5" s="1"/>
  <c r="G12" i="5"/>
  <c r="I11" i="5"/>
  <c r="H12" i="5" l="1"/>
  <c r="E13" i="5"/>
  <c r="F13" i="5" s="1"/>
  <c r="I12" i="5"/>
  <c r="G13" i="5"/>
  <c r="E14" i="5" l="1"/>
  <c r="F14" i="5" s="1"/>
  <c r="H13" i="5"/>
  <c r="I13" i="5"/>
  <c r="G14" i="5"/>
  <c r="H14" i="5" l="1"/>
  <c r="E15" i="5"/>
  <c r="F15" i="5" s="1"/>
  <c r="G15" i="5"/>
  <c r="I14" i="5"/>
  <c r="H15" i="5" l="1"/>
  <c r="E16" i="5"/>
  <c r="F16" i="5" s="1"/>
  <c r="I15" i="5"/>
  <c r="G16" i="5"/>
  <c r="H16" i="5" l="1"/>
  <c r="E17" i="5"/>
  <c r="F17" i="5" s="1"/>
  <c r="I16" i="5"/>
  <c r="G17" i="5"/>
  <c r="H17" i="5" l="1"/>
  <c r="E18" i="5"/>
  <c r="F18" i="5" s="1"/>
  <c r="G18" i="5"/>
  <c r="I17" i="5"/>
  <c r="H18" i="5" l="1"/>
  <c r="E19" i="5"/>
  <c r="F19" i="5" s="1"/>
  <c r="G19" i="5"/>
  <c r="I18" i="5"/>
  <c r="H19" i="5" l="1"/>
  <c r="E20" i="5"/>
  <c r="F20" i="5" s="1"/>
  <c r="I19" i="5"/>
  <c r="G20" i="5"/>
  <c r="H20" i="5" l="1"/>
  <c r="E21" i="5"/>
  <c r="F21" i="5" s="1"/>
  <c r="I20" i="5"/>
  <c r="G21" i="5"/>
  <c r="H21" i="5" l="1"/>
  <c r="E22" i="5"/>
  <c r="F22" i="5" s="1"/>
  <c r="I21" i="5"/>
  <c r="G22" i="5"/>
  <c r="H22" i="5" l="1"/>
  <c r="E23" i="5"/>
  <c r="F23" i="5" s="1"/>
  <c r="G23" i="5"/>
  <c r="I22" i="5"/>
  <c r="H23" i="5" l="1"/>
  <c r="E24" i="5"/>
  <c r="F24" i="5" s="1"/>
  <c r="I23" i="5"/>
  <c r="G24" i="5"/>
  <c r="H24" i="5" l="1"/>
  <c r="E25" i="5"/>
  <c r="F25" i="5" s="1"/>
  <c r="I24" i="5"/>
  <c r="G25" i="5"/>
  <c r="H25" i="5" l="1"/>
  <c r="E26" i="5"/>
  <c r="F26" i="5" s="1"/>
  <c r="I25" i="5"/>
  <c r="G26" i="5"/>
  <c r="H26" i="5" l="1"/>
  <c r="E27" i="5"/>
  <c r="F27" i="5" s="1"/>
  <c r="G27" i="5"/>
  <c r="I26" i="5"/>
  <c r="H27" i="5" l="1"/>
  <c r="E28" i="5"/>
  <c r="F28" i="5" s="1"/>
  <c r="I27" i="5"/>
  <c r="G28" i="5"/>
  <c r="H28" i="5" l="1"/>
  <c r="E29" i="5"/>
  <c r="F29" i="5" s="1"/>
  <c r="G29" i="5"/>
  <c r="I28" i="5"/>
  <c r="H29" i="5" l="1"/>
  <c r="E30" i="5"/>
  <c r="F30" i="5" s="1"/>
  <c r="I29" i="5"/>
  <c r="G30" i="5"/>
  <c r="H30" i="5" l="1"/>
  <c r="E31" i="5"/>
  <c r="F31" i="5" s="1"/>
  <c r="I30" i="5"/>
  <c r="G31" i="5"/>
  <c r="H31" i="5" l="1"/>
  <c r="E32" i="5"/>
  <c r="F32" i="5" s="1"/>
  <c r="G32" i="5"/>
  <c r="I31" i="5"/>
  <c r="E33" i="5" l="1"/>
  <c r="F33" i="5" s="1"/>
  <c r="H32" i="5"/>
  <c r="I32" i="5"/>
  <c r="G33" i="5"/>
  <c r="H33" i="5" l="1"/>
  <c r="E34" i="5"/>
  <c r="F34" i="5" s="1"/>
  <c r="G34" i="5"/>
  <c r="I33" i="5"/>
  <c r="E35" i="5" l="1"/>
  <c r="F35" i="5" s="1"/>
  <c r="H34" i="5"/>
  <c r="I34" i="5"/>
  <c r="G35" i="5"/>
  <c r="H35" i="5" l="1"/>
  <c r="E36" i="5"/>
  <c r="F36" i="5" s="1"/>
  <c r="G36" i="5"/>
  <c r="I35" i="5"/>
  <c r="E37" i="5" l="1"/>
  <c r="F37" i="5" s="1"/>
  <c r="H36" i="5"/>
  <c r="G37" i="5"/>
  <c r="I36" i="5"/>
  <c r="H37" i="5" l="1"/>
  <c r="E38" i="5"/>
  <c r="F38" i="5" s="1"/>
  <c r="G38" i="5"/>
  <c r="I37" i="5"/>
  <c r="H38" i="5" l="1"/>
  <c r="E39" i="5"/>
  <c r="F39" i="5" s="1"/>
  <c r="G39" i="5"/>
  <c r="I38" i="5"/>
  <c r="H39" i="5" l="1"/>
  <c r="E40" i="5"/>
  <c r="F40" i="5" s="1"/>
  <c r="I39" i="5"/>
  <c r="G40" i="5"/>
  <c r="H40" i="5" l="1"/>
  <c r="E41" i="5"/>
  <c r="F41" i="5" s="1"/>
  <c r="G41" i="5"/>
  <c r="I40" i="5"/>
  <c r="H41" i="5" l="1"/>
  <c r="E42" i="5"/>
  <c r="F42" i="5" s="1"/>
  <c r="I41" i="5"/>
  <c r="G42" i="5"/>
  <c r="H42" i="5" l="1"/>
  <c r="E43" i="5"/>
  <c r="F43" i="5" s="1"/>
  <c r="I42" i="5"/>
  <c r="G43" i="5"/>
  <c r="H43" i="5" l="1"/>
  <c r="E44" i="5"/>
  <c r="F44" i="5" s="1"/>
  <c r="I43" i="5"/>
  <c r="G44" i="5"/>
  <c r="E45" i="5" l="1"/>
  <c r="F45" i="5" s="1"/>
  <c r="H44" i="5"/>
  <c r="I44" i="5"/>
  <c r="G45" i="5"/>
  <c r="H45" i="5" l="1"/>
  <c r="E46" i="5"/>
  <c r="F46" i="5" s="1"/>
  <c r="I45" i="5"/>
  <c r="G46" i="5"/>
  <c r="E47" i="5" l="1"/>
  <c r="F47" i="5" s="1"/>
  <c r="H46" i="5"/>
  <c r="I46" i="5"/>
  <c r="G47" i="5"/>
  <c r="H47" i="5" l="1"/>
  <c r="E48" i="5"/>
  <c r="F48" i="5" s="1"/>
  <c r="I47" i="5"/>
  <c r="G48" i="5"/>
  <c r="H48" i="5" l="1"/>
  <c r="E49" i="5"/>
  <c r="F49" i="5" s="1"/>
  <c r="G49" i="5"/>
  <c r="I48" i="5"/>
  <c r="E50" i="5" l="1"/>
  <c r="F50" i="5" s="1"/>
  <c r="H49" i="5"/>
  <c r="I49" i="5"/>
  <c r="G50" i="5"/>
  <c r="H50" i="5" l="1"/>
  <c r="E51" i="5"/>
  <c r="F51" i="5" s="1"/>
  <c r="G51" i="5"/>
  <c r="I50" i="5"/>
  <c r="H51" i="5" l="1"/>
  <c r="E52" i="5"/>
  <c r="F52" i="5" s="1"/>
  <c r="I51" i="5"/>
  <c r="G52" i="5"/>
  <c r="H52" i="5" l="1"/>
  <c r="E53" i="5"/>
  <c r="F53" i="5" s="1"/>
  <c r="I52" i="5"/>
  <c r="G53" i="5"/>
  <c r="H53" i="5" l="1"/>
  <c r="E54" i="5"/>
  <c r="F54" i="5" s="1"/>
  <c r="G54" i="5"/>
  <c r="I53" i="5"/>
  <c r="H54" i="5" l="1"/>
  <c r="E55" i="5"/>
  <c r="F55" i="5" s="1"/>
  <c r="G55" i="5"/>
  <c r="I54" i="5"/>
  <c r="H55" i="5" l="1"/>
  <c r="E56" i="5"/>
  <c r="F56" i="5" s="1"/>
  <c r="G56" i="5"/>
  <c r="I55" i="5"/>
  <c r="H56" i="5" l="1"/>
  <c r="E57" i="5"/>
  <c r="F57" i="5" s="1"/>
  <c r="G57" i="5"/>
  <c r="I56" i="5"/>
  <c r="H57" i="5" l="1"/>
  <c r="E58" i="5"/>
  <c r="F58" i="5" s="1"/>
  <c r="G58" i="5"/>
  <c r="I57" i="5"/>
  <c r="E59" i="5" l="1"/>
  <c r="F59" i="5" s="1"/>
  <c r="H58" i="5"/>
  <c r="I58" i="5"/>
  <c r="G59" i="5"/>
  <c r="H59" i="5" l="1"/>
  <c r="E60" i="5"/>
  <c r="F60" i="5" s="1"/>
  <c r="I59" i="5"/>
  <c r="G60" i="5"/>
  <c r="E61" i="5" l="1"/>
  <c r="F61" i="5" s="1"/>
  <c r="H60" i="5"/>
  <c r="I60" i="5"/>
  <c r="G61" i="5"/>
  <c r="H61" i="5" l="1"/>
  <c r="E62" i="5"/>
  <c r="F62" i="5" s="1"/>
  <c r="G62" i="5"/>
  <c r="I61" i="5"/>
  <c r="H62" i="5" l="1"/>
  <c r="E63" i="5"/>
  <c r="F63" i="5" s="1"/>
  <c r="I62" i="5"/>
  <c r="G63" i="5"/>
  <c r="H63" i="5" l="1"/>
  <c r="E64" i="5"/>
  <c r="F64" i="5" s="1"/>
  <c r="G64" i="5"/>
  <c r="I63" i="5"/>
  <c r="H64" i="5" l="1"/>
  <c r="E65" i="5"/>
  <c r="F65" i="5" s="1"/>
  <c r="G65" i="5"/>
  <c r="I64" i="5"/>
  <c r="H65" i="5" l="1"/>
  <c r="E66" i="5"/>
  <c r="F66" i="5" s="1"/>
  <c r="I65" i="5"/>
  <c r="G66" i="5"/>
  <c r="E67" i="5" l="1"/>
  <c r="F67" i="5" s="1"/>
  <c r="H66" i="5"/>
  <c r="I66" i="5"/>
  <c r="G67" i="5"/>
  <c r="H67" i="5" l="1"/>
  <c r="E68" i="5"/>
  <c r="F68" i="5" s="1"/>
  <c r="I67" i="5"/>
  <c r="G68" i="5"/>
  <c r="E69" i="5" l="1"/>
  <c r="F69" i="5" s="1"/>
  <c r="H68" i="5"/>
  <c r="G69" i="5"/>
  <c r="I68" i="5"/>
  <c r="H69" i="5" l="1"/>
  <c r="E70" i="5"/>
  <c r="F70" i="5" s="1"/>
  <c r="G70" i="5"/>
  <c r="I69" i="5"/>
  <c r="H70" i="5" l="1"/>
  <c r="E71" i="5"/>
  <c r="F71" i="5" s="1"/>
  <c r="G71" i="5"/>
  <c r="I70" i="5"/>
  <c r="H71" i="5" l="1"/>
  <c r="E72" i="5"/>
  <c r="F72" i="5" s="1"/>
  <c r="G72" i="5"/>
  <c r="I71" i="5"/>
  <c r="H72" i="5" l="1"/>
  <c r="E73" i="5"/>
  <c r="F73" i="5" s="1"/>
  <c r="G73" i="5"/>
  <c r="I72" i="5"/>
  <c r="H73" i="5" l="1"/>
  <c r="E74" i="5"/>
  <c r="F74" i="5" s="1"/>
  <c r="G74" i="5"/>
  <c r="I73" i="5"/>
  <c r="H74" i="5" l="1"/>
  <c r="E75" i="5"/>
  <c r="F75" i="5" s="1"/>
  <c r="I74" i="5"/>
  <c r="G75" i="5"/>
  <c r="H75" i="5" l="1"/>
  <c r="E76" i="5"/>
  <c r="F76" i="5" s="1"/>
  <c r="G76" i="5"/>
  <c r="I75" i="5"/>
  <c r="E77" i="5" l="1"/>
  <c r="F77" i="5" s="1"/>
  <c r="H76" i="5"/>
  <c r="I76" i="5"/>
  <c r="G77" i="5"/>
  <c r="E78" i="5" l="1"/>
  <c r="F78" i="5" s="1"/>
  <c r="H77" i="5"/>
  <c r="G78" i="5"/>
  <c r="I77" i="5"/>
  <c r="E79" i="5" l="1"/>
  <c r="F79" i="5" s="1"/>
  <c r="H78" i="5"/>
  <c r="G79" i="5"/>
  <c r="I78" i="5"/>
  <c r="H79" i="5" l="1"/>
  <c r="E80" i="5"/>
  <c r="F80" i="5" s="1"/>
  <c r="G80" i="5"/>
  <c r="I79" i="5"/>
  <c r="H80" i="5" l="1"/>
  <c r="E81" i="5"/>
  <c r="F81" i="5" s="1"/>
  <c r="I80" i="5"/>
  <c r="G81" i="5"/>
  <c r="H81" i="5" l="1"/>
  <c r="E82" i="5"/>
  <c r="F82" i="5" s="1"/>
  <c r="I81" i="5"/>
  <c r="G82" i="5"/>
  <c r="H82" i="5" l="1"/>
  <c r="E83" i="5"/>
  <c r="F83" i="5" s="1"/>
  <c r="I82" i="5"/>
  <c r="G83" i="5"/>
  <c r="H83" i="5" l="1"/>
  <c r="E84" i="5"/>
  <c r="F84" i="5" s="1"/>
  <c r="I83" i="5"/>
  <c r="G84" i="5"/>
  <c r="H84" i="5" l="1"/>
  <c r="E85" i="5"/>
  <c r="F85" i="5" s="1"/>
  <c r="I84" i="5"/>
  <c r="G85" i="5"/>
  <c r="H85" i="5" l="1"/>
  <c r="E86" i="5"/>
  <c r="F86" i="5" s="1"/>
  <c r="I85" i="5"/>
  <c r="G86" i="5"/>
  <c r="H86" i="5" l="1"/>
  <c r="E87" i="5"/>
  <c r="F87" i="5" s="1"/>
  <c r="I86" i="5"/>
  <c r="G87" i="5"/>
  <c r="H87" i="5" l="1"/>
  <c r="E88" i="5"/>
  <c r="F88" i="5" s="1"/>
  <c r="I87" i="5"/>
  <c r="G88" i="5"/>
  <c r="H88" i="5" l="1"/>
  <c r="E89" i="5"/>
  <c r="F89" i="5" s="1"/>
  <c r="I88" i="5"/>
  <c r="G89" i="5"/>
  <c r="H89" i="5" l="1"/>
  <c r="E90" i="5"/>
  <c r="F90" i="5" s="1"/>
  <c r="I89" i="5"/>
  <c r="G90" i="5"/>
  <c r="H90" i="5" l="1"/>
  <c r="E91" i="5"/>
  <c r="F91" i="5" s="1"/>
  <c r="I90" i="5"/>
  <c r="G91" i="5"/>
  <c r="H91" i="5" l="1"/>
  <c r="E92" i="5"/>
  <c r="F92" i="5" s="1"/>
  <c r="I91" i="5"/>
  <c r="G92" i="5"/>
  <c r="H92" i="5" l="1"/>
  <c r="E93" i="5"/>
  <c r="F93" i="5" s="1"/>
  <c r="I92" i="5"/>
  <c r="G93" i="5"/>
  <c r="E94" i="5" l="1"/>
  <c r="F94" i="5" s="1"/>
  <c r="H93" i="5"/>
  <c r="I93" i="5"/>
  <c r="G94" i="5"/>
  <c r="H94" i="5" l="1"/>
  <c r="E95" i="5"/>
  <c r="F95" i="5" s="1"/>
  <c r="I94" i="5"/>
  <c r="G95" i="5"/>
  <c r="E96" i="5" l="1"/>
  <c r="F96" i="5" s="1"/>
  <c r="H95" i="5"/>
  <c r="I95" i="5"/>
  <c r="G96" i="5"/>
  <c r="H96" i="5" l="1"/>
  <c r="E97" i="5"/>
  <c r="F97" i="5" s="1"/>
  <c r="G97" i="5"/>
  <c r="I96" i="5"/>
  <c r="H97" i="5" l="1"/>
  <c r="E98" i="5"/>
  <c r="F98" i="5" s="1"/>
  <c r="I97" i="5"/>
  <c r="G98" i="5"/>
  <c r="E99" i="5" l="1"/>
  <c r="F99" i="5" s="1"/>
  <c r="H98" i="5"/>
  <c r="I98" i="5"/>
  <c r="G99" i="5"/>
  <c r="H99" i="5" l="1"/>
  <c r="E100" i="5"/>
  <c r="F100" i="5" s="1"/>
  <c r="I99" i="5"/>
  <c r="G100" i="5"/>
  <c r="H100" i="5" l="1"/>
  <c r="E101" i="5"/>
  <c r="F101" i="5" s="1"/>
  <c r="I100" i="5"/>
  <c r="G101" i="5"/>
  <c r="H101" i="5" l="1"/>
  <c r="E102" i="5"/>
  <c r="F102" i="5" s="1"/>
  <c r="I101" i="5"/>
  <c r="G102" i="5"/>
  <c r="H102" i="5" l="1"/>
  <c r="E103" i="5"/>
  <c r="F103" i="5" s="1"/>
  <c r="I102" i="5"/>
  <c r="G103" i="5"/>
  <c r="H103" i="5" l="1"/>
  <c r="E104" i="5"/>
  <c r="F104" i="5" s="1"/>
  <c r="G104" i="5"/>
  <c r="I103" i="5"/>
  <c r="H104" i="5" l="1"/>
  <c r="E105" i="5"/>
  <c r="F105" i="5" s="1"/>
  <c r="I104" i="5"/>
  <c r="G105" i="5"/>
  <c r="H105" i="5" l="1"/>
  <c r="E106" i="5"/>
  <c r="F106" i="5" s="1"/>
  <c r="I105" i="5"/>
  <c r="G106" i="5"/>
  <c r="H106" i="5" l="1"/>
  <c r="E107" i="5"/>
  <c r="F107" i="5" s="1"/>
  <c r="I106" i="5"/>
  <c r="G107" i="5"/>
  <c r="H107" i="5" l="1"/>
  <c r="E108" i="5"/>
  <c r="F108" i="5" s="1"/>
  <c r="I107" i="5"/>
  <c r="G108" i="5"/>
  <c r="H108" i="5" l="1"/>
  <c r="E109" i="5"/>
  <c r="F109" i="5" s="1"/>
  <c r="G109" i="5"/>
  <c r="I108" i="5"/>
  <c r="H109" i="5" l="1"/>
  <c r="E110" i="5"/>
  <c r="F110" i="5" s="1"/>
  <c r="I109" i="5"/>
  <c r="G110" i="5"/>
  <c r="H110" i="5" l="1"/>
  <c r="E111" i="5"/>
  <c r="F111" i="5" s="1"/>
  <c r="I110" i="5"/>
  <c r="G111" i="5"/>
  <c r="H111" i="5" l="1"/>
  <c r="E112" i="5"/>
  <c r="F112" i="5" s="1"/>
  <c r="I111" i="5"/>
  <c r="G112" i="5"/>
  <c r="H112" i="5" l="1"/>
  <c r="E113" i="5"/>
  <c r="F113" i="5" s="1"/>
  <c r="I112" i="5"/>
  <c r="G113" i="5"/>
  <c r="E114" i="5" l="1"/>
  <c r="F114" i="5" s="1"/>
  <c r="H113" i="5"/>
  <c r="G114" i="5"/>
  <c r="I113" i="5"/>
  <c r="H114" i="5" l="1"/>
  <c r="E115" i="5"/>
  <c r="F115" i="5" s="1"/>
  <c r="I114" i="5"/>
  <c r="G115" i="5"/>
  <c r="H115" i="5" l="1"/>
  <c r="E116" i="5"/>
  <c r="F116" i="5" s="1"/>
  <c r="G116" i="5"/>
  <c r="I115" i="5"/>
  <c r="H116" i="5" l="1"/>
  <c r="E117" i="5"/>
  <c r="F117" i="5" s="1"/>
  <c r="G117" i="5"/>
  <c r="I116" i="5"/>
  <c r="H117" i="5" l="1"/>
  <c r="E118" i="5"/>
  <c r="F118" i="5" s="1"/>
  <c r="I117" i="5"/>
  <c r="G118" i="5"/>
  <c r="H118" i="5" l="1"/>
  <c r="E119" i="5"/>
  <c r="F119" i="5" s="1"/>
  <c r="G119" i="5"/>
  <c r="I118" i="5"/>
  <c r="H119" i="5" l="1"/>
  <c r="E120" i="5"/>
  <c r="F120" i="5" s="1"/>
  <c r="I119" i="5"/>
  <c r="G120" i="5"/>
  <c r="E121" i="5" l="1"/>
  <c r="F121" i="5" s="1"/>
  <c r="H120" i="5"/>
  <c r="G121" i="5"/>
  <c r="I120" i="5"/>
  <c r="H121" i="5" l="1"/>
  <c r="E122" i="5"/>
  <c r="F122" i="5" s="1"/>
  <c r="I121" i="5"/>
  <c r="G122" i="5"/>
  <c r="H122" i="5" l="1"/>
  <c r="E123" i="5"/>
  <c r="F123" i="5" s="1"/>
  <c r="G123" i="5"/>
  <c r="I122" i="5"/>
  <c r="H123" i="5" l="1"/>
  <c r="E124" i="5"/>
  <c r="F124" i="5" s="1"/>
  <c r="I123" i="5"/>
  <c r="G124" i="5"/>
  <c r="H124" i="5" l="1"/>
  <c r="E125" i="5"/>
  <c r="F125" i="5" s="1"/>
  <c r="G125" i="5"/>
  <c r="I124" i="5"/>
  <c r="H125" i="5" l="1"/>
  <c r="E126" i="5"/>
  <c r="F126" i="5" s="1"/>
  <c r="G126" i="5"/>
  <c r="I125" i="5"/>
  <c r="H126" i="5" l="1"/>
  <c r="E127" i="5"/>
  <c r="F127" i="5" s="1"/>
  <c r="I126" i="5"/>
  <c r="G127" i="5"/>
  <c r="H127" i="5" l="1"/>
  <c r="E128" i="5"/>
  <c r="F128" i="5" s="1"/>
  <c r="I127" i="5"/>
  <c r="G128" i="5"/>
  <c r="H128" i="5" l="1"/>
  <c r="E129" i="5"/>
  <c r="F129" i="5" s="1"/>
  <c r="I128" i="5"/>
  <c r="G129" i="5"/>
  <c r="H129" i="5" l="1"/>
  <c r="E130" i="5"/>
  <c r="F130" i="5" s="1"/>
  <c r="G130" i="5"/>
  <c r="I129" i="5"/>
  <c r="H130" i="5" l="1"/>
  <c r="E131" i="5"/>
  <c r="F131" i="5" s="1"/>
  <c r="G131" i="5"/>
  <c r="I130" i="5"/>
  <c r="E132" i="5" l="1"/>
  <c r="F132" i="5" s="1"/>
  <c r="H131" i="5"/>
  <c r="I131" i="5"/>
  <c r="G132" i="5"/>
  <c r="E133" i="5" l="1"/>
  <c r="F133" i="5" s="1"/>
  <c r="H132" i="5"/>
  <c r="G133" i="5"/>
  <c r="I132" i="5"/>
  <c r="H133" i="5" l="1"/>
  <c r="E134" i="5"/>
  <c r="F134" i="5" s="1"/>
  <c r="G134" i="5"/>
  <c r="I133" i="5"/>
  <c r="H134" i="5" l="1"/>
  <c r="E135" i="5"/>
  <c r="F135" i="5" s="1"/>
  <c r="I134" i="5"/>
  <c r="G135" i="5"/>
  <c r="H135" i="5" l="1"/>
  <c r="E136" i="5"/>
  <c r="F136" i="5" s="1"/>
  <c r="I135" i="5"/>
  <c r="G136" i="5"/>
  <c r="H136" i="5" l="1"/>
  <c r="E137" i="5"/>
  <c r="F137" i="5" s="1"/>
  <c r="G137" i="5"/>
  <c r="I136" i="5"/>
  <c r="H137" i="5" l="1"/>
  <c r="E138" i="5"/>
  <c r="F138" i="5" s="1"/>
  <c r="G138" i="5"/>
  <c r="I137" i="5"/>
  <c r="E139" i="5" l="1"/>
  <c r="F139" i="5" s="1"/>
  <c r="H138" i="5"/>
  <c r="I138" i="5"/>
  <c r="G139" i="5"/>
  <c r="H139" i="5" l="1"/>
  <c r="E140" i="5"/>
  <c r="F140" i="5" s="1"/>
  <c r="I139" i="5"/>
  <c r="G140" i="5"/>
  <c r="E141" i="5" l="1"/>
  <c r="F141" i="5" s="1"/>
  <c r="H140" i="5"/>
  <c r="G141" i="5"/>
  <c r="I140" i="5"/>
  <c r="H141" i="5" l="1"/>
  <c r="E142" i="5"/>
  <c r="F142" i="5" s="1"/>
  <c r="I141" i="5"/>
  <c r="G142" i="5"/>
  <c r="H142" i="5" l="1"/>
  <c r="E143" i="5"/>
  <c r="F143" i="5" s="1"/>
  <c r="G143" i="5"/>
  <c r="I142" i="5"/>
  <c r="H143" i="5" l="1"/>
  <c r="E144" i="5"/>
  <c r="F144" i="5" s="1"/>
  <c r="I143" i="5"/>
  <c r="G144" i="5"/>
  <c r="H144" i="5" l="1"/>
  <c r="E145" i="5"/>
  <c r="F145" i="5" s="1"/>
  <c r="I144" i="5"/>
  <c r="G145" i="5"/>
  <c r="H145" i="5" l="1"/>
  <c r="E146" i="5"/>
  <c r="F146" i="5" s="1"/>
  <c r="I145" i="5"/>
  <c r="G146" i="5"/>
  <c r="H146" i="5" l="1"/>
  <c r="E147" i="5"/>
  <c r="F147" i="5" s="1"/>
  <c r="I146" i="5"/>
  <c r="G147" i="5"/>
  <c r="H147" i="5" l="1"/>
  <c r="E148" i="5"/>
  <c r="F148" i="5" s="1"/>
  <c r="I147" i="5"/>
  <c r="G148" i="5"/>
  <c r="H148" i="5" l="1"/>
  <c r="E149" i="5"/>
  <c r="F149" i="5" s="1"/>
  <c r="G149" i="5"/>
  <c r="I148" i="5"/>
  <c r="H149" i="5" l="1"/>
  <c r="E150" i="5"/>
  <c r="F150" i="5" s="1"/>
  <c r="I149" i="5"/>
  <c r="G150" i="5"/>
  <c r="E151" i="5" l="1"/>
  <c r="F151" i="5" s="1"/>
  <c r="H150" i="5"/>
  <c r="I150" i="5"/>
  <c r="G151" i="5"/>
  <c r="H151" i="5" l="1"/>
  <c r="E152" i="5"/>
  <c r="F152" i="5" s="1"/>
  <c r="I151" i="5"/>
  <c r="G152" i="5"/>
  <c r="H152" i="5" l="1"/>
  <c r="E153" i="5"/>
  <c r="F153" i="5" s="1"/>
  <c r="I152" i="5"/>
  <c r="G153" i="5"/>
  <c r="H153" i="5" l="1"/>
  <c r="E154" i="5"/>
  <c r="F154" i="5" s="1"/>
  <c r="I153" i="5"/>
  <c r="G154" i="5"/>
  <c r="E155" i="5" l="1"/>
  <c r="F155" i="5" s="1"/>
  <c r="H154" i="5"/>
  <c r="I154" i="5"/>
  <c r="G155" i="5"/>
  <c r="H155" i="5" l="1"/>
  <c r="E156" i="5"/>
  <c r="F156" i="5" s="1"/>
  <c r="I155" i="5"/>
  <c r="G156" i="5"/>
  <c r="H156" i="5" l="1"/>
  <c r="E157" i="5"/>
  <c r="F157" i="5" s="1"/>
  <c r="I156" i="5"/>
  <c r="G157" i="5"/>
  <c r="H157" i="5" l="1"/>
  <c r="E158" i="5"/>
  <c r="F158" i="5" s="1"/>
  <c r="I157" i="5"/>
  <c r="G158" i="5"/>
  <c r="H158" i="5" l="1"/>
  <c r="E159" i="5"/>
  <c r="F159" i="5" s="1"/>
  <c r="I158" i="5"/>
  <c r="G159" i="5"/>
  <c r="H159" i="5" l="1"/>
  <c r="E160" i="5"/>
  <c r="F160" i="5" s="1"/>
  <c r="I159" i="5"/>
  <c r="G160" i="5"/>
  <c r="H160" i="5" l="1"/>
  <c r="E161" i="5"/>
  <c r="F161" i="5" s="1"/>
  <c r="I160" i="5"/>
  <c r="G161" i="5"/>
  <c r="H161" i="5" l="1"/>
  <c r="E162" i="5"/>
  <c r="F162" i="5" s="1"/>
  <c r="I161" i="5"/>
  <c r="G162" i="5"/>
  <c r="H162" i="5" l="1"/>
  <c r="E163" i="5"/>
  <c r="F163" i="5" s="1"/>
  <c r="G163" i="5"/>
  <c r="I162" i="5"/>
  <c r="H163" i="5" l="1"/>
  <c r="E164" i="5"/>
  <c r="F164" i="5" s="1"/>
  <c r="I163" i="5"/>
  <c r="G164" i="5"/>
  <c r="H164" i="5" l="1"/>
  <c r="E165" i="5"/>
  <c r="F165" i="5" s="1"/>
  <c r="I164" i="5"/>
  <c r="G165" i="5"/>
  <c r="E166" i="5" l="1"/>
  <c r="F166" i="5" s="1"/>
  <c r="H165" i="5"/>
  <c r="I165" i="5"/>
  <c r="G166" i="5"/>
  <c r="E167" i="5" l="1"/>
  <c r="F167" i="5" s="1"/>
  <c r="H166" i="5"/>
  <c r="G167" i="5"/>
  <c r="I166" i="5"/>
  <c r="E168" i="5" l="1"/>
  <c r="F168" i="5" s="1"/>
  <c r="H167" i="5"/>
  <c r="I167" i="5"/>
  <c r="G168" i="5"/>
  <c r="H168" i="5" l="1"/>
  <c r="E169" i="5"/>
  <c r="F169" i="5" s="1"/>
  <c r="G169" i="5"/>
  <c r="I168" i="5"/>
  <c r="E170" i="5" l="1"/>
  <c r="F170" i="5" s="1"/>
  <c r="H169" i="5"/>
  <c r="I169" i="5"/>
  <c r="G170" i="5"/>
  <c r="H170" i="5" l="1"/>
  <c r="E171" i="5"/>
  <c r="F171" i="5" s="1"/>
  <c r="I170" i="5"/>
  <c r="G171" i="5"/>
  <c r="E172" i="5" l="1"/>
  <c r="F172" i="5" s="1"/>
  <c r="H171" i="5"/>
  <c r="G172" i="5"/>
  <c r="I171" i="5"/>
  <c r="H172" i="5" l="1"/>
  <c r="E173" i="5"/>
  <c r="F173" i="5" s="1"/>
  <c r="I172" i="5"/>
  <c r="G173" i="5"/>
  <c r="H173" i="5" l="1"/>
  <c r="E174" i="5"/>
  <c r="F174" i="5" s="1"/>
  <c r="I173" i="5"/>
  <c r="G174" i="5"/>
  <c r="H174" i="5" l="1"/>
  <c r="E175" i="5"/>
  <c r="F175" i="5" s="1"/>
  <c r="G175" i="5"/>
  <c r="I174" i="5"/>
  <c r="E176" i="5" l="1"/>
  <c r="F176" i="5" s="1"/>
  <c r="H175" i="5"/>
  <c r="G176" i="5"/>
  <c r="I175" i="5"/>
  <c r="H176" i="5" l="1"/>
  <c r="E177" i="5"/>
  <c r="F177" i="5" s="1"/>
  <c r="I176" i="5"/>
  <c r="G177" i="5"/>
  <c r="E178" i="5" l="1"/>
  <c r="F178" i="5" s="1"/>
  <c r="H177" i="5"/>
  <c r="I177" i="5"/>
  <c r="G178" i="5"/>
  <c r="E179" i="5" l="1"/>
  <c r="F179" i="5" s="1"/>
  <c r="H178" i="5"/>
  <c r="I178" i="5"/>
  <c r="G179" i="5"/>
  <c r="H179" i="5" l="1"/>
  <c r="E180" i="5"/>
  <c r="F180" i="5" s="1"/>
  <c r="I179" i="5"/>
  <c r="G180" i="5"/>
  <c r="E181" i="5" l="1"/>
  <c r="F181" i="5" s="1"/>
  <c r="H180" i="5"/>
  <c r="I180" i="5"/>
  <c r="G181" i="5"/>
  <c r="H181" i="5" l="1"/>
  <c r="E182" i="5"/>
  <c r="F182" i="5" s="1"/>
  <c r="I181" i="5"/>
  <c r="G182" i="5"/>
  <c r="E183" i="5" l="1"/>
  <c r="F183" i="5" s="1"/>
  <c r="H182" i="5"/>
  <c r="I182" i="5"/>
  <c r="G183" i="5"/>
  <c r="H183" i="5" l="1"/>
  <c r="E184" i="5"/>
  <c r="F184" i="5" s="1"/>
  <c r="I183" i="5"/>
  <c r="G184" i="5"/>
  <c r="E185" i="5" l="1"/>
  <c r="F185" i="5" s="1"/>
  <c r="H184" i="5"/>
  <c r="G185" i="5"/>
  <c r="I184" i="5"/>
  <c r="H185" i="5" l="1"/>
  <c r="E186" i="5"/>
  <c r="F186" i="5" s="1"/>
  <c r="I185" i="5"/>
  <c r="G186" i="5"/>
  <c r="E187" i="5" l="1"/>
  <c r="F187" i="5" s="1"/>
  <c r="H186" i="5"/>
  <c r="I186" i="5"/>
  <c r="G187" i="5"/>
  <c r="E188" i="5" l="1"/>
  <c r="F188" i="5" s="1"/>
  <c r="H187" i="5"/>
  <c r="I187" i="5"/>
  <c r="G188" i="5"/>
  <c r="E189" i="5" l="1"/>
  <c r="F189" i="5" s="1"/>
  <c r="H188" i="5"/>
  <c r="I188" i="5"/>
  <c r="G189" i="5"/>
  <c r="H189" i="5" l="1"/>
  <c r="E190" i="5"/>
  <c r="F190" i="5" s="1"/>
  <c r="I189" i="5"/>
  <c r="G190" i="5"/>
  <c r="H190" i="5" l="1"/>
  <c r="E191" i="5"/>
  <c r="F191" i="5" s="1"/>
  <c r="I190" i="5"/>
  <c r="G191" i="5"/>
  <c r="H191" i="5" l="1"/>
  <c r="E192" i="5"/>
  <c r="F192" i="5" s="1"/>
  <c r="I191" i="5"/>
  <c r="G192" i="5"/>
  <c r="E193" i="5" l="1"/>
  <c r="F193" i="5" s="1"/>
  <c r="H192" i="5"/>
  <c r="G193" i="5"/>
  <c r="I192" i="5"/>
  <c r="H193" i="5" l="1"/>
  <c r="E194" i="5"/>
  <c r="F194" i="5" s="1"/>
  <c r="I193" i="5"/>
  <c r="G194" i="5"/>
  <c r="H194" i="5" l="1"/>
  <c r="E195" i="5"/>
  <c r="F195" i="5" s="1"/>
  <c r="I194" i="5"/>
  <c r="G195" i="5"/>
  <c r="H195" i="5" l="1"/>
  <c r="E196" i="5"/>
  <c r="F196" i="5" s="1"/>
  <c r="I195" i="5"/>
  <c r="G196" i="5"/>
  <c r="E197" i="5" l="1"/>
  <c r="F197" i="5" s="1"/>
  <c r="H196" i="5"/>
  <c r="I196" i="5"/>
  <c r="G197" i="5"/>
  <c r="H197" i="5" l="1"/>
  <c r="E198" i="5"/>
  <c r="F198" i="5" s="1"/>
  <c r="I197" i="5"/>
  <c r="G198" i="5"/>
  <c r="E199" i="5" l="1"/>
  <c r="F199" i="5" s="1"/>
  <c r="H198" i="5"/>
  <c r="I198" i="5"/>
  <c r="G199" i="5"/>
  <c r="H199" i="5" l="1"/>
  <c r="E200" i="5"/>
  <c r="F200" i="5" s="1"/>
  <c r="I199" i="5"/>
  <c r="G200" i="5"/>
  <c r="E201" i="5" l="1"/>
  <c r="F201" i="5" s="1"/>
  <c r="H200" i="5"/>
  <c r="I200" i="5"/>
  <c r="G201" i="5"/>
  <c r="H201" i="5" l="1"/>
  <c r="E202" i="5"/>
  <c r="F202" i="5" s="1"/>
  <c r="I201" i="5"/>
  <c r="G202" i="5"/>
  <c r="H202" i="5" l="1"/>
  <c r="E203" i="5"/>
  <c r="F203" i="5" s="1"/>
  <c r="I202" i="5"/>
  <c r="G203" i="5"/>
  <c r="H203" i="5" l="1"/>
  <c r="E204" i="5"/>
  <c r="F204" i="5" s="1"/>
  <c r="I203" i="5"/>
  <c r="G204" i="5"/>
  <c r="E205" i="5" l="1"/>
  <c r="F205" i="5" s="1"/>
  <c r="H204" i="5"/>
  <c r="I204" i="5"/>
  <c r="G205" i="5"/>
  <c r="H205" i="5" l="1"/>
  <c r="E206" i="5"/>
  <c r="F206" i="5" s="1"/>
  <c r="I205" i="5"/>
  <c r="G206" i="5"/>
  <c r="E207" i="5" l="1"/>
  <c r="F207" i="5" s="1"/>
  <c r="H206" i="5"/>
  <c r="I206" i="5"/>
  <c r="G207" i="5"/>
  <c r="H207" i="5" l="1"/>
  <c r="E208" i="5"/>
  <c r="F208" i="5" s="1"/>
  <c r="I207" i="5"/>
  <c r="G208" i="5"/>
  <c r="E209" i="5" l="1"/>
  <c r="F209" i="5" s="1"/>
  <c r="H208" i="5"/>
  <c r="I208" i="5"/>
  <c r="G209" i="5"/>
  <c r="H209" i="5" l="1"/>
  <c r="E210" i="5"/>
  <c r="F210" i="5" s="1"/>
  <c r="I209" i="5"/>
  <c r="G210" i="5"/>
  <c r="E211" i="5" l="1"/>
  <c r="F211" i="5" s="1"/>
  <c r="H210" i="5"/>
  <c r="I210" i="5"/>
  <c r="G211" i="5"/>
  <c r="E212" i="5" l="1"/>
  <c r="F212" i="5" s="1"/>
  <c r="H211" i="5"/>
  <c r="I211" i="5"/>
  <c r="G212" i="5"/>
  <c r="E213" i="5" l="1"/>
  <c r="F213" i="5" s="1"/>
  <c r="H212" i="5"/>
  <c r="I212" i="5"/>
  <c r="G213" i="5"/>
  <c r="E214" i="5" l="1"/>
  <c r="F214" i="5" s="1"/>
  <c r="H213" i="5"/>
  <c r="I213" i="5"/>
  <c r="G214" i="5"/>
  <c r="E215" i="5" l="1"/>
  <c r="F215" i="5" s="1"/>
  <c r="H214" i="5"/>
  <c r="G215" i="5"/>
  <c r="I214" i="5"/>
  <c r="H215" i="5" l="1"/>
  <c r="E216" i="5"/>
  <c r="F216" i="5" s="1"/>
  <c r="G216" i="5"/>
  <c r="I215" i="5"/>
  <c r="E217" i="5" l="1"/>
  <c r="F217" i="5" s="1"/>
  <c r="H216" i="5"/>
  <c r="I216" i="5"/>
  <c r="G217" i="5"/>
  <c r="E218" i="5" l="1"/>
  <c r="F218" i="5" s="1"/>
  <c r="H217" i="5"/>
  <c r="G218" i="5"/>
  <c r="I217" i="5"/>
  <c r="E219" i="5" l="1"/>
  <c r="F219" i="5" s="1"/>
  <c r="H218" i="5"/>
  <c r="I218" i="5"/>
  <c r="G219" i="5"/>
  <c r="E220" i="5" l="1"/>
  <c r="F220" i="5" s="1"/>
  <c r="H219" i="5"/>
  <c r="I219" i="5"/>
  <c r="G220" i="5"/>
  <c r="E221" i="5" l="1"/>
  <c r="F221" i="5" s="1"/>
  <c r="H220" i="5"/>
  <c r="I220" i="5"/>
  <c r="G221" i="5"/>
  <c r="E222" i="5" l="1"/>
  <c r="F222" i="5" s="1"/>
  <c r="H221" i="5"/>
  <c r="I221" i="5"/>
  <c r="G222" i="5"/>
  <c r="H222" i="5" l="1"/>
  <c r="E223" i="5"/>
  <c r="F223" i="5" s="1"/>
  <c r="I222" i="5"/>
  <c r="G223" i="5"/>
  <c r="E224" i="5" l="1"/>
  <c r="F224" i="5" s="1"/>
  <c r="H223" i="5"/>
  <c r="G224" i="5"/>
  <c r="I223" i="5"/>
  <c r="E225" i="5" l="1"/>
  <c r="F225" i="5" s="1"/>
  <c r="H224" i="5"/>
  <c r="I224" i="5"/>
  <c r="G225" i="5"/>
  <c r="E226" i="5" l="1"/>
  <c r="F226" i="5" s="1"/>
  <c r="H225" i="5"/>
  <c r="I225" i="5"/>
  <c r="G226" i="5"/>
  <c r="E227" i="5" l="1"/>
  <c r="F227" i="5" s="1"/>
  <c r="H226" i="5"/>
  <c r="I226" i="5"/>
  <c r="G227" i="5"/>
  <c r="E228" i="5" l="1"/>
  <c r="F228" i="5" s="1"/>
  <c r="H227" i="5"/>
  <c r="I227" i="5"/>
  <c r="G228" i="5"/>
  <c r="E229" i="5" l="1"/>
  <c r="F229" i="5" s="1"/>
  <c r="H228" i="5"/>
  <c r="I228" i="5"/>
  <c r="G229" i="5"/>
  <c r="E230" i="5" l="1"/>
  <c r="F230" i="5" s="1"/>
  <c r="H229" i="5"/>
  <c r="I229" i="5"/>
  <c r="G230" i="5"/>
  <c r="E231" i="5" l="1"/>
  <c r="F231" i="5" s="1"/>
  <c r="H230" i="5"/>
  <c r="I230" i="5"/>
  <c r="G231" i="5"/>
  <c r="E232" i="5" l="1"/>
  <c r="F232" i="5" s="1"/>
  <c r="H231" i="5"/>
  <c r="G232" i="5"/>
  <c r="I231" i="5"/>
  <c r="H232" i="5" l="1"/>
  <c r="E233" i="5"/>
  <c r="F233" i="5" s="1"/>
  <c r="G233" i="5"/>
  <c r="I232" i="5"/>
  <c r="E234" i="5" l="1"/>
  <c r="F234" i="5" s="1"/>
  <c r="H233" i="5"/>
  <c r="G234" i="5"/>
  <c r="I233" i="5"/>
  <c r="E235" i="5" l="1"/>
  <c r="F235" i="5" s="1"/>
  <c r="H234" i="5"/>
  <c r="I234" i="5"/>
  <c r="G235" i="5"/>
  <c r="E236" i="5" l="1"/>
  <c r="F236" i="5" s="1"/>
  <c r="H235" i="5"/>
  <c r="I235" i="5"/>
  <c r="G236" i="5"/>
  <c r="E237" i="5" l="1"/>
  <c r="F237" i="5" s="1"/>
  <c r="H236" i="5"/>
  <c r="I236" i="5"/>
  <c r="G237" i="5"/>
  <c r="E238" i="5" l="1"/>
  <c r="F238" i="5" s="1"/>
  <c r="H237" i="5"/>
  <c r="I237" i="5"/>
  <c r="G238" i="5"/>
  <c r="H238" i="5" l="1"/>
  <c r="E239" i="5"/>
  <c r="F239" i="5" s="1"/>
  <c r="G239" i="5"/>
  <c r="I238" i="5"/>
  <c r="E240" i="5" l="1"/>
  <c r="F240" i="5" s="1"/>
  <c r="H239" i="5"/>
  <c r="I239" i="5"/>
  <c r="G240" i="5"/>
  <c r="E241" i="5" l="1"/>
  <c r="F241" i="5" s="1"/>
  <c r="H240" i="5"/>
  <c r="G241" i="5"/>
  <c r="I240" i="5"/>
  <c r="E242" i="5" l="1"/>
  <c r="F242" i="5" s="1"/>
  <c r="H241" i="5"/>
  <c r="I241" i="5"/>
  <c r="G242" i="5"/>
  <c r="H242" i="5" l="1"/>
  <c r="E243" i="5"/>
  <c r="F243" i="5" s="1"/>
  <c r="G243" i="5"/>
  <c r="I242" i="5"/>
  <c r="E244" i="5" l="1"/>
  <c r="F244" i="5" s="1"/>
  <c r="H243" i="5"/>
  <c r="I243" i="5"/>
  <c r="G244" i="5"/>
  <c r="H244" i="5" l="1"/>
  <c r="E245" i="5"/>
  <c r="F245" i="5" s="1"/>
  <c r="G245" i="5"/>
  <c r="I244" i="5"/>
  <c r="E246" i="5" l="1"/>
  <c r="F246" i="5" s="1"/>
  <c r="H245" i="5"/>
  <c r="G246" i="5"/>
  <c r="I245" i="5"/>
  <c r="H246" i="5" l="1"/>
  <c r="E247" i="5"/>
  <c r="F247" i="5" s="1"/>
  <c r="G247" i="5"/>
  <c r="I246" i="5"/>
  <c r="E248" i="5" l="1"/>
  <c r="F248" i="5" s="1"/>
  <c r="H247" i="5"/>
  <c r="G248" i="5"/>
  <c r="I247" i="5"/>
  <c r="E249" i="5" l="1"/>
  <c r="F249" i="5" s="1"/>
  <c r="H248" i="5"/>
  <c r="G249" i="5"/>
  <c r="I248" i="5"/>
  <c r="E250" i="5" l="1"/>
  <c r="F250" i="5" s="1"/>
  <c r="H249" i="5"/>
  <c r="I249" i="5"/>
  <c r="G250" i="5"/>
  <c r="H250" i="5" l="1"/>
  <c r="E251" i="5"/>
  <c r="F251" i="5" s="1"/>
  <c r="I250" i="5"/>
  <c r="G251" i="5"/>
  <c r="E252" i="5" l="1"/>
  <c r="F252" i="5" s="1"/>
  <c r="H251" i="5"/>
  <c r="G252" i="5"/>
  <c r="I251" i="5"/>
  <c r="H252" i="5" l="1"/>
  <c r="E253" i="5"/>
  <c r="F253" i="5" s="1"/>
  <c r="G253" i="5"/>
  <c r="I252" i="5"/>
  <c r="E254" i="5" l="1"/>
  <c r="F254" i="5" s="1"/>
  <c r="H253" i="5"/>
  <c r="I253" i="5"/>
  <c r="G254" i="5"/>
  <c r="E255" i="5" l="1"/>
  <c r="F255" i="5" s="1"/>
  <c r="H254" i="5"/>
  <c r="I254" i="5"/>
  <c r="G255" i="5"/>
  <c r="E256" i="5" l="1"/>
  <c r="F256" i="5" s="1"/>
  <c r="H255" i="5"/>
  <c r="G256" i="5"/>
  <c r="I255" i="5"/>
  <c r="E257" i="5" l="1"/>
  <c r="F257" i="5" s="1"/>
  <c r="H256" i="5"/>
  <c r="G257" i="5"/>
  <c r="I256" i="5"/>
  <c r="E258" i="5" l="1"/>
  <c r="F258" i="5" s="1"/>
  <c r="H257" i="5"/>
  <c r="G258" i="5"/>
  <c r="I257" i="5"/>
  <c r="E259" i="5" l="1"/>
  <c r="F259" i="5" s="1"/>
  <c r="H258" i="5"/>
  <c r="G259" i="5"/>
  <c r="I258" i="5"/>
  <c r="E260" i="5" l="1"/>
  <c r="F260" i="5" s="1"/>
  <c r="H259" i="5"/>
  <c r="G260" i="5"/>
  <c r="I259" i="5"/>
  <c r="E261" i="5" l="1"/>
  <c r="F261" i="5" s="1"/>
  <c r="H260" i="5"/>
  <c r="G261" i="5"/>
  <c r="I260" i="5"/>
  <c r="H261" i="5" l="1"/>
  <c r="E262" i="5"/>
  <c r="F262" i="5" s="1"/>
  <c r="G262" i="5"/>
  <c r="I261" i="5"/>
  <c r="E263" i="5" l="1"/>
  <c r="F263" i="5" s="1"/>
  <c r="H262" i="5"/>
  <c r="G263" i="5"/>
  <c r="I262" i="5"/>
  <c r="E264" i="5" l="1"/>
  <c r="F264" i="5" s="1"/>
  <c r="H263" i="5"/>
  <c r="G264" i="5"/>
  <c r="I263" i="5"/>
  <c r="H264" i="5" l="1"/>
  <c r="E265" i="5"/>
  <c r="F265" i="5" s="1"/>
  <c r="G265" i="5"/>
  <c r="I264" i="5"/>
  <c r="H265" i="5" l="1"/>
  <c r="E266" i="5"/>
  <c r="F266" i="5" s="1"/>
  <c r="G266" i="5"/>
  <c r="I265" i="5"/>
  <c r="H266" i="5" l="1"/>
  <c r="E267" i="5"/>
  <c r="F267" i="5" s="1"/>
  <c r="I266" i="5"/>
  <c r="G267" i="5"/>
  <c r="H267" i="5" l="1"/>
  <c r="E268" i="5"/>
  <c r="F268" i="5" s="1"/>
  <c r="I267" i="5"/>
  <c r="G268" i="5"/>
  <c r="H268" i="5" l="1"/>
  <c r="E269" i="5"/>
  <c r="F269" i="5" s="1"/>
  <c r="I268" i="5"/>
  <c r="G269" i="5"/>
  <c r="E270" i="5" l="1"/>
  <c r="F270" i="5" s="1"/>
  <c r="H269" i="5"/>
  <c r="I269" i="5"/>
  <c r="G270" i="5"/>
  <c r="E271" i="5" l="1"/>
  <c r="F271" i="5" s="1"/>
  <c r="H270" i="5"/>
  <c r="I270" i="5"/>
  <c r="G271" i="5"/>
  <c r="E272" i="5" l="1"/>
  <c r="F272" i="5" s="1"/>
  <c r="H271" i="5"/>
  <c r="I271" i="5"/>
  <c r="G272" i="5"/>
  <c r="H272" i="5" l="1"/>
  <c r="E273" i="5"/>
  <c r="F273" i="5" s="1"/>
  <c r="G273" i="5"/>
  <c r="I272" i="5"/>
  <c r="E274" i="5" l="1"/>
  <c r="F274" i="5" s="1"/>
  <c r="H273" i="5"/>
  <c r="I273" i="5"/>
  <c r="G274" i="5"/>
  <c r="E275" i="5" l="1"/>
  <c r="F275" i="5" s="1"/>
  <c r="H274" i="5"/>
  <c r="I274" i="5"/>
  <c r="G275" i="5"/>
  <c r="E276" i="5" l="1"/>
  <c r="F276" i="5" s="1"/>
  <c r="H275" i="5"/>
  <c r="I275" i="5"/>
  <c r="G276" i="5"/>
  <c r="E277" i="5" l="1"/>
  <c r="F277" i="5" s="1"/>
  <c r="H276" i="5"/>
  <c r="I276" i="5"/>
  <c r="G277" i="5"/>
  <c r="E278" i="5" l="1"/>
  <c r="F278" i="5" s="1"/>
  <c r="H277" i="5"/>
  <c r="G278" i="5"/>
  <c r="I277" i="5"/>
  <c r="E279" i="5" l="1"/>
  <c r="F279" i="5" s="1"/>
  <c r="H278" i="5"/>
  <c r="G279" i="5"/>
  <c r="I278" i="5"/>
  <c r="E280" i="5" l="1"/>
  <c r="F280" i="5" s="1"/>
  <c r="H279" i="5"/>
  <c r="G280" i="5"/>
  <c r="I279" i="5"/>
  <c r="E281" i="5" l="1"/>
  <c r="F281" i="5" s="1"/>
  <c r="H280" i="5"/>
  <c r="I280" i="5"/>
  <c r="G281" i="5"/>
  <c r="E282" i="5" l="1"/>
  <c r="F282" i="5" s="1"/>
  <c r="H281" i="5"/>
  <c r="I281" i="5"/>
  <c r="G282" i="5"/>
  <c r="H282" i="5" l="1"/>
  <c r="E283" i="5"/>
  <c r="F283" i="5" s="1"/>
  <c r="I282" i="5"/>
  <c r="G283" i="5"/>
  <c r="E284" i="5" l="1"/>
  <c r="F284" i="5" s="1"/>
  <c r="H283" i="5"/>
  <c r="I283" i="5"/>
  <c r="G284" i="5"/>
  <c r="E285" i="5" l="1"/>
  <c r="F285" i="5" s="1"/>
  <c r="H284" i="5"/>
  <c r="G285" i="5"/>
  <c r="I284" i="5"/>
  <c r="E286" i="5" l="1"/>
  <c r="F286" i="5" s="1"/>
  <c r="H285" i="5"/>
  <c r="I285" i="5"/>
  <c r="G286" i="5"/>
  <c r="E287" i="5" l="1"/>
  <c r="F287" i="5" s="1"/>
  <c r="H286" i="5"/>
  <c r="I286" i="5"/>
  <c r="G287" i="5"/>
  <c r="E288" i="5" l="1"/>
  <c r="F288" i="5" s="1"/>
  <c r="H287" i="5"/>
  <c r="I287" i="5"/>
  <c r="G288" i="5"/>
  <c r="E289" i="5" l="1"/>
  <c r="F289" i="5" s="1"/>
  <c r="H288" i="5"/>
  <c r="I288" i="5"/>
  <c r="G289" i="5"/>
  <c r="E290" i="5" l="1"/>
  <c r="F290" i="5" s="1"/>
  <c r="H289" i="5"/>
  <c r="I289" i="5"/>
  <c r="G290" i="5"/>
  <c r="H290" i="5" l="1"/>
  <c r="E291" i="5"/>
  <c r="F291" i="5" s="1"/>
  <c r="I290" i="5"/>
  <c r="G291" i="5"/>
  <c r="E292" i="5" l="1"/>
  <c r="F292" i="5" s="1"/>
  <c r="H291" i="5"/>
  <c r="I291" i="5"/>
  <c r="G292" i="5"/>
  <c r="E293" i="5" l="1"/>
  <c r="F293" i="5" s="1"/>
  <c r="H292" i="5"/>
  <c r="I292" i="5"/>
  <c r="G293" i="5"/>
  <c r="E294" i="5" l="1"/>
  <c r="F294" i="5" s="1"/>
  <c r="H293" i="5"/>
  <c r="I293" i="5"/>
  <c r="G294" i="5"/>
  <c r="E295" i="5" l="1"/>
  <c r="F295" i="5" s="1"/>
  <c r="H294" i="5"/>
  <c r="I294" i="5"/>
  <c r="G295" i="5"/>
  <c r="E296" i="5" l="1"/>
  <c r="F296" i="5" s="1"/>
  <c r="H295" i="5"/>
  <c r="I295" i="5"/>
  <c r="G296" i="5"/>
  <c r="E297" i="5" l="1"/>
  <c r="F297" i="5" s="1"/>
  <c r="H296" i="5"/>
  <c r="I296" i="5"/>
  <c r="G297" i="5"/>
  <c r="E298" i="5" l="1"/>
  <c r="F298" i="5" s="1"/>
  <c r="H297" i="5"/>
  <c r="G298" i="5"/>
  <c r="I297" i="5"/>
  <c r="H298" i="5" l="1"/>
  <c r="E299" i="5"/>
  <c r="F299" i="5" s="1"/>
  <c r="G299" i="5"/>
  <c r="I298" i="5"/>
  <c r="E300" i="5" l="1"/>
  <c r="F300" i="5" s="1"/>
  <c r="H299" i="5"/>
  <c r="G300" i="5"/>
  <c r="I299" i="5"/>
  <c r="E301" i="5" l="1"/>
  <c r="F301" i="5" s="1"/>
  <c r="H300" i="5"/>
  <c r="I300" i="5"/>
  <c r="G301" i="5"/>
  <c r="E302" i="5" l="1"/>
  <c r="F302" i="5" s="1"/>
  <c r="H301" i="5"/>
  <c r="G302" i="5"/>
  <c r="I301" i="5"/>
  <c r="E303" i="5" l="1"/>
  <c r="F303" i="5" s="1"/>
  <c r="H302" i="5"/>
  <c r="I302" i="5"/>
  <c r="G303" i="5"/>
  <c r="E304" i="5" l="1"/>
  <c r="F304" i="5" s="1"/>
  <c r="H303" i="5"/>
  <c r="G304" i="5"/>
  <c r="I303" i="5"/>
  <c r="E305" i="5" l="1"/>
  <c r="F305" i="5" s="1"/>
  <c r="H304" i="5"/>
  <c r="G305" i="5"/>
  <c r="I304" i="5"/>
  <c r="H305" i="5" l="1"/>
  <c r="E306" i="5"/>
  <c r="F306" i="5" s="1"/>
  <c r="G306" i="5"/>
  <c r="I305" i="5"/>
  <c r="E307" i="5" l="1"/>
  <c r="F307" i="5" s="1"/>
  <c r="H306" i="5"/>
  <c r="I306" i="5"/>
  <c r="G307" i="5"/>
  <c r="E308" i="5" l="1"/>
  <c r="F308" i="5" s="1"/>
  <c r="H307" i="5"/>
  <c r="I307" i="5"/>
  <c r="G308" i="5"/>
  <c r="E309" i="5" l="1"/>
  <c r="F309" i="5" s="1"/>
  <c r="H308" i="5"/>
  <c r="I308" i="5"/>
  <c r="G309" i="5"/>
  <c r="E310" i="5" l="1"/>
  <c r="F310" i="5" s="1"/>
  <c r="H309" i="5"/>
  <c r="G310" i="5"/>
  <c r="I309" i="5"/>
  <c r="E311" i="5" l="1"/>
  <c r="F311" i="5" s="1"/>
  <c r="H310" i="5"/>
  <c r="G311" i="5"/>
  <c r="I310" i="5"/>
  <c r="H311" i="5" l="1"/>
  <c r="E312" i="5"/>
  <c r="F312" i="5" s="1"/>
  <c r="I311" i="5"/>
  <c r="G312" i="5"/>
  <c r="E313" i="5" l="1"/>
  <c r="F313" i="5" s="1"/>
  <c r="H312" i="5"/>
  <c r="I312" i="5"/>
  <c r="G313" i="5"/>
  <c r="E314" i="5" l="1"/>
  <c r="F314" i="5" s="1"/>
  <c r="H313" i="5"/>
  <c r="I313" i="5"/>
  <c r="G314" i="5"/>
  <c r="E315" i="5" l="1"/>
  <c r="F315" i="5" s="1"/>
  <c r="H314" i="5"/>
  <c r="G315" i="5"/>
  <c r="I314" i="5"/>
  <c r="E316" i="5" l="1"/>
  <c r="F316" i="5" s="1"/>
  <c r="H315" i="5"/>
  <c r="I315" i="5"/>
  <c r="G316" i="5"/>
  <c r="H316" i="5" l="1"/>
  <c r="E317" i="5"/>
  <c r="F317" i="5" s="1"/>
  <c r="I316" i="5"/>
  <c r="G317" i="5"/>
  <c r="E318" i="5" l="1"/>
  <c r="F318" i="5" s="1"/>
  <c r="H317" i="5"/>
  <c r="I317" i="5"/>
  <c r="G318" i="5"/>
  <c r="E319" i="5" l="1"/>
  <c r="F319" i="5" s="1"/>
  <c r="H318" i="5"/>
  <c r="I318" i="5"/>
  <c r="G319" i="5"/>
  <c r="E320" i="5" l="1"/>
  <c r="F320" i="5" s="1"/>
  <c r="H319" i="5"/>
  <c r="I319" i="5"/>
  <c r="G320" i="5"/>
  <c r="E321" i="5" l="1"/>
  <c r="F321" i="5" s="1"/>
  <c r="H320" i="5"/>
  <c r="G321" i="5"/>
  <c r="I320" i="5"/>
  <c r="E322" i="5" l="1"/>
  <c r="F322" i="5" s="1"/>
  <c r="H321" i="5"/>
  <c r="I321" i="5"/>
  <c r="G322" i="5"/>
  <c r="E323" i="5" l="1"/>
  <c r="F323" i="5" s="1"/>
  <c r="H322" i="5"/>
  <c r="I322" i="5"/>
  <c r="G323" i="5"/>
  <c r="E324" i="5" l="1"/>
  <c r="F324" i="5" s="1"/>
  <c r="H323" i="5"/>
  <c r="I323" i="5"/>
  <c r="G324" i="5"/>
  <c r="E325" i="5" l="1"/>
  <c r="F325" i="5" s="1"/>
  <c r="H324" i="5"/>
  <c r="I324" i="5"/>
  <c r="G325" i="5"/>
  <c r="E326" i="5" l="1"/>
  <c r="F326" i="5" s="1"/>
  <c r="H325" i="5"/>
  <c r="G326" i="5"/>
  <c r="I325" i="5"/>
  <c r="E327" i="5" l="1"/>
  <c r="F327" i="5" s="1"/>
  <c r="H326" i="5"/>
  <c r="I326" i="5"/>
  <c r="G327" i="5"/>
  <c r="E328" i="5" l="1"/>
  <c r="F328" i="5" s="1"/>
  <c r="H327" i="5"/>
  <c r="G328" i="5"/>
  <c r="I327" i="5"/>
  <c r="E329" i="5" l="1"/>
  <c r="F329" i="5" s="1"/>
  <c r="H328" i="5"/>
  <c r="I328" i="5"/>
  <c r="G329" i="5"/>
  <c r="E330" i="5" l="1"/>
  <c r="F330" i="5" s="1"/>
  <c r="H329" i="5"/>
  <c r="G330" i="5"/>
  <c r="I329" i="5"/>
  <c r="E331" i="5" l="1"/>
  <c r="F331" i="5" s="1"/>
  <c r="H330" i="5"/>
  <c r="I330" i="5"/>
  <c r="G331" i="5"/>
  <c r="E332" i="5" l="1"/>
  <c r="F332" i="5" s="1"/>
  <c r="H331" i="5"/>
  <c r="G332" i="5"/>
  <c r="I331" i="5"/>
  <c r="E333" i="5" l="1"/>
  <c r="F333" i="5" s="1"/>
  <c r="H332" i="5"/>
  <c r="I332" i="5"/>
  <c r="G333" i="5"/>
  <c r="H333" i="5" l="1"/>
  <c r="E334" i="5"/>
  <c r="F334" i="5" s="1"/>
  <c r="I333" i="5"/>
  <c r="G334" i="5"/>
  <c r="E335" i="5" l="1"/>
  <c r="F335" i="5" s="1"/>
  <c r="H334" i="5"/>
  <c r="I334" i="5"/>
  <c r="G335" i="5"/>
  <c r="E336" i="5" l="1"/>
  <c r="F336" i="5" s="1"/>
  <c r="H335" i="5"/>
  <c r="I335" i="5"/>
  <c r="G336" i="5"/>
  <c r="E337" i="5" l="1"/>
  <c r="F337" i="5" s="1"/>
  <c r="H336" i="5"/>
  <c r="I336" i="5"/>
  <c r="G337" i="5"/>
  <c r="E338" i="5" l="1"/>
  <c r="F338" i="5" s="1"/>
  <c r="H337" i="5"/>
  <c r="I337" i="5"/>
  <c r="G338" i="5"/>
  <c r="E339" i="5" l="1"/>
  <c r="F339" i="5" s="1"/>
  <c r="H338" i="5"/>
  <c r="I338" i="5"/>
  <c r="G339" i="5"/>
  <c r="E340" i="5" l="1"/>
  <c r="F340" i="5" s="1"/>
  <c r="H339" i="5"/>
  <c r="I339" i="5"/>
  <c r="G340" i="5"/>
  <c r="E341" i="5" l="1"/>
  <c r="F341" i="5" s="1"/>
  <c r="H340" i="5"/>
  <c r="I340" i="5"/>
  <c r="G341" i="5"/>
  <c r="E342" i="5" l="1"/>
  <c r="F342" i="5" s="1"/>
  <c r="H341" i="5"/>
  <c r="I341" i="5"/>
  <c r="G342" i="5"/>
  <c r="E343" i="5" l="1"/>
  <c r="F343" i="5" s="1"/>
  <c r="H342" i="5"/>
  <c r="I342" i="5"/>
  <c r="G343" i="5"/>
  <c r="E344" i="5" l="1"/>
  <c r="F344" i="5" s="1"/>
  <c r="H343" i="5"/>
  <c r="I343" i="5"/>
  <c r="G344" i="5"/>
  <c r="H344" i="5" l="1"/>
  <c r="E345" i="5"/>
  <c r="F345" i="5" s="1"/>
  <c r="I344" i="5"/>
  <c r="G345" i="5"/>
  <c r="H345" i="5" l="1"/>
  <c r="E346" i="5"/>
  <c r="F346" i="5" s="1"/>
  <c r="I345" i="5"/>
  <c r="G346" i="5"/>
  <c r="H346" i="5" l="1"/>
  <c r="E347" i="5"/>
  <c r="F347" i="5" s="1"/>
  <c r="I346" i="5"/>
  <c r="G347" i="5"/>
  <c r="E348" i="5" l="1"/>
  <c r="F348" i="5" s="1"/>
  <c r="H347" i="5"/>
  <c r="G348" i="5"/>
  <c r="I347" i="5"/>
  <c r="H348" i="5" l="1"/>
  <c r="E349" i="5"/>
  <c r="F349" i="5" s="1"/>
  <c r="I348" i="5"/>
  <c r="G349" i="5"/>
  <c r="E350" i="5" l="1"/>
  <c r="F350" i="5" s="1"/>
  <c r="H349" i="5"/>
  <c r="I349" i="5"/>
  <c r="G350" i="5"/>
  <c r="E351" i="5" l="1"/>
  <c r="F351" i="5" s="1"/>
  <c r="H350" i="5"/>
  <c r="I350" i="5"/>
  <c r="G351" i="5"/>
  <c r="H351" i="5" l="1"/>
  <c r="E352" i="5"/>
  <c r="F352" i="5" s="1"/>
  <c r="G352" i="5"/>
  <c r="I351" i="5"/>
  <c r="E353" i="5" l="1"/>
  <c r="F353" i="5" s="1"/>
  <c r="H352" i="5"/>
  <c r="G353" i="5"/>
  <c r="I352" i="5"/>
  <c r="H353" i="5" l="1"/>
  <c r="E354" i="5"/>
  <c r="F354" i="5" s="1"/>
  <c r="G354" i="5"/>
  <c r="I353" i="5"/>
  <c r="H354" i="5" l="1"/>
  <c r="E355" i="5"/>
  <c r="F355" i="5" s="1"/>
  <c r="I354" i="5"/>
  <c r="G355" i="5"/>
  <c r="H355" i="5" l="1"/>
  <c r="E356" i="5"/>
  <c r="F356" i="5" s="1"/>
  <c r="I355" i="5"/>
  <c r="G356" i="5"/>
  <c r="H356" i="5" l="1"/>
  <c r="E357" i="5"/>
  <c r="F357" i="5" s="1"/>
  <c r="G357" i="5"/>
  <c r="I356" i="5"/>
  <c r="H357" i="5" l="1"/>
  <c r="E358" i="5"/>
  <c r="F358" i="5" s="1"/>
  <c r="G358" i="5"/>
  <c r="I357" i="5"/>
  <c r="H358" i="5" l="1"/>
  <c r="E359" i="5"/>
  <c r="F359" i="5" s="1"/>
  <c r="I358" i="5"/>
  <c r="G359" i="5"/>
  <c r="H359" i="5" l="1"/>
  <c r="E360" i="5"/>
  <c r="F360" i="5" s="1"/>
  <c r="I359" i="5"/>
  <c r="G360" i="5"/>
  <c r="E361" i="5" l="1"/>
  <c r="F361" i="5" s="1"/>
  <c r="H360" i="5"/>
  <c r="I360" i="5"/>
  <c r="G361" i="5"/>
  <c r="E362" i="5" l="1"/>
  <c r="F362" i="5" s="1"/>
  <c r="H361" i="5"/>
  <c r="G362" i="5"/>
  <c r="I361" i="5"/>
  <c r="H362" i="5" l="1"/>
  <c r="E363" i="5"/>
  <c r="F363" i="5" s="1"/>
  <c r="I362" i="5"/>
  <c r="G363" i="5"/>
  <c r="H363" i="5" l="1"/>
  <c r="E364" i="5"/>
  <c r="F364" i="5" s="1"/>
  <c r="G364" i="5"/>
  <c r="I363" i="5"/>
  <c r="H364" i="5" l="1"/>
  <c r="E365" i="5"/>
  <c r="F365" i="5" s="1"/>
  <c r="G365" i="5"/>
  <c r="I364" i="5"/>
  <c r="H365" i="5" l="1"/>
  <c r="E366" i="5"/>
  <c r="F366" i="5" s="1"/>
  <c r="I365" i="5"/>
  <c r="G366" i="5"/>
  <c r="H366" i="5" l="1"/>
  <c r="E367" i="5"/>
  <c r="F367" i="5" s="1"/>
  <c r="G367" i="5"/>
  <c r="I366" i="5"/>
  <c r="H367" i="5" l="1"/>
  <c r="E368" i="5"/>
  <c r="F368" i="5" s="1"/>
  <c r="G368" i="5"/>
  <c r="I367" i="5"/>
  <c r="H368" i="5" l="1"/>
  <c r="E369" i="5"/>
  <c r="F369" i="5" s="1"/>
  <c r="G369" i="5"/>
  <c r="I368" i="5"/>
  <c r="H369" i="5" l="1"/>
  <c r="E370" i="5"/>
  <c r="F370" i="5" s="1"/>
  <c r="I369" i="5"/>
  <c r="G370" i="5"/>
  <c r="H370" i="5" l="1"/>
  <c r="E371" i="5"/>
  <c r="F371" i="5" s="1"/>
  <c r="I370" i="5"/>
  <c r="G371" i="5"/>
  <c r="H371" i="5" l="1"/>
  <c r="E372" i="5"/>
  <c r="F372" i="5" s="1"/>
  <c r="I371" i="5"/>
  <c r="G372" i="5"/>
  <c r="E373" i="5" l="1"/>
  <c r="F373" i="5" s="1"/>
  <c r="H372" i="5"/>
  <c r="I372" i="5"/>
  <c r="G373" i="5"/>
  <c r="H373" i="5" l="1"/>
  <c r="E374" i="5"/>
  <c r="F374" i="5" s="1"/>
  <c r="G374" i="5"/>
  <c r="I373" i="5"/>
  <c r="H374" i="5" l="1"/>
  <c r="E375" i="5"/>
  <c r="F375" i="5" s="1"/>
  <c r="I374" i="5"/>
  <c r="G375" i="5"/>
  <c r="H375" i="5" l="1"/>
  <c r="E376" i="5"/>
  <c r="F376" i="5" s="1"/>
  <c r="G376" i="5"/>
  <c r="I375" i="5"/>
  <c r="H376" i="5" l="1"/>
  <c r="E377" i="5"/>
  <c r="F377" i="5" s="1"/>
  <c r="I376" i="5"/>
  <c r="G377" i="5"/>
  <c r="E378" i="5" l="1"/>
  <c r="F378" i="5" s="1"/>
  <c r="H377" i="5"/>
  <c r="G378" i="5"/>
  <c r="I377" i="5"/>
  <c r="H378" i="5" l="1"/>
  <c r="E379" i="5"/>
  <c r="F379" i="5" s="1"/>
  <c r="I378" i="5"/>
  <c r="G379" i="5"/>
  <c r="H379" i="5" l="1"/>
  <c r="E380" i="5"/>
  <c r="F380" i="5" s="1"/>
  <c r="I379" i="5"/>
  <c r="G380" i="5"/>
  <c r="H380" i="5" l="1"/>
  <c r="E381" i="5"/>
  <c r="F381" i="5" s="1"/>
  <c r="I380" i="5"/>
  <c r="G381" i="5"/>
  <c r="H381" i="5" l="1"/>
  <c r="E382" i="5"/>
  <c r="F382" i="5" s="1"/>
  <c r="I381" i="5"/>
  <c r="G382" i="5"/>
  <c r="H382" i="5" l="1"/>
  <c r="E383" i="5"/>
  <c r="F383" i="5" s="1"/>
  <c r="I382" i="5"/>
  <c r="G383" i="5"/>
  <c r="E384" i="5" l="1"/>
  <c r="F384" i="5" s="1"/>
  <c r="H383" i="5"/>
  <c r="G384" i="5"/>
  <c r="I383" i="5"/>
  <c r="H384" i="5" l="1"/>
  <c r="E385" i="5"/>
  <c r="F385" i="5" s="1"/>
  <c r="I384" i="5"/>
  <c r="G385" i="5"/>
  <c r="H385" i="5" l="1"/>
  <c r="E386" i="5"/>
  <c r="F386" i="5" s="1"/>
  <c r="G386" i="5"/>
  <c r="I385" i="5"/>
  <c r="H386" i="5" l="1"/>
  <c r="E387" i="5"/>
  <c r="F387" i="5" s="1"/>
  <c r="I386" i="5"/>
  <c r="G387" i="5"/>
  <c r="E388" i="5" l="1"/>
  <c r="F388" i="5" s="1"/>
  <c r="H387" i="5"/>
  <c r="G388" i="5"/>
  <c r="I387" i="5"/>
  <c r="H388" i="5" l="1"/>
  <c r="E389" i="5"/>
  <c r="F389" i="5" s="1"/>
  <c r="G389" i="5"/>
  <c r="I388" i="5"/>
  <c r="H389" i="5" l="1"/>
  <c r="E390" i="5"/>
  <c r="F390" i="5" s="1"/>
  <c r="I389" i="5"/>
  <c r="G390" i="5"/>
  <c r="H390" i="5" l="1"/>
  <c r="E391" i="5"/>
  <c r="F391" i="5" s="1"/>
  <c r="I390" i="5"/>
  <c r="G391" i="5"/>
  <c r="H391" i="5" l="1"/>
  <c r="E392" i="5"/>
  <c r="F392" i="5" s="1"/>
  <c r="G392" i="5"/>
  <c r="I391" i="5"/>
  <c r="E393" i="5" l="1"/>
  <c r="F393" i="5" s="1"/>
  <c r="H392" i="5"/>
  <c r="I392" i="5"/>
  <c r="G393" i="5"/>
  <c r="H393" i="5" l="1"/>
  <c r="E394" i="5"/>
  <c r="F394" i="5" s="1"/>
  <c r="I393" i="5"/>
  <c r="G394" i="5"/>
  <c r="H394" i="5" l="1"/>
  <c r="E395" i="5"/>
  <c r="F395" i="5" s="1"/>
  <c r="I394" i="5"/>
  <c r="G395" i="5"/>
  <c r="H395" i="5" l="1"/>
  <c r="E396" i="5"/>
  <c r="F396" i="5" s="1"/>
  <c r="I395" i="5"/>
  <c r="G396" i="5"/>
  <c r="H396" i="5" l="1"/>
  <c r="E397" i="5"/>
  <c r="F397" i="5" s="1"/>
  <c r="I396" i="5"/>
  <c r="G397" i="5"/>
  <c r="H397" i="5" l="1"/>
  <c r="E398" i="5"/>
  <c r="F398" i="5" s="1"/>
  <c r="I397" i="5"/>
  <c r="G398" i="5"/>
  <c r="H398" i="5" l="1"/>
  <c r="E399" i="5"/>
  <c r="F399" i="5" s="1"/>
  <c r="I398" i="5"/>
  <c r="G399" i="5"/>
  <c r="H399" i="5" l="1"/>
  <c r="E400" i="5"/>
  <c r="F400" i="5" s="1"/>
  <c r="I399" i="5"/>
  <c r="G400" i="5"/>
  <c r="H400" i="5" l="1"/>
  <c r="E401" i="5"/>
  <c r="F401" i="5" s="1"/>
  <c r="G401" i="5"/>
  <c r="I400" i="5"/>
  <c r="H401" i="5" l="1"/>
  <c r="E402" i="5"/>
  <c r="F402" i="5" s="1"/>
  <c r="G402" i="5"/>
  <c r="I401" i="5"/>
  <c r="H402" i="5" l="1"/>
  <c r="E403" i="5"/>
  <c r="F403" i="5" s="1"/>
  <c r="I402" i="5"/>
  <c r="G403" i="5"/>
  <c r="E404" i="5" l="1"/>
  <c r="F404" i="5" s="1"/>
  <c r="H403" i="5"/>
  <c r="G404" i="5"/>
  <c r="I403" i="5"/>
  <c r="E405" i="5" l="1"/>
  <c r="F405" i="5" s="1"/>
  <c r="H404" i="5"/>
  <c r="G405" i="5"/>
  <c r="I404" i="5"/>
  <c r="H405" i="5" l="1"/>
  <c r="E406" i="5"/>
  <c r="F406" i="5" s="1"/>
  <c r="I405" i="5"/>
  <c r="G406" i="5"/>
  <c r="H406" i="5" l="1"/>
  <c r="E407" i="5"/>
  <c r="F407" i="5" s="1"/>
  <c r="G407" i="5"/>
  <c r="I406" i="5"/>
  <c r="H407" i="5" l="1"/>
  <c r="E408" i="5"/>
  <c r="F408" i="5" s="1"/>
  <c r="G408" i="5"/>
  <c r="I407" i="5"/>
  <c r="H408" i="5" l="1"/>
  <c r="E409" i="5"/>
  <c r="F409" i="5" s="1"/>
  <c r="G409" i="5"/>
  <c r="I408" i="5"/>
  <c r="H409" i="5" l="1"/>
  <c r="E410" i="5"/>
  <c r="F410" i="5" s="1"/>
  <c r="G410" i="5"/>
  <c r="I409" i="5"/>
  <c r="H410" i="5" l="1"/>
  <c r="E411" i="5"/>
  <c r="F411" i="5" s="1"/>
  <c r="G411" i="5"/>
  <c r="I410" i="5"/>
  <c r="H411" i="5" l="1"/>
  <c r="E412" i="5"/>
  <c r="F412" i="5" s="1"/>
  <c r="I411" i="5"/>
  <c r="G412" i="5"/>
  <c r="H412" i="5" l="1"/>
  <c r="E413" i="5"/>
  <c r="F413" i="5" s="1"/>
  <c r="I412" i="5"/>
  <c r="G413" i="5"/>
  <c r="H413" i="5" l="1"/>
  <c r="E414" i="5"/>
  <c r="F414" i="5" s="1"/>
  <c r="G414" i="5"/>
  <c r="I413" i="5"/>
  <c r="E415" i="5" l="1"/>
  <c r="F415" i="5" s="1"/>
  <c r="H414" i="5"/>
  <c r="G415" i="5"/>
  <c r="I414" i="5"/>
  <c r="H415" i="5" l="1"/>
  <c r="E416" i="5"/>
  <c r="F416" i="5" s="1"/>
  <c r="G416" i="5"/>
  <c r="I415" i="5"/>
  <c r="H416" i="5" l="1"/>
  <c r="E417" i="5"/>
  <c r="F417" i="5" s="1"/>
  <c r="I416" i="5"/>
  <c r="G417" i="5"/>
  <c r="H417" i="5" l="1"/>
  <c r="E418" i="5"/>
  <c r="F418" i="5" s="1"/>
  <c r="G418" i="5"/>
  <c r="I417" i="5"/>
  <c r="H418" i="5" l="1"/>
  <c r="E419" i="5"/>
  <c r="F419" i="5" s="1"/>
  <c r="I418" i="5"/>
  <c r="G419" i="5"/>
  <c r="H419" i="5" l="1"/>
  <c r="E420" i="5"/>
  <c r="F420" i="5" s="1"/>
  <c r="I419" i="5"/>
  <c r="G420" i="5"/>
  <c r="E421" i="5" l="1"/>
  <c r="F421" i="5" s="1"/>
  <c r="H420" i="5"/>
  <c r="G421" i="5"/>
  <c r="I420" i="5"/>
  <c r="H421" i="5" l="1"/>
  <c r="E422" i="5"/>
  <c r="F422" i="5" s="1"/>
  <c r="I421" i="5"/>
  <c r="G422" i="5"/>
  <c r="H422" i="5" l="1"/>
  <c r="E423" i="5"/>
  <c r="F423" i="5" s="1"/>
  <c r="I422" i="5"/>
  <c r="G423" i="5"/>
  <c r="E424" i="5" l="1"/>
  <c r="F424" i="5" s="1"/>
  <c r="H423" i="5"/>
  <c r="G424" i="5"/>
  <c r="I423" i="5"/>
  <c r="H424" i="5" l="1"/>
  <c r="E425" i="5"/>
  <c r="F425" i="5" s="1"/>
  <c r="I424" i="5"/>
  <c r="G425" i="5"/>
  <c r="H425" i="5" l="1"/>
  <c r="E426" i="5"/>
  <c r="F426" i="5" s="1"/>
  <c r="I425" i="5"/>
  <c r="G426" i="5"/>
  <c r="H426" i="5" l="1"/>
  <c r="E427" i="5"/>
  <c r="F427" i="5" s="1"/>
  <c r="I426" i="5"/>
  <c r="G427" i="5"/>
  <c r="H427" i="5" l="1"/>
  <c r="E428" i="5"/>
  <c r="F428" i="5" s="1"/>
  <c r="I427" i="5"/>
  <c r="G428" i="5"/>
  <c r="E429" i="5" l="1"/>
  <c r="F429" i="5" s="1"/>
  <c r="H428" i="5"/>
  <c r="I428" i="5"/>
  <c r="G429" i="5"/>
  <c r="H429" i="5" l="1"/>
  <c r="E430" i="5"/>
  <c r="F430" i="5" s="1"/>
  <c r="I429" i="5"/>
  <c r="G430" i="5"/>
  <c r="E431" i="5" l="1"/>
  <c r="F431" i="5" s="1"/>
  <c r="H430" i="5"/>
  <c r="G431" i="5"/>
  <c r="I430" i="5"/>
  <c r="H431" i="5" l="1"/>
  <c r="E432" i="5"/>
  <c r="F432" i="5" s="1"/>
  <c r="I431" i="5"/>
  <c r="G432" i="5"/>
  <c r="E433" i="5" l="1"/>
  <c r="F433" i="5" s="1"/>
  <c r="H432" i="5"/>
  <c r="G433" i="5"/>
  <c r="I432" i="5"/>
  <c r="H433" i="5" l="1"/>
  <c r="E434" i="5"/>
  <c r="F434" i="5" s="1"/>
  <c r="I433" i="5"/>
  <c r="G434" i="5"/>
  <c r="H434" i="5" l="1"/>
  <c r="E435" i="5"/>
  <c r="F435" i="5" s="1"/>
  <c r="I434" i="5"/>
  <c r="G435" i="5"/>
  <c r="E436" i="5" l="1"/>
  <c r="F436" i="5" s="1"/>
  <c r="H435" i="5"/>
  <c r="I435" i="5"/>
  <c r="G436" i="5"/>
  <c r="H436" i="5" l="1"/>
  <c r="E437" i="5"/>
  <c r="F437" i="5" s="1"/>
  <c r="I436" i="5"/>
  <c r="G437" i="5"/>
  <c r="H437" i="5" l="1"/>
  <c r="E438" i="5"/>
  <c r="F438" i="5" s="1"/>
  <c r="I437" i="5"/>
  <c r="G438" i="5"/>
  <c r="E439" i="5" l="1"/>
  <c r="F439" i="5" s="1"/>
  <c r="H438" i="5"/>
  <c r="I438" i="5"/>
  <c r="G439" i="5"/>
  <c r="E440" i="5" l="1"/>
  <c r="F440" i="5" s="1"/>
  <c r="H439" i="5"/>
  <c r="I439" i="5"/>
  <c r="G440" i="5"/>
  <c r="E441" i="5" l="1"/>
  <c r="F441" i="5" s="1"/>
  <c r="H440" i="5"/>
  <c r="I440" i="5"/>
  <c r="G441" i="5"/>
  <c r="H441" i="5" l="1"/>
  <c r="E442" i="5"/>
  <c r="F442" i="5" s="1"/>
  <c r="I441" i="5"/>
  <c r="G442" i="5"/>
  <c r="H442" i="5" l="1"/>
  <c r="E443" i="5"/>
  <c r="F443" i="5" s="1"/>
  <c r="I442" i="5"/>
  <c r="G443" i="5"/>
  <c r="H443" i="5" l="1"/>
  <c r="E444" i="5"/>
  <c r="F444" i="5" s="1"/>
  <c r="I443" i="5"/>
  <c r="G444" i="5"/>
  <c r="E445" i="5" l="1"/>
  <c r="F445" i="5" s="1"/>
  <c r="H444" i="5"/>
  <c r="I444" i="5"/>
  <c r="G445" i="5"/>
  <c r="H445" i="5" l="1"/>
  <c r="E446" i="5"/>
  <c r="F446" i="5" s="1"/>
  <c r="I445" i="5"/>
  <c r="G446" i="5"/>
  <c r="H446" i="5" l="1"/>
  <c r="E447" i="5"/>
  <c r="F447" i="5" s="1"/>
  <c r="I446" i="5"/>
  <c r="G447" i="5"/>
  <c r="E448" i="5" l="1"/>
  <c r="F448" i="5" s="1"/>
  <c r="H447" i="5"/>
  <c r="I447" i="5"/>
  <c r="G448" i="5"/>
  <c r="H448" i="5" l="1"/>
  <c r="E449" i="5"/>
  <c r="F449" i="5" s="1"/>
  <c r="I448" i="5"/>
  <c r="G449" i="5"/>
  <c r="H449" i="5" l="1"/>
  <c r="E450" i="5"/>
  <c r="F450" i="5" s="1"/>
  <c r="I449" i="5"/>
  <c r="G450" i="5"/>
  <c r="E451" i="5" l="1"/>
  <c r="F451" i="5" s="1"/>
  <c r="H450" i="5"/>
  <c r="I450" i="5"/>
  <c r="G451" i="5"/>
  <c r="H451" i="5" l="1"/>
  <c r="E452" i="5"/>
  <c r="F452" i="5" s="1"/>
  <c r="I451" i="5"/>
  <c r="G452" i="5"/>
  <c r="E453" i="5" l="1"/>
  <c r="F453" i="5" s="1"/>
  <c r="H452" i="5"/>
  <c r="I452" i="5"/>
  <c r="G453" i="5"/>
  <c r="H453" i="5" l="1"/>
  <c r="E454" i="5"/>
  <c r="F454" i="5" s="1"/>
  <c r="I453" i="5"/>
  <c r="G454" i="5"/>
  <c r="E455" i="5" l="1"/>
  <c r="F455" i="5" s="1"/>
  <c r="H454" i="5"/>
  <c r="I454" i="5"/>
  <c r="G455" i="5"/>
  <c r="H455" i="5" l="1"/>
  <c r="E456" i="5"/>
  <c r="F456" i="5" s="1"/>
  <c r="I455" i="5"/>
  <c r="G456" i="5"/>
  <c r="E457" i="5" l="1"/>
  <c r="F457" i="5" s="1"/>
  <c r="H456" i="5"/>
  <c r="G457" i="5"/>
  <c r="I456" i="5"/>
  <c r="H457" i="5" l="1"/>
  <c r="E458" i="5"/>
  <c r="F458" i="5" s="1"/>
  <c r="G458" i="5"/>
  <c r="I457" i="5"/>
  <c r="H458" i="5" l="1"/>
  <c r="E459" i="5"/>
  <c r="F459" i="5" s="1"/>
  <c r="G459" i="5"/>
  <c r="I458" i="5"/>
  <c r="H459" i="5" l="1"/>
  <c r="E460" i="5"/>
  <c r="F460" i="5" s="1"/>
  <c r="I459" i="5"/>
  <c r="G460" i="5"/>
  <c r="H460" i="5" l="1"/>
  <c r="E461" i="5"/>
  <c r="F461" i="5" s="1"/>
  <c r="G461" i="5"/>
  <c r="I460" i="5"/>
  <c r="E462" i="5" l="1"/>
  <c r="F462" i="5" s="1"/>
  <c r="H461" i="5"/>
  <c r="I461" i="5"/>
  <c r="G462" i="5"/>
  <c r="E463" i="5" l="1"/>
  <c r="F463" i="5" s="1"/>
  <c r="H462" i="5"/>
  <c r="I462" i="5"/>
  <c r="G463" i="5"/>
  <c r="H463" i="5" l="1"/>
  <c r="E464" i="5"/>
  <c r="F464" i="5" s="1"/>
  <c r="I463" i="5"/>
  <c r="G464" i="5"/>
  <c r="E465" i="5" l="1"/>
  <c r="F465" i="5" s="1"/>
  <c r="H464" i="5"/>
  <c r="I464" i="5"/>
  <c r="G465" i="5"/>
  <c r="H465" i="5" l="1"/>
  <c r="E466" i="5"/>
  <c r="F466" i="5" s="1"/>
  <c r="I465" i="5"/>
  <c r="G466" i="5"/>
  <c r="E467" i="5" l="1"/>
  <c r="F467" i="5" s="1"/>
  <c r="H466" i="5"/>
  <c r="I466" i="5"/>
  <c r="G467" i="5"/>
  <c r="H467" i="5" l="1"/>
  <c r="E468" i="5"/>
  <c r="F468" i="5" s="1"/>
  <c r="I467" i="5"/>
  <c r="G468" i="5"/>
  <c r="H468" i="5" l="1"/>
  <c r="E469" i="5"/>
  <c r="F469" i="5" s="1"/>
  <c r="I468" i="5"/>
  <c r="G469" i="5"/>
  <c r="H469" i="5" l="1"/>
  <c r="E470" i="5"/>
  <c r="F470" i="5" s="1"/>
  <c r="I469" i="5"/>
  <c r="G470" i="5"/>
  <c r="E471" i="5" l="1"/>
  <c r="F471" i="5" s="1"/>
  <c r="H470" i="5"/>
  <c r="I470" i="5"/>
  <c r="G471" i="5"/>
  <c r="E472" i="5" l="1"/>
  <c r="F472" i="5" s="1"/>
  <c r="H471" i="5"/>
  <c r="I471" i="5"/>
  <c r="G472" i="5"/>
  <c r="H472" i="5" l="1"/>
  <c r="E473" i="5"/>
  <c r="F473" i="5" s="1"/>
  <c r="I472" i="5"/>
  <c r="G473" i="5"/>
  <c r="E474" i="5" l="1"/>
  <c r="F474" i="5" s="1"/>
  <c r="H473" i="5"/>
  <c r="I473" i="5"/>
  <c r="G474" i="5"/>
  <c r="H474" i="5" l="1"/>
  <c r="E475" i="5"/>
  <c r="F475" i="5" s="1"/>
  <c r="I474" i="5"/>
  <c r="G475" i="5"/>
  <c r="E476" i="5" l="1"/>
  <c r="F476" i="5" s="1"/>
  <c r="H475" i="5"/>
  <c r="I475" i="5"/>
  <c r="G476" i="5"/>
  <c r="E477" i="5" l="1"/>
  <c r="F477" i="5" s="1"/>
  <c r="H476" i="5"/>
  <c r="I476" i="5"/>
  <c r="G477" i="5"/>
  <c r="E478" i="5" l="1"/>
  <c r="F478" i="5" s="1"/>
  <c r="H477" i="5"/>
  <c r="I477" i="5"/>
  <c r="G478" i="5"/>
  <c r="H478" i="5" l="1"/>
  <c r="E479" i="5"/>
  <c r="F479" i="5" s="1"/>
  <c r="I478" i="5"/>
  <c r="G479" i="5"/>
  <c r="H479" i="5" l="1"/>
  <c r="E480" i="5"/>
  <c r="F480" i="5" s="1"/>
  <c r="I479" i="5"/>
  <c r="G480" i="5"/>
  <c r="H480" i="5" l="1"/>
  <c r="E481" i="5"/>
  <c r="F481" i="5" s="1"/>
  <c r="G481" i="5"/>
  <c r="I480" i="5"/>
  <c r="H481" i="5" l="1"/>
  <c r="E482" i="5"/>
  <c r="F482" i="5" s="1"/>
  <c r="I481" i="5"/>
  <c r="G482" i="5"/>
  <c r="E483" i="5" l="1"/>
  <c r="F483" i="5" s="1"/>
  <c r="H482" i="5"/>
  <c r="I482" i="5"/>
  <c r="G483" i="5"/>
  <c r="E484" i="5" l="1"/>
  <c r="F484" i="5" s="1"/>
  <c r="H483" i="5"/>
  <c r="I483" i="5"/>
  <c r="G484" i="5"/>
  <c r="E485" i="5" l="1"/>
  <c r="F485" i="5" s="1"/>
  <c r="H484" i="5"/>
  <c r="I484" i="5"/>
  <c r="G485" i="5"/>
  <c r="H485" i="5" l="1"/>
  <c r="E486" i="5"/>
  <c r="F486" i="5" s="1"/>
  <c r="I485" i="5"/>
  <c r="G486" i="5"/>
  <c r="E487" i="5" l="1"/>
  <c r="F487" i="5" s="1"/>
  <c r="H486" i="5"/>
  <c r="I486" i="5"/>
  <c r="G487" i="5"/>
  <c r="E488" i="5" l="1"/>
  <c r="F488" i="5" s="1"/>
  <c r="H487" i="5"/>
  <c r="I487" i="5"/>
  <c r="G488" i="5"/>
  <c r="H488" i="5" l="1"/>
  <c r="E489" i="5"/>
  <c r="F489" i="5" s="1"/>
  <c r="I488" i="5"/>
  <c r="G489" i="5"/>
  <c r="E490" i="5" l="1"/>
  <c r="F490" i="5" s="1"/>
  <c r="H489" i="5"/>
  <c r="I489" i="5"/>
  <c r="G490" i="5"/>
  <c r="H490" i="5" l="1"/>
  <c r="E491" i="5"/>
  <c r="F491" i="5" s="1"/>
  <c r="I490" i="5"/>
  <c r="G491" i="5"/>
  <c r="E492" i="5" l="1"/>
  <c r="F492" i="5" s="1"/>
  <c r="H491" i="5"/>
  <c r="I491" i="5"/>
  <c r="G492" i="5"/>
  <c r="H492" i="5" l="1"/>
  <c r="E493" i="5"/>
  <c r="F493" i="5" s="1"/>
  <c r="I492" i="5"/>
  <c r="G493" i="5"/>
  <c r="E494" i="5" l="1"/>
  <c r="F494" i="5" s="1"/>
  <c r="H493" i="5"/>
  <c r="I493" i="5"/>
  <c r="G494" i="5"/>
  <c r="H494" i="5" l="1"/>
  <c r="E495" i="5"/>
  <c r="F495" i="5" s="1"/>
  <c r="I494" i="5"/>
  <c r="G495" i="5"/>
  <c r="E496" i="5" l="1"/>
  <c r="F496" i="5" s="1"/>
  <c r="H495" i="5"/>
  <c r="I495" i="5"/>
  <c r="G496" i="5"/>
  <c r="E497" i="5" l="1"/>
  <c r="F497" i="5" s="1"/>
  <c r="H496" i="5"/>
  <c r="G497" i="5"/>
  <c r="I496" i="5"/>
  <c r="E498" i="5" l="1"/>
  <c r="F498" i="5" s="1"/>
  <c r="H497" i="5"/>
  <c r="G498" i="5"/>
  <c r="I497" i="5"/>
  <c r="H498" i="5" l="1"/>
  <c r="E499" i="5"/>
  <c r="F499" i="5" s="1"/>
  <c r="I498" i="5"/>
  <c r="G499" i="5"/>
  <c r="E500" i="5" l="1"/>
  <c r="F500" i="5" s="1"/>
  <c r="H499" i="5"/>
  <c r="G500" i="5"/>
  <c r="I499" i="5"/>
  <c r="H500" i="5" l="1"/>
  <c r="E501" i="5"/>
  <c r="F501" i="5" s="1"/>
  <c r="I500" i="5"/>
  <c r="G501" i="5"/>
  <c r="H501" i="5" l="1"/>
  <c r="E502" i="5"/>
  <c r="F502" i="5" s="1"/>
  <c r="I501" i="5"/>
  <c r="G502" i="5"/>
  <c r="E503" i="5" l="1"/>
  <c r="F503" i="5" s="1"/>
  <c r="H502" i="5"/>
  <c r="I502" i="5"/>
  <c r="G503" i="5"/>
  <c r="H503" i="5" l="1"/>
  <c r="E504" i="5"/>
  <c r="F504" i="5" s="1"/>
  <c r="I503" i="5"/>
  <c r="G504" i="5"/>
  <c r="H504" i="5" l="1"/>
  <c r="E505" i="5"/>
  <c r="F505" i="5" s="1"/>
  <c r="I504" i="5"/>
  <c r="G505" i="5"/>
  <c r="E506" i="5" l="1"/>
  <c r="F506" i="5" s="1"/>
  <c r="H505" i="5"/>
  <c r="I505" i="5"/>
  <c r="G506" i="5"/>
  <c r="H506" i="5" l="1"/>
  <c r="E507" i="5"/>
  <c r="F507" i="5" s="1"/>
  <c r="I506" i="5"/>
  <c r="G507" i="5"/>
  <c r="H507" i="5" l="1"/>
  <c r="E508" i="5"/>
  <c r="F508" i="5" s="1"/>
  <c r="I507" i="5"/>
  <c r="G508" i="5"/>
  <c r="E509" i="5" l="1"/>
  <c r="F509" i="5" s="1"/>
  <c r="H508" i="5"/>
  <c r="I508" i="5"/>
  <c r="G509" i="5"/>
  <c r="H509" i="5" l="1"/>
  <c r="E510" i="5"/>
  <c r="F510" i="5" s="1"/>
  <c r="I509" i="5"/>
  <c r="G510" i="5"/>
  <c r="H510" i="5" l="1"/>
  <c r="E511" i="5"/>
  <c r="F511" i="5" s="1"/>
  <c r="I510" i="5"/>
  <c r="G511" i="5"/>
  <c r="E512" i="5" l="1"/>
  <c r="F512" i="5" s="1"/>
  <c r="H511" i="5"/>
  <c r="I511" i="5"/>
  <c r="G512" i="5"/>
  <c r="H512" i="5" l="1"/>
  <c r="E513" i="5"/>
  <c r="F513" i="5" s="1"/>
  <c r="I512" i="5"/>
  <c r="G513" i="5"/>
  <c r="H513" i="5" l="1"/>
  <c r="E514" i="5"/>
  <c r="F514" i="5" s="1"/>
  <c r="I513" i="5"/>
  <c r="G514" i="5"/>
  <c r="E515" i="5" l="1"/>
  <c r="F515" i="5" s="1"/>
  <c r="H514" i="5"/>
  <c r="I514" i="5"/>
  <c r="G515" i="5"/>
  <c r="H515" i="5" l="1"/>
  <c r="E516" i="5"/>
  <c r="F516" i="5" s="1"/>
  <c r="I515" i="5"/>
  <c r="G516" i="5"/>
  <c r="H516" i="5" l="1"/>
  <c r="E517" i="5"/>
  <c r="F517" i="5" s="1"/>
  <c r="I516" i="5"/>
  <c r="G517" i="5"/>
  <c r="E518" i="5" l="1"/>
  <c r="F518" i="5" s="1"/>
  <c r="H517" i="5"/>
  <c r="G518" i="5"/>
  <c r="I517" i="5"/>
  <c r="E519" i="5" l="1"/>
  <c r="F519" i="5" s="1"/>
  <c r="H518" i="5"/>
  <c r="G519" i="5"/>
  <c r="I518" i="5"/>
  <c r="H519" i="5" l="1"/>
  <c r="E520" i="5"/>
  <c r="F520" i="5" s="1"/>
  <c r="I519" i="5"/>
  <c r="G520" i="5"/>
  <c r="E521" i="5" l="1"/>
  <c r="F521" i="5" s="1"/>
  <c r="H520" i="5"/>
  <c r="I520" i="5"/>
  <c r="G521" i="5"/>
  <c r="H521" i="5" l="1"/>
  <c r="E522" i="5"/>
  <c r="F522" i="5" s="1"/>
  <c r="I521" i="5"/>
  <c r="G522" i="5"/>
  <c r="H522" i="5" l="1"/>
  <c r="E523" i="5"/>
  <c r="F523" i="5" s="1"/>
  <c r="G523" i="5"/>
  <c r="I522" i="5"/>
  <c r="E524" i="5" l="1"/>
  <c r="F524" i="5" s="1"/>
  <c r="H523" i="5"/>
  <c r="I523" i="5"/>
  <c r="G524" i="5"/>
  <c r="H524" i="5" l="1"/>
  <c r="E525" i="5"/>
  <c r="F525" i="5" s="1"/>
  <c r="I524" i="5"/>
  <c r="G525" i="5"/>
  <c r="H525" i="5" l="1"/>
  <c r="E526" i="5"/>
  <c r="F526" i="5" s="1"/>
  <c r="I525" i="5"/>
  <c r="G526" i="5"/>
  <c r="E527" i="5" l="1"/>
  <c r="F527" i="5" s="1"/>
  <c r="H526" i="5"/>
  <c r="I526" i="5"/>
  <c r="G527" i="5"/>
  <c r="H527" i="5" l="1"/>
  <c r="E528" i="5"/>
  <c r="F528" i="5" s="1"/>
  <c r="I527" i="5"/>
  <c r="G528" i="5"/>
  <c r="H528" i="5" l="1"/>
  <c r="E529" i="5"/>
  <c r="F529" i="5" s="1"/>
  <c r="I528" i="5"/>
  <c r="G529" i="5"/>
  <c r="E530" i="5" l="1"/>
  <c r="F530" i="5" s="1"/>
  <c r="H529" i="5"/>
  <c r="I529" i="5"/>
  <c r="G530" i="5"/>
  <c r="H530" i="5" l="1"/>
  <c r="E531" i="5"/>
  <c r="F531" i="5" s="1"/>
  <c r="I530" i="5"/>
  <c r="G531" i="5"/>
  <c r="H531" i="5" l="1"/>
  <c r="E532" i="5"/>
  <c r="F532" i="5" s="1"/>
  <c r="I531" i="5"/>
  <c r="G532" i="5"/>
  <c r="E533" i="5" l="1"/>
  <c r="F533" i="5" s="1"/>
  <c r="H532" i="5"/>
  <c r="I532" i="5"/>
  <c r="G533" i="5"/>
  <c r="H533" i="5" l="1"/>
  <c r="E534" i="5"/>
  <c r="F534" i="5" s="1"/>
  <c r="I533" i="5"/>
  <c r="G534" i="5"/>
  <c r="H534" i="5" l="1"/>
  <c r="E535" i="5"/>
  <c r="F535" i="5" s="1"/>
  <c r="I534" i="5"/>
  <c r="G535" i="5"/>
  <c r="E536" i="5" l="1"/>
  <c r="F536" i="5" s="1"/>
  <c r="H535" i="5"/>
  <c r="I535" i="5"/>
  <c r="G536" i="5"/>
  <c r="E537" i="5" l="1"/>
  <c r="F537" i="5" s="1"/>
  <c r="H536" i="5"/>
  <c r="I536" i="5"/>
  <c r="G537" i="5"/>
  <c r="H537" i="5" l="1"/>
  <c r="E538" i="5"/>
  <c r="F538" i="5" s="1"/>
  <c r="I537" i="5"/>
  <c r="G538" i="5"/>
  <c r="H538" i="5" l="1"/>
  <c r="E539" i="5"/>
  <c r="F539" i="5" s="1"/>
  <c r="G539" i="5"/>
  <c r="I538" i="5"/>
  <c r="E540" i="5" l="1"/>
  <c r="F540" i="5" s="1"/>
  <c r="H539" i="5"/>
  <c r="I539" i="5"/>
  <c r="G540" i="5"/>
  <c r="E541" i="5" l="1"/>
  <c r="F541" i="5" s="1"/>
  <c r="H540" i="5"/>
  <c r="I540" i="5"/>
  <c r="G541" i="5"/>
  <c r="H541" i="5" l="1"/>
  <c r="E542" i="5"/>
  <c r="F542" i="5" s="1"/>
  <c r="I541" i="5"/>
  <c r="G542" i="5"/>
  <c r="E543" i="5" l="1"/>
  <c r="F543" i="5" s="1"/>
  <c r="H542" i="5"/>
  <c r="I542" i="5"/>
  <c r="G543" i="5"/>
  <c r="E544" i="5" l="1"/>
  <c r="F544" i="5" s="1"/>
  <c r="H543" i="5"/>
  <c r="I543" i="5"/>
  <c r="G544" i="5"/>
  <c r="E545" i="5" l="1"/>
  <c r="F545" i="5" s="1"/>
  <c r="H544" i="5"/>
  <c r="G545" i="5"/>
  <c r="I544" i="5"/>
  <c r="E546" i="5" l="1"/>
  <c r="F546" i="5" s="1"/>
  <c r="H545" i="5"/>
  <c r="I545" i="5"/>
  <c r="G546" i="5"/>
  <c r="H546" i="5" l="1"/>
  <c r="E547" i="5"/>
  <c r="F547" i="5" s="1"/>
  <c r="I546" i="5"/>
  <c r="G547" i="5"/>
  <c r="H547" i="5" l="1"/>
  <c r="E548" i="5"/>
  <c r="F548" i="5" s="1"/>
  <c r="I547" i="5"/>
  <c r="G548" i="5"/>
  <c r="E549" i="5" l="1"/>
  <c r="F549" i="5" s="1"/>
  <c r="H548" i="5"/>
  <c r="I548" i="5"/>
  <c r="G549" i="5"/>
  <c r="H549" i="5" l="1"/>
  <c r="E550" i="5"/>
  <c r="F550" i="5" s="1"/>
  <c r="I549" i="5"/>
  <c r="G550" i="5"/>
  <c r="H550" i="5" l="1"/>
  <c r="E551" i="5"/>
  <c r="F551" i="5" s="1"/>
  <c r="I550" i="5"/>
  <c r="G551" i="5"/>
  <c r="E552" i="5" l="1"/>
  <c r="F552" i="5" s="1"/>
  <c r="H551" i="5"/>
  <c r="G552" i="5"/>
  <c r="I551" i="5"/>
  <c r="E553" i="5" l="1"/>
  <c r="F553" i="5" s="1"/>
  <c r="H552" i="5"/>
  <c r="I552" i="5"/>
  <c r="G553" i="5"/>
  <c r="H553" i="5" l="1"/>
  <c r="E554" i="5"/>
  <c r="F554" i="5" s="1"/>
  <c r="G554" i="5"/>
  <c r="I553" i="5"/>
  <c r="H554" i="5" l="1"/>
  <c r="E555" i="5"/>
  <c r="F555" i="5" s="1"/>
  <c r="I554" i="5"/>
  <c r="G555" i="5"/>
  <c r="H555" i="5" l="1"/>
  <c r="E556" i="5"/>
  <c r="F556" i="5" s="1"/>
  <c r="I555" i="5"/>
  <c r="G556" i="5"/>
  <c r="E557" i="5" l="1"/>
  <c r="F557" i="5" s="1"/>
  <c r="H556" i="5"/>
  <c r="G557" i="5"/>
  <c r="I556" i="5"/>
  <c r="E558" i="5" l="1"/>
  <c r="F558" i="5" s="1"/>
  <c r="H557" i="5"/>
  <c r="I557" i="5"/>
  <c r="G558" i="5"/>
  <c r="E559" i="5" l="1"/>
  <c r="F559" i="5" s="1"/>
  <c r="H558" i="5"/>
  <c r="I558" i="5"/>
  <c r="G559" i="5"/>
  <c r="E560" i="5" l="1"/>
  <c r="F560" i="5" s="1"/>
  <c r="H559" i="5"/>
  <c r="I559" i="5"/>
  <c r="G560" i="5"/>
  <c r="E561" i="5" l="1"/>
  <c r="F561" i="5" s="1"/>
  <c r="H560" i="5"/>
  <c r="I560" i="5"/>
  <c r="G561" i="5"/>
  <c r="E562" i="5" l="1"/>
  <c r="F562" i="5" s="1"/>
  <c r="H561" i="5"/>
  <c r="I561" i="5"/>
  <c r="G562" i="5"/>
  <c r="H562" i="5" l="1"/>
  <c r="E563" i="5"/>
  <c r="F563" i="5" s="1"/>
  <c r="I562" i="5"/>
  <c r="G563" i="5"/>
  <c r="E564" i="5" l="1"/>
  <c r="F564" i="5" s="1"/>
  <c r="H563" i="5"/>
  <c r="I563" i="5"/>
  <c r="G564" i="5"/>
  <c r="H564" i="5" l="1"/>
  <c r="E565" i="5"/>
  <c r="F565" i="5" s="1"/>
  <c r="I564" i="5"/>
  <c r="G565" i="5"/>
  <c r="E566" i="5" l="1"/>
  <c r="F566" i="5" s="1"/>
  <c r="H565" i="5"/>
  <c r="I565" i="5"/>
  <c r="G566" i="5"/>
  <c r="E567" i="5" l="1"/>
  <c r="F567" i="5" s="1"/>
  <c r="H566" i="5"/>
  <c r="I566" i="5"/>
  <c r="G567" i="5"/>
  <c r="E568" i="5" l="1"/>
  <c r="F568" i="5" s="1"/>
  <c r="H567" i="5"/>
  <c r="I567" i="5"/>
  <c r="G568" i="5"/>
  <c r="E569" i="5" l="1"/>
  <c r="F569" i="5" s="1"/>
  <c r="H568" i="5"/>
  <c r="I568" i="5"/>
  <c r="G569" i="5"/>
  <c r="E570" i="5" l="1"/>
  <c r="F570" i="5" s="1"/>
  <c r="H569" i="5"/>
  <c r="I569" i="5"/>
  <c r="G570" i="5"/>
  <c r="E571" i="5" l="1"/>
  <c r="F571" i="5" s="1"/>
  <c r="H570" i="5"/>
  <c r="I570" i="5"/>
  <c r="G571" i="5"/>
  <c r="E572" i="5" l="1"/>
  <c r="F572" i="5" s="1"/>
  <c r="H571" i="5"/>
  <c r="I571" i="5"/>
  <c r="G572" i="5"/>
  <c r="E573" i="5" l="1"/>
  <c r="F573" i="5" s="1"/>
  <c r="H572" i="5"/>
  <c r="G573" i="5"/>
  <c r="I572" i="5"/>
  <c r="E574" i="5" l="1"/>
  <c r="F574" i="5" s="1"/>
  <c r="H573" i="5"/>
  <c r="I573" i="5"/>
  <c r="G574" i="5"/>
  <c r="E575" i="5" l="1"/>
  <c r="F575" i="5" s="1"/>
  <c r="H574" i="5"/>
  <c r="I574" i="5"/>
  <c r="G575" i="5"/>
  <c r="E576" i="5" l="1"/>
  <c r="F576" i="5" s="1"/>
  <c r="H575" i="5"/>
  <c r="I575" i="5"/>
  <c r="G576" i="5"/>
  <c r="E577" i="5" l="1"/>
  <c r="F577" i="5" s="1"/>
  <c r="H576" i="5"/>
  <c r="I576" i="5"/>
  <c r="G577" i="5"/>
  <c r="E578" i="5" l="1"/>
  <c r="F578" i="5" s="1"/>
  <c r="H577" i="5"/>
  <c r="I577" i="5"/>
  <c r="G578" i="5"/>
  <c r="E579" i="5" l="1"/>
  <c r="F579" i="5" s="1"/>
  <c r="H578" i="5"/>
  <c r="I578" i="5"/>
  <c r="G579" i="5"/>
  <c r="E580" i="5" l="1"/>
  <c r="F580" i="5" s="1"/>
  <c r="H579" i="5"/>
  <c r="I579" i="5"/>
  <c r="G580" i="5"/>
  <c r="E581" i="5" l="1"/>
  <c r="F581" i="5" s="1"/>
  <c r="H580" i="5"/>
  <c r="I580" i="5"/>
  <c r="G581" i="5"/>
  <c r="E582" i="5" l="1"/>
  <c r="F582" i="5" s="1"/>
  <c r="H581" i="5"/>
  <c r="I581" i="5"/>
  <c r="G582" i="5"/>
  <c r="E583" i="5" l="1"/>
  <c r="F583" i="5" s="1"/>
  <c r="H582" i="5"/>
  <c r="I582" i="5"/>
  <c r="G583" i="5"/>
  <c r="E584" i="5" l="1"/>
  <c r="F584" i="5" s="1"/>
  <c r="H583" i="5"/>
  <c r="I583" i="5"/>
  <c r="G584" i="5"/>
  <c r="E585" i="5" l="1"/>
  <c r="F585" i="5" s="1"/>
  <c r="H584" i="5"/>
  <c r="I584" i="5"/>
  <c r="G585" i="5"/>
  <c r="E586" i="5" l="1"/>
  <c r="F586" i="5" s="1"/>
  <c r="H585" i="5"/>
  <c r="I585" i="5"/>
  <c r="G586" i="5"/>
  <c r="E587" i="5" l="1"/>
  <c r="F587" i="5" s="1"/>
  <c r="H586" i="5"/>
  <c r="G587" i="5"/>
  <c r="I586" i="5"/>
  <c r="E588" i="5" l="1"/>
  <c r="F588" i="5" s="1"/>
  <c r="H587" i="5"/>
  <c r="I587" i="5"/>
  <c r="G588" i="5"/>
  <c r="E589" i="5" l="1"/>
  <c r="F589" i="5" s="1"/>
  <c r="H588" i="5"/>
  <c r="I588" i="5"/>
  <c r="G589" i="5"/>
  <c r="E590" i="5" l="1"/>
  <c r="F590" i="5" s="1"/>
  <c r="H589" i="5"/>
  <c r="I589" i="5"/>
  <c r="G590" i="5"/>
  <c r="H590" i="5" l="1"/>
  <c r="E591" i="5"/>
  <c r="F591" i="5" s="1"/>
  <c r="I590" i="5"/>
  <c r="G591" i="5"/>
  <c r="E592" i="5" l="1"/>
  <c r="F592" i="5" s="1"/>
  <c r="H591" i="5"/>
  <c r="I591" i="5"/>
  <c r="G592" i="5"/>
  <c r="E593" i="5" l="1"/>
  <c r="F593" i="5" s="1"/>
  <c r="H592" i="5"/>
  <c r="G593" i="5"/>
  <c r="I592" i="5"/>
  <c r="E594" i="5" l="1"/>
  <c r="F594" i="5" s="1"/>
  <c r="H593" i="5"/>
  <c r="I593" i="5"/>
  <c r="G594" i="5"/>
  <c r="E595" i="5" l="1"/>
  <c r="F595" i="5" s="1"/>
  <c r="H594" i="5"/>
  <c r="I594" i="5"/>
  <c r="G595" i="5"/>
  <c r="H595" i="5" l="1"/>
  <c r="E596" i="5"/>
  <c r="F596" i="5" s="1"/>
  <c r="I595" i="5"/>
  <c r="G596" i="5"/>
  <c r="E597" i="5" l="1"/>
  <c r="F597" i="5" s="1"/>
  <c r="H596" i="5"/>
  <c r="I596" i="5"/>
  <c r="G597" i="5"/>
  <c r="E598" i="5" l="1"/>
  <c r="F598" i="5" s="1"/>
  <c r="H597" i="5"/>
  <c r="I597" i="5"/>
  <c r="G598" i="5"/>
  <c r="E599" i="5" l="1"/>
  <c r="F599" i="5" s="1"/>
  <c r="H598" i="5"/>
  <c r="I598" i="5"/>
  <c r="G599" i="5"/>
  <c r="E600" i="5" l="1"/>
  <c r="F600" i="5" s="1"/>
  <c r="H599" i="5"/>
  <c r="G600" i="5"/>
  <c r="I599" i="5"/>
  <c r="E601" i="5" l="1"/>
  <c r="F601" i="5" s="1"/>
  <c r="H600" i="5"/>
  <c r="G601" i="5"/>
  <c r="I600" i="5"/>
  <c r="E602" i="5" l="1"/>
  <c r="F602" i="5" s="1"/>
  <c r="H601" i="5"/>
  <c r="I601" i="5"/>
  <c r="G602" i="5"/>
  <c r="E603" i="5" l="1"/>
  <c r="F603" i="5" s="1"/>
  <c r="H602" i="5"/>
  <c r="I602" i="5"/>
  <c r="G603" i="5"/>
  <c r="E604" i="5" l="1"/>
  <c r="F604" i="5" s="1"/>
  <c r="H603" i="5"/>
  <c r="I603" i="5"/>
  <c r="G604" i="5"/>
  <c r="E605" i="5" l="1"/>
  <c r="F605" i="5" s="1"/>
  <c r="H604" i="5"/>
  <c r="I604" i="5"/>
  <c r="G605" i="5"/>
  <c r="E606" i="5" l="1"/>
  <c r="F606" i="5" s="1"/>
  <c r="H605" i="5"/>
  <c r="I605" i="5"/>
  <c r="G606" i="5"/>
  <c r="E607" i="5" l="1"/>
  <c r="F607" i="5" s="1"/>
  <c r="H606" i="5"/>
  <c r="I606" i="5"/>
  <c r="G607" i="5"/>
  <c r="E608" i="5" l="1"/>
  <c r="F608" i="5" s="1"/>
  <c r="H607" i="5"/>
  <c r="G608" i="5"/>
  <c r="I607" i="5"/>
  <c r="E609" i="5" l="1"/>
  <c r="F609" i="5" s="1"/>
  <c r="H608" i="5"/>
  <c r="G609" i="5"/>
  <c r="I608" i="5"/>
  <c r="E610" i="5" l="1"/>
  <c r="F610" i="5" s="1"/>
  <c r="H609" i="5"/>
  <c r="I609" i="5"/>
  <c r="G610" i="5"/>
  <c r="E611" i="5" l="1"/>
  <c r="F611" i="5" s="1"/>
  <c r="H610" i="5"/>
  <c r="I610" i="5"/>
  <c r="G611" i="5"/>
  <c r="E612" i="5" l="1"/>
  <c r="F612" i="5" s="1"/>
  <c r="H611" i="5"/>
  <c r="I611" i="5"/>
  <c r="G612" i="5"/>
  <c r="E613" i="5" l="1"/>
  <c r="F613" i="5" s="1"/>
  <c r="H612" i="5"/>
  <c r="I612" i="5"/>
  <c r="G613" i="5"/>
  <c r="E614" i="5" l="1"/>
  <c r="F614" i="5" s="1"/>
  <c r="H613" i="5"/>
  <c r="I613" i="5"/>
  <c r="G614" i="5"/>
  <c r="E615" i="5" l="1"/>
  <c r="F615" i="5" s="1"/>
  <c r="H614" i="5"/>
  <c r="G615" i="5"/>
  <c r="I614" i="5"/>
  <c r="E616" i="5" l="1"/>
  <c r="F616" i="5" s="1"/>
  <c r="H615" i="5"/>
  <c r="G616" i="5"/>
  <c r="I615" i="5"/>
  <c r="E617" i="5" l="1"/>
  <c r="F617" i="5" s="1"/>
  <c r="H616" i="5"/>
  <c r="I616" i="5"/>
  <c r="G617" i="5"/>
  <c r="E618" i="5" l="1"/>
  <c r="F618" i="5" s="1"/>
  <c r="H617" i="5"/>
  <c r="G618" i="5"/>
  <c r="I617" i="5"/>
  <c r="E619" i="5" l="1"/>
  <c r="F619" i="5" s="1"/>
  <c r="H618" i="5"/>
  <c r="I618" i="5"/>
  <c r="G619" i="5"/>
  <c r="E620" i="5" l="1"/>
  <c r="F620" i="5" s="1"/>
  <c r="H619" i="5"/>
  <c r="G620" i="5"/>
  <c r="I619" i="5"/>
  <c r="E621" i="5" l="1"/>
  <c r="F621" i="5" s="1"/>
  <c r="H620" i="5"/>
  <c r="I620" i="5"/>
  <c r="G621" i="5"/>
  <c r="H621" i="5" l="1"/>
  <c r="E622" i="5"/>
  <c r="F622" i="5" s="1"/>
  <c r="G622" i="5"/>
  <c r="I621" i="5"/>
  <c r="E623" i="5" l="1"/>
  <c r="F623" i="5" s="1"/>
  <c r="H622" i="5"/>
  <c r="I622" i="5"/>
  <c r="G623" i="5"/>
  <c r="E624" i="5" l="1"/>
  <c r="F624" i="5" s="1"/>
  <c r="H623" i="5"/>
  <c r="I623" i="5"/>
  <c r="G624" i="5"/>
  <c r="E625" i="5" l="1"/>
  <c r="F625" i="5" s="1"/>
  <c r="H624" i="5"/>
  <c r="I624" i="5"/>
  <c r="G625" i="5"/>
  <c r="E626" i="5" l="1"/>
  <c r="F626" i="5" s="1"/>
  <c r="H625" i="5"/>
  <c r="I625" i="5"/>
  <c r="G626" i="5"/>
  <c r="E627" i="5" l="1"/>
  <c r="F627" i="5" s="1"/>
  <c r="H626" i="5"/>
  <c r="I626" i="5"/>
  <c r="G627" i="5"/>
  <c r="E628" i="5" l="1"/>
  <c r="F628" i="5" s="1"/>
  <c r="H627" i="5"/>
  <c r="I627" i="5"/>
  <c r="G628" i="5"/>
  <c r="E629" i="5" l="1"/>
  <c r="F629" i="5" s="1"/>
  <c r="H628" i="5"/>
  <c r="I628" i="5"/>
  <c r="G629" i="5"/>
  <c r="E630" i="5" l="1"/>
  <c r="F630" i="5" s="1"/>
  <c r="H629" i="5"/>
  <c r="I629" i="5"/>
  <c r="G630" i="5"/>
  <c r="E631" i="5" l="1"/>
  <c r="F631" i="5" s="1"/>
  <c r="H630" i="5"/>
  <c r="I630" i="5"/>
  <c r="G631" i="5"/>
  <c r="E632" i="5" l="1"/>
  <c r="F632" i="5" s="1"/>
  <c r="H631" i="5"/>
  <c r="I631" i="5"/>
  <c r="G632" i="5"/>
  <c r="E633" i="5" l="1"/>
  <c r="F633" i="5" s="1"/>
  <c r="H632" i="5"/>
  <c r="I632" i="5"/>
  <c r="G633" i="5"/>
  <c r="E634" i="5" l="1"/>
  <c r="F634" i="5" s="1"/>
  <c r="H633" i="5"/>
  <c r="I633" i="5"/>
  <c r="G634" i="5"/>
  <c r="E635" i="5" l="1"/>
  <c r="F635" i="5" s="1"/>
  <c r="H634" i="5"/>
  <c r="I634" i="5"/>
  <c r="G635" i="5"/>
  <c r="E636" i="5" l="1"/>
  <c r="F636" i="5" s="1"/>
  <c r="H635" i="5"/>
  <c r="I635" i="5"/>
  <c r="G636" i="5"/>
  <c r="H636" i="5" l="1"/>
  <c r="E637" i="5"/>
  <c r="F637" i="5" s="1"/>
  <c r="I636" i="5"/>
  <c r="G637" i="5"/>
  <c r="E638" i="5" l="1"/>
  <c r="F638" i="5" s="1"/>
  <c r="H637" i="5"/>
  <c r="I637" i="5"/>
  <c r="G638" i="5"/>
  <c r="E639" i="5" l="1"/>
  <c r="F639" i="5" s="1"/>
  <c r="H638" i="5"/>
  <c r="I638" i="5"/>
  <c r="G639" i="5"/>
  <c r="E640" i="5" l="1"/>
  <c r="F640" i="5" s="1"/>
  <c r="H639" i="5"/>
  <c r="G640" i="5"/>
  <c r="I639" i="5"/>
  <c r="E641" i="5" l="1"/>
  <c r="F641" i="5" s="1"/>
  <c r="H640" i="5"/>
  <c r="G641" i="5"/>
  <c r="I640" i="5"/>
  <c r="E642" i="5" l="1"/>
  <c r="F642" i="5" s="1"/>
  <c r="H641" i="5"/>
  <c r="I641" i="5"/>
  <c r="G642" i="5"/>
  <c r="E643" i="5" l="1"/>
  <c r="F643" i="5" s="1"/>
  <c r="H642" i="5"/>
  <c r="G643" i="5"/>
  <c r="I642" i="5"/>
  <c r="E644" i="5" l="1"/>
  <c r="F644" i="5" s="1"/>
  <c r="H643" i="5"/>
  <c r="I643" i="5"/>
  <c r="G644" i="5"/>
  <c r="E645" i="5" l="1"/>
  <c r="F645" i="5" s="1"/>
  <c r="H644" i="5"/>
  <c r="I644" i="5"/>
  <c r="G645" i="5"/>
  <c r="E646" i="5" l="1"/>
  <c r="F646" i="5" s="1"/>
  <c r="H645" i="5"/>
  <c r="I645" i="5"/>
  <c r="G646" i="5"/>
  <c r="E647" i="5" l="1"/>
  <c r="F647" i="5" s="1"/>
  <c r="H646" i="5"/>
  <c r="I646" i="5"/>
  <c r="G647" i="5"/>
  <c r="E648" i="5" l="1"/>
  <c r="F648" i="5" s="1"/>
  <c r="H647" i="5"/>
  <c r="G648" i="5"/>
  <c r="I647" i="5"/>
  <c r="E649" i="5" l="1"/>
  <c r="F649" i="5" s="1"/>
  <c r="H648" i="5"/>
  <c r="G649" i="5"/>
  <c r="I648" i="5"/>
  <c r="E650" i="5" l="1"/>
  <c r="F650" i="5" s="1"/>
  <c r="H649" i="5"/>
  <c r="I649" i="5"/>
  <c r="G650" i="5"/>
  <c r="H650" i="5" l="1"/>
  <c r="E651" i="5"/>
  <c r="F651" i="5" s="1"/>
  <c r="G651" i="5"/>
  <c r="I650" i="5"/>
  <c r="E652" i="5" l="1"/>
  <c r="F652" i="5" s="1"/>
  <c r="H651" i="5"/>
  <c r="G652" i="5"/>
  <c r="I651" i="5"/>
  <c r="E653" i="5" l="1"/>
  <c r="F653" i="5" s="1"/>
  <c r="H652" i="5"/>
  <c r="I652" i="5"/>
  <c r="G653" i="5"/>
  <c r="E654" i="5" l="1"/>
  <c r="F654" i="5" s="1"/>
  <c r="H653" i="5"/>
  <c r="G654" i="5"/>
  <c r="I653" i="5"/>
  <c r="E655" i="5" l="1"/>
  <c r="F655" i="5" s="1"/>
  <c r="H654" i="5"/>
  <c r="I654" i="5"/>
  <c r="G655" i="5"/>
  <c r="E656" i="5" l="1"/>
  <c r="F656" i="5" s="1"/>
  <c r="H655" i="5"/>
  <c r="G656" i="5"/>
  <c r="I655" i="5"/>
  <c r="E657" i="5" l="1"/>
  <c r="F657" i="5" s="1"/>
  <c r="H656" i="5"/>
  <c r="I656" i="5"/>
  <c r="G657" i="5"/>
  <c r="E658" i="5" l="1"/>
  <c r="F658" i="5" s="1"/>
  <c r="H657" i="5"/>
  <c r="I657" i="5"/>
  <c r="G658" i="5"/>
  <c r="E659" i="5" l="1"/>
  <c r="F659" i="5" s="1"/>
  <c r="H658" i="5"/>
  <c r="I658" i="5"/>
  <c r="G659" i="5"/>
  <c r="E660" i="5" l="1"/>
  <c r="F660" i="5" s="1"/>
  <c r="H659" i="5"/>
  <c r="I659" i="5"/>
  <c r="G660" i="5"/>
  <c r="E661" i="5" l="1"/>
  <c r="F661" i="5" s="1"/>
  <c r="H660" i="5"/>
  <c r="G661" i="5"/>
  <c r="I660" i="5"/>
  <c r="E662" i="5" l="1"/>
  <c r="F662" i="5" s="1"/>
  <c r="H661" i="5"/>
  <c r="G662" i="5"/>
  <c r="I661" i="5"/>
  <c r="E663" i="5" l="1"/>
  <c r="F663" i="5" s="1"/>
  <c r="H662" i="5"/>
  <c r="I662" i="5"/>
  <c r="G663" i="5"/>
  <c r="E664" i="5" l="1"/>
  <c r="F664" i="5" s="1"/>
  <c r="H663" i="5"/>
  <c r="G664" i="5"/>
  <c r="I663" i="5"/>
  <c r="E665" i="5" l="1"/>
  <c r="F665" i="5" s="1"/>
  <c r="H664" i="5"/>
  <c r="I664" i="5"/>
  <c r="G665" i="5"/>
  <c r="E666" i="5" l="1"/>
  <c r="F666" i="5" s="1"/>
  <c r="H665" i="5"/>
  <c r="I665" i="5"/>
  <c r="G666" i="5"/>
  <c r="E667" i="5" l="1"/>
  <c r="F667" i="5" s="1"/>
  <c r="H666" i="5"/>
  <c r="I666" i="5"/>
  <c r="G667" i="5"/>
  <c r="E668" i="5" l="1"/>
  <c r="F668" i="5" s="1"/>
  <c r="H667" i="5"/>
  <c r="I667" i="5"/>
  <c r="G668" i="5"/>
  <c r="E669" i="5" l="1"/>
  <c r="F669" i="5" s="1"/>
  <c r="H668" i="5"/>
  <c r="I668" i="5"/>
  <c r="G669" i="5"/>
  <c r="E670" i="5" l="1"/>
  <c r="F670" i="5" s="1"/>
  <c r="H669" i="5"/>
  <c r="I669" i="5"/>
  <c r="G670" i="5"/>
  <c r="E671" i="5" l="1"/>
  <c r="F671" i="5" s="1"/>
  <c r="H670" i="5"/>
  <c r="I670" i="5"/>
  <c r="G671" i="5"/>
  <c r="E672" i="5" l="1"/>
  <c r="F672" i="5" s="1"/>
  <c r="H671" i="5"/>
  <c r="I671" i="5"/>
  <c r="G672" i="5"/>
  <c r="E673" i="5" l="1"/>
  <c r="F673" i="5" s="1"/>
  <c r="H672" i="5"/>
  <c r="I672" i="5"/>
  <c r="G673" i="5"/>
  <c r="E674" i="5" l="1"/>
  <c r="F674" i="5" s="1"/>
  <c r="H673" i="5"/>
  <c r="I673" i="5"/>
  <c r="G674" i="5"/>
  <c r="E675" i="5" l="1"/>
  <c r="F675" i="5" s="1"/>
  <c r="H674" i="5"/>
  <c r="I674" i="5"/>
  <c r="G675" i="5"/>
  <c r="E676" i="5" l="1"/>
  <c r="F676" i="5" s="1"/>
  <c r="H675" i="5"/>
  <c r="I675" i="5"/>
  <c r="G676" i="5"/>
  <c r="E677" i="5" l="1"/>
  <c r="F677" i="5" s="1"/>
  <c r="H676" i="5"/>
  <c r="I676" i="5"/>
  <c r="G677" i="5"/>
  <c r="E678" i="5" l="1"/>
  <c r="F678" i="5" s="1"/>
  <c r="H677" i="5"/>
  <c r="G678" i="5"/>
  <c r="I677" i="5"/>
  <c r="E679" i="5" l="1"/>
  <c r="F679" i="5" s="1"/>
  <c r="H678" i="5"/>
  <c r="G679" i="5"/>
  <c r="I678" i="5"/>
  <c r="E680" i="5" l="1"/>
  <c r="F680" i="5" s="1"/>
  <c r="H679" i="5"/>
  <c r="I679" i="5"/>
  <c r="G680" i="5"/>
  <c r="E681" i="5" l="1"/>
  <c r="F681" i="5" s="1"/>
  <c r="H680" i="5"/>
  <c r="I680" i="5"/>
  <c r="G681" i="5"/>
  <c r="E682" i="5" l="1"/>
  <c r="F682" i="5" s="1"/>
  <c r="H681" i="5"/>
  <c r="I681" i="5"/>
  <c r="G682" i="5"/>
  <c r="H682" i="5" l="1"/>
  <c r="E683" i="5"/>
  <c r="F683" i="5" s="1"/>
  <c r="I682" i="5"/>
  <c r="G683" i="5"/>
  <c r="E684" i="5" l="1"/>
  <c r="F684" i="5" s="1"/>
  <c r="H683" i="5"/>
  <c r="I683" i="5"/>
  <c r="G684" i="5"/>
  <c r="E685" i="5" l="1"/>
  <c r="F685" i="5" s="1"/>
  <c r="H684" i="5"/>
  <c r="I684" i="5"/>
  <c r="G685" i="5"/>
  <c r="E686" i="5" l="1"/>
  <c r="F686" i="5" s="1"/>
  <c r="H685" i="5"/>
  <c r="I685" i="5"/>
  <c r="G686" i="5"/>
  <c r="E687" i="5" l="1"/>
  <c r="F687" i="5" s="1"/>
  <c r="H686" i="5"/>
  <c r="I686" i="5"/>
  <c r="G687" i="5"/>
  <c r="E688" i="5" l="1"/>
  <c r="F688" i="5" s="1"/>
  <c r="H687" i="5"/>
  <c r="I687" i="5"/>
  <c r="G688" i="5"/>
  <c r="E689" i="5" l="1"/>
  <c r="F689" i="5" s="1"/>
  <c r="H688" i="5"/>
  <c r="I688" i="5"/>
  <c r="G689" i="5"/>
  <c r="E690" i="5" l="1"/>
  <c r="F690" i="5" s="1"/>
  <c r="H689" i="5"/>
  <c r="G690" i="5"/>
  <c r="I689" i="5"/>
  <c r="E691" i="5" l="1"/>
  <c r="F691" i="5" s="1"/>
  <c r="H690" i="5"/>
  <c r="I690" i="5"/>
  <c r="G691" i="5"/>
  <c r="E692" i="5" l="1"/>
  <c r="F692" i="5" s="1"/>
  <c r="H691" i="5"/>
  <c r="I691" i="5"/>
  <c r="G692" i="5"/>
  <c r="E693" i="5" l="1"/>
  <c r="F693" i="5" s="1"/>
  <c r="H692" i="5"/>
  <c r="I692" i="5"/>
  <c r="G693" i="5"/>
  <c r="E694" i="5" l="1"/>
  <c r="F694" i="5" s="1"/>
  <c r="H693" i="5"/>
  <c r="I693" i="5"/>
  <c r="G694" i="5"/>
  <c r="E695" i="5" l="1"/>
  <c r="F695" i="5" s="1"/>
  <c r="H694" i="5"/>
  <c r="I694" i="5"/>
  <c r="G695" i="5"/>
  <c r="E696" i="5" l="1"/>
  <c r="F696" i="5" s="1"/>
  <c r="H695" i="5"/>
  <c r="I695" i="5"/>
  <c r="G696" i="5"/>
  <c r="E697" i="5" l="1"/>
  <c r="F697" i="5" s="1"/>
  <c r="H696" i="5"/>
  <c r="I696" i="5"/>
  <c r="G697" i="5"/>
  <c r="E698" i="5" l="1"/>
  <c r="F698" i="5" s="1"/>
  <c r="H697" i="5"/>
  <c r="I697" i="5"/>
  <c r="G698" i="5"/>
  <c r="H698" i="5" l="1"/>
  <c r="E699" i="5"/>
  <c r="F699" i="5" s="1"/>
  <c r="I698" i="5"/>
  <c r="G699" i="5"/>
  <c r="E700" i="5" l="1"/>
  <c r="F700" i="5" s="1"/>
  <c r="H699" i="5"/>
  <c r="I699" i="5"/>
  <c r="G700" i="5"/>
  <c r="E701" i="5" l="1"/>
  <c r="F701" i="5" s="1"/>
  <c r="H700" i="5"/>
  <c r="I700" i="5"/>
  <c r="G701" i="5"/>
  <c r="E702" i="5" l="1"/>
  <c r="F702" i="5" s="1"/>
  <c r="H701" i="5"/>
  <c r="I701" i="5"/>
  <c r="G702" i="5"/>
  <c r="E703" i="5" l="1"/>
  <c r="F703" i="5" s="1"/>
  <c r="H702" i="5"/>
  <c r="I702" i="5"/>
  <c r="G703" i="5"/>
  <c r="E704" i="5" l="1"/>
  <c r="F704" i="5" s="1"/>
  <c r="H703" i="5"/>
  <c r="I703" i="5"/>
  <c r="G704" i="5"/>
  <c r="E705" i="5" l="1"/>
  <c r="F705" i="5" s="1"/>
  <c r="H704" i="5"/>
  <c r="G705" i="5"/>
  <c r="I704" i="5"/>
  <c r="E706" i="5" l="1"/>
  <c r="F706" i="5" s="1"/>
  <c r="H705" i="5"/>
  <c r="G706" i="5"/>
  <c r="I705" i="5"/>
  <c r="E707" i="5" l="1"/>
  <c r="F707" i="5" s="1"/>
  <c r="H706" i="5"/>
  <c r="G707" i="5"/>
  <c r="I706" i="5"/>
  <c r="E708" i="5" l="1"/>
  <c r="F708" i="5" s="1"/>
  <c r="H707" i="5"/>
  <c r="G708" i="5"/>
  <c r="I707" i="5"/>
  <c r="E709" i="5" l="1"/>
  <c r="F709" i="5" s="1"/>
  <c r="H708" i="5"/>
  <c r="G709" i="5"/>
  <c r="I708" i="5"/>
  <c r="E710" i="5" l="1"/>
  <c r="F710" i="5" s="1"/>
  <c r="H709" i="5"/>
  <c r="G710" i="5"/>
  <c r="I709" i="5"/>
  <c r="E711" i="5" l="1"/>
  <c r="F711" i="5" s="1"/>
  <c r="H710" i="5"/>
  <c r="I710" i="5"/>
  <c r="G711" i="5"/>
  <c r="E712" i="5" l="1"/>
  <c r="F712" i="5" s="1"/>
  <c r="H711" i="5"/>
  <c r="G712" i="5"/>
  <c r="I711" i="5"/>
  <c r="E713" i="5" l="1"/>
  <c r="F713" i="5" s="1"/>
  <c r="H712" i="5"/>
  <c r="G713" i="5"/>
  <c r="I712" i="5"/>
  <c r="E714" i="5" l="1"/>
  <c r="F714" i="5" s="1"/>
  <c r="H713" i="5"/>
  <c r="I713" i="5"/>
  <c r="G714" i="5"/>
  <c r="E715" i="5" l="1"/>
  <c r="F715" i="5" s="1"/>
  <c r="H714" i="5"/>
  <c r="I714" i="5"/>
  <c r="G715" i="5"/>
  <c r="E716" i="5" l="1"/>
  <c r="F716" i="5" s="1"/>
  <c r="H715" i="5"/>
  <c r="I715" i="5"/>
  <c r="G716" i="5"/>
  <c r="E717" i="5" l="1"/>
  <c r="F717" i="5" s="1"/>
  <c r="H716" i="5"/>
  <c r="I716" i="5"/>
  <c r="G717" i="5"/>
  <c r="E718" i="5" l="1"/>
  <c r="F718" i="5" s="1"/>
  <c r="H717" i="5"/>
  <c r="I717" i="5"/>
  <c r="G718" i="5"/>
  <c r="E719" i="5" l="1"/>
  <c r="F719" i="5" s="1"/>
  <c r="H718" i="5"/>
  <c r="G719" i="5"/>
  <c r="I718" i="5"/>
  <c r="E720" i="5" l="1"/>
  <c r="F720" i="5" s="1"/>
  <c r="H719" i="5"/>
  <c r="I719" i="5"/>
  <c r="G720" i="5"/>
  <c r="E721" i="5" l="1"/>
  <c r="F721" i="5" s="1"/>
  <c r="H720" i="5"/>
  <c r="I720" i="5"/>
  <c r="G721" i="5"/>
  <c r="H721" i="5" l="1"/>
  <c r="E722" i="5"/>
  <c r="F722" i="5" s="1"/>
  <c r="G722" i="5"/>
  <c r="I721" i="5"/>
  <c r="E723" i="5" l="1"/>
  <c r="F723" i="5" s="1"/>
  <c r="H722" i="5"/>
  <c r="I722" i="5"/>
  <c r="G723" i="5"/>
  <c r="E724" i="5" l="1"/>
  <c r="F724" i="5" s="1"/>
  <c r="H723" i="5"/>
  <c r="I723" i="5"/>
  <c r="G724" i="5"/>
  <c r="E725" i="5" l="1"/>
  <c r="F725" i="5" s="1"/>
  <c r="H724" i="5"/>
  <c r="I724" i="5"/>
  <c r="G725" i="5"/>
  <c r="E726" i="5" l="1"/>
  <c r="F726" i="5" s="1"/>
  <c r="H725" i="5"/>
  <c r="I725" i="5"/>
  <c r="G726" i="5"/>
  <c r="E727" i="5" l="1"/>
  <c r="F727" i="5" s="1"/>
  <c r="H726" i="5"/>
  <c r="I726" i="5"/>
  <c r="G727" i="5"/>
  <c r="E728" i="5" l="1"/>
  <c r="F728" i="5" s="1"/>
  <c r="H727" i="5"/>
  <c r="I727" i="5"/>
  <c r="G728" i="5"/>
  <c r="E729" i="5" l="1"/>
  <c r="F729" i="5" s="1"/>
  <c r="H728" i="5"/>
  <c r="I728" i="5"/>
  <c r="G729" i="5"/>
  <c r="E730" i="5" l="1"/>
  <c r="F730" i="5" s="1"/>
  <c r="H729" i="5"/>
  <c r="I729" i="5"/>
  <c r="G730" i="5"/>
  <c r="E731" i="5" l="1"/>
  <c r="F731" i="5" s="1"/>
  <c r="H730" i="5"/>
  <c r="I730" i="5"/>
  <c r="G731" i="5"/>
  <c r="H731" i="5" l="1"/>
  <c r="E732" i="5"/>
  <c r="F732" i="5" s="1"/>
  <c r="I731" i="5"/>
  <c r="G732" i="5"/>
  <c r="E733" i="5" l="1"/>
  <c r="F733" i="5" s="1"/>
  <c r="H732" i="5"/>
  <c r="I732" i="5"/>
  <c r="G733" i="5"/>
  <c r="E734" i="5" l="1"/>
  <c r="F734" i="5" s="1"/>
  <c r="H733" i="5"/>
  <c r="I733" i="5"/>
  <c r="G734" i="5"/>
  <c r="E735" i="5" l="1"/>
  <c r="F735" i="5" s="1"/>
  <c r="H734" i="5"/>
  <c r="I734" i="5"/>
  <c r="G735" i="5"/>
  <c r="E736" i="5" l="1"/>
  <c r="F736" i="5" s="1"/>
  <c r="H735" i="5"/>
  <c r="I735" i="5"/>
  <c r="G736" i="5"/>
  <c r="E737" i="5" l="1"/>
  <c r="F737" i="5" s="1"/>
  <c r="H736" i="5"/>
  <c r="G737" i="5"/>
  <c r="I736" i="5"/>
  <c r="E738" i="5" l="1"/>
  <c r="F738" i="5" s="1"/>
  <c r="H737" i="5"/>
  <c r="I737" i="5"/>
  <c r="G738" i="5"/>
  <c r="E739" i="5" l="1"/>
  <c r="F739" i="5" s="1"/>
  <c r="H738" i="5"/>
  <c r="I738" i="5"/>
  <c r="G739" i="5"/>
  <c r="H739" i="5" l="1"/>
  <c r="E740" i="5"/>
  <c r="F740" i="5" s="1"/>
  <c r="I739" i="5"/>
  <c r="G740" i="5"/>
  <c r="E741" i="5" l="1"/>
  <c r="F741" i="5" s="1"/>
  <c r="H740" i="5"/>
  <c r="G741" i="5"/>
  <c r="I740" i="5"/>
  <c r="E742" i="5" l="1"/>
  <c r="F742" i="5" s="1"/>
  <c r="H741" i="5"/>
  <c r="I741" i="5"/>
  <c r="G742" i="5"/>
  <c r="E743" i="5" l="1"/>
  <c r="F743" i="5" s="1"/>
  <c r="H742" i="5"/>
  <c r="G743" i="5"/>
  <c r="I742" i="5"/>
  <c r="E744" i="5" l="1"/>
  <c r="F744" i="5" s="1"/>
  <c r="H743" i="5"/>
  <c r="I743" i="5"/>
  <c r="G744" i="5"/>
  <c r="E745" i="5" l="1"/>
  <c r="F745" i="5" s="1"/>
  <c r="H744" i="5"/>
  <c r="I744" i="5"/>
  <c r="G745" i="5"/>
  <c r="E746" i="5" l="1"/>
  <c r="F746" i="5" s="1"/>
  <c r="H745" i="5"/>
  <c r="I745" i="5"/>
  <c r="G746" i="5"/>
  <c r="E747" i="5" l="1"/>
  <c r="F747" i="5" s="1"/>
  <c r="H746" i="5"/>
  <c r="I746" i="5"/>
  <c r="G747" i="5"/>
  <c r="E748" i="5" l="1"/>
  <c r="F748" i="5" s="1"/>
  <c r="H747" i="5"/>
  <c r="I747" i="5"/>
  <c r="G748" i="5"/>
  <c r="E749" i="5" l="1"/>
  <c r="F749" i="5" s="1"/>
  <c r="H748" i="5"/>
  <c r="I748" i="5"/>
  <c r="G749" i="5"/>
  <c r="E750" i="5" l="1"/>
  <c r="F750" i="5" s="1"/>
  <c r="H749" i="5"/>
  <c r="I749" i="5"/>
  <c r="G750" i="5"/>
  <c r="E751" i="5" l="1"/>
  <c r="F751" i="5" s="1"/>
  <c r="H750" i="5"/>
  <c r="I750" i="5"/>
  <c r="G751" i="5"/>
  <c r="H751" i="5" l="1"/>
  <c r="E752" i="5"/>
  <c r="F752" i="5" s="1"/>
  <c r="I751" i="5"/>
  <c r="G752" i="5"/>
  <c r="E753" i="5" l="1"/>
  <c r="F753" i="5" s="1"/>
  <c r="H752" i="5"/>
  <c r="I752" i="5"/>
  <c r="G753" i="5"/>
  <c r="E754" i="5" l="1"/>
  <c r="F754" i="5" s="1"/>
  <c r="H753" i="5"/>
  <c r="G754" i="5"/>
  <c r="I753" i="5"/>
  <c r="E755" i="5" l="1"/>
  <c r="F755" i="5" s="1"/>
  <c r="H754" i="5"/>
  <c r="I754" i="5"/>
  <c r="G755" i="5"/>
  <c r="E756" i="5" l="1"/>
  <c r="F756" i="5" s="1"/>
  <c r="H755" i="5"/>
  <c r="G756" i="5"/>
  <c r="I755" i="5"/>
  <c r="E757" i="5" l="1"/>
  <c r="F757" i="5" s="1"/>
  <c r="H756" i="5"/>
  <c r="I756" i="5"/>
  <c r="G757" i="5"/>
  <c r="E758" i="5" l="1"/>
  <c r="F758" i="5" s="1"/>
  <c r="H757" i="5"/>
  <c r="I757" i="5"/>
  <c r="G758" i="5"/>
  <c r="E759" i="5" l="1"/>
  <c r="F759" i="5" s="1"/>
  <c r="H758" i="5"/>
  <c r="I758" i="5"/>
  <c r="G759" i="5"/>
  <c r="H759" i="5" l="1"/>
  <c r="E760" i="5"/>
  <c r="F760" i="5" s="1"/>
  <c r="I759" i="5"/>
  <c r="G760" i="5"/>
  <c r="E761" i="5" l="1"/>
  <c r="F761" i="5" s="1"/>
  <c r="H760" i="5"/>
  <c r="I760" i="5"/>
  <c r="G761" i="5"/>
  <c r="E762" i="5" l="1"/>
  <c r="F762" i="5" s="1"/>
  <c r="H761" i="5"/>
  <c r="I761" i="5"/>
  <c r="G762" i="5"/>
  <c r="E763" i="5" l="1"/>
  <c r="F763" i="5" s="1"/>
  <c r="H762" i="5"/>
  <c r="I762" i="5"/>
  <c r="G763" i="5"/>
  <c r="E764" i="5" l="1"/>
  <c r="F764" i="5" s="1"/>
  <c r="H763" i="5"/>
  <c r="I763" i="5"/>
  <c r="G764" i="5"/>
  <c r="H764" i="5" l="1"/>
  <c r="E765" i="5"/>
  <c r="F765" i="5" s="1"/>
  <c r="G765" i="5"/>
  <c r="I764" i="5"/>
  <c r="E766" i="5" l="1"/>
  <c r="F766" i="5" s="1"/>
  <c r="H765" i="5"/>
  <c r="I765" i="5"/>
  <c r="G766" i="5"/>
  <c r="E767" i="5" l="1"/>
  <c r="F767" i="5" s="1"/>
  <c r="H766" i="5"/>
  <c r="I766" i="5"/>
  <c r="G767" i="5"/>
  <c r="E768" i="5" l="1"/>
  <c r="F768" i="5" s="1"/>
  <c r="H767" i="5"/>
  <c r="I767" i="5"/>
  <c r="G768" i="5"/>
  <c r="E769" i="5" l="1"/>
  <c r="F769" i="5" s="1"/>
  <c r="H768" i="5"/>
  <c r="G769" i="5"/>
  <c r="I768" i="5"/>
  <c r="H769" i="5" l="1"/>
  <c r="E770" i="5"/>
  <c r="F770" i="5" s="1"/>
  <c r="I769" i="5"/>
  <c r="G770" i="5"/>
  <c r="E771" i="5" l="1"/>
  <c r="F771" i="5" s="1"/>
  <c r="H770" i="5"/>
  <c r="I770" i="5"/>
  <c r="G771" i="5"/>
  <c r="E772" i="5" l="1"/>
  <c r="F772" i="5" s="1"/>
  <c r="H771" i="5"/>
  <c r="I771" i="5"/>
  <c r="G772" i="5"/>
  <c r="H772" i="5" l="1"/>
  <c r="E773" i="5"/>
  <c r="F773" i="5" s="1"/>
  <c r="I772" i="5"/>
  <c r="G773" i="5"/>
  <c r="E774" i="5" l="1"/>
  <c r="F774" i="5" s="1"/>
  <c r="H773" i="5"/>
  <c r="I773" i="5"/>
  <c r="G774" i="5"/>
  <c r="H774" i="5" l="1"/>
  <c r="E775" i="5"/>
  <c r="F775" i="5" s="1"/>
  <c r="I774" i="5"/>
  <c r="G775" i="5"/>
  <c r="E776" i="5" l="1"/>
  <c r="F776" i="5" s="1"/>
  <c r="H775" i="5"/>
  <c r="I775" i="5"/>
  <c r="G776" i="5"/>
  <c r="H776" i="5" l="1"/>
  <c r="E777" i="5"/>
  <c r="F777" i="5" s="1"/>
  <c r="G777" i="5"/>
  <c r="I776" i="5"/>
  <c r="E778" i="5" l="1"/>
  <c r="F778" i="5" s="1"/>
  <c r="H777" i="5"/>
  <c r="I777" i="5"/>
  <c r="G778" i="5"/>
  <c r="E779" i="5" l="1"/>
  <c r="F779" i="5" s="1"/>
  <c r="H778" i="5"/>
  <c r="G779" i="5"/>
  <c r="I778" i="5"/>
  <c r="E780" i="5" l="1"/>
  <c r="F780" i="5" s="1"/>
  <c r="H779" i="5"/>
  <c r="I779" i="5"/>
  <c r="G780" i="5"/>
  <c r="E781" i="5" l="1"/>
  <c r="F781" i="5" s="1"/>
  <c r="H780" i="5"/>
  <c r="G781" i="5"/>
  <c r="I780" i="5"/>
  <c r="E782" i="5" l="1"/>
  <c r="F782" i="5" s="1"/>
  <c r="H781" i="5"/>
  <c r="G782" i="5"/>
  <c r="I781" i="5"/>
  <c r="E783" i="5" l="1"/>
  <c r="F783" i="5" s="1"/>
  <c r="H782" i="5"/>
  <c r="I782" i="5"/>
  <c r="G783" i="5"/>
  <c r="E784" i="5" l="1"/>
  <c r="F784" i="5" s="1"/>
  <c r="H783" i="5"/>
  <c r="I783" i="5"/>
  <c r="G784" i="5"/>
  <c r="E785" i="5" l="1"/>
  <c r="F785" i="5" s="1"/>
  <c r="H784" i="5"/>
  <c r="G785" i="5"/>
  <c r="I784" i="5"/>
  <c r="E786" i="5" l="1"/>
  <c r="F786" i="5" s="1"/>
  <c r="H785" i="5"/>
  <c r="I785" i="5"/>
  <c r="G786" i="5"/>
  <c r="E787" i="5" l="1"/>
  <c r="F787" i="5" s="1"/>
  <c r="H786" i="5"/>
  <c r="G787" i="5"/>
  <c r="I786" i="5"/>
  <c r="E788" i="5" l="1"/>
  <c r="F788" i="5" s="1"/>
  <c r="H787" i="5"/>
  <c r="I787" i="5"/>
  <c r="G788" i="5"/>
  <c r="H788" i="5" l="1"/>
  <c r="E789" i="5"/>
  <c r="F789" i="5" s="1"/>
  <c r="I788" i="5"/>
  <c r="G789" i="5"/>
  <c r="H789" i="5" l="1"/>
  <c r="E790" i="5"/>
  <c r="F790" i="5" s="1"/>
  <c r="I789" i="5"/>
  <c r="G790" i="5"/>
  <c r="E791" i="5" l="1"/>
  <c r="F791" i="5" s="1"/>
  <c r="H790" i="5"/>
  <c r="I790" i="5"/>
  <c r="G791" i="5"/>
  <c r="H791" i="5" l="1"/>
  <c r="E792" i="5"/>
  <c r="F792" i="5" s="1"/>
  <c r="I791" i="5"/>
  <c r="G792" i="5"/>
  <c r="E793" i="5" l="1"/>
  <c r="F793" i="5" s="1"/>
  <c r="H792" i="5"/>
  <c r="I792" i="5"/>
  <c r="G793" i="5"/>
  <c r="H793" i="5" l="1"/>
  <c r="E794" i="5"/>
  <c r="F794" i="5" s="1"/>
  <c r="I793" i="5"/>
  <c r="G794" i="5"/>
  <c r="E795" i="5" l="1"/>
  <c r="F795" i="5" s="1"/>
  <c r="H794" i="5"/>
  <c r="I794" i="5"/>
  <c r="G795" i="5"/>
  <c r="H795" i="5" l="1"/>
  <c r="E796" i="5"/>
  <c r="F796" i="5" s="1"/>
  <c r="I795" i="5"/>
  <c r="G796" i="5"/>
  <c r="E797" i="5" l="1"/>
  <c r="F797" i="5" s="1"/>
  <c r="H796" i="5"/>
  <c r="I796" i="5"/>
  <c r="G797" i="5"/>
  <c r="H797" i="5" l="1"/>
  <c r="E798" i="5"/>
  <c r="F798" i="5" s="1"/>
  <c r="I797" i="5"/>
  <c r="G798" i="5"/>
  <c r="E799" i="5" l="1"/>
  <c r="F799" i="5" s="1"/>
  <c r="H798" i="5"/>
  <c r="I798" i="5"/>
  <c r="G799" i="5"/>
  <c r="H799" i="5" l="1"/>
  <c r="E800" i="5"/>
  <c r="F800" i="5" s="1"/>
  <c r="I799" i="5"/>
  <c r="G800" i="5"/>
  <c r="E801" i="5" l="1"/>
  <c r="F801" i="5" s="1"/>
  <c r="H800" i="5"/>
  <c r="G801" i="5"/>
  <c r="I800" i="5"/>
  <c r="H801" i="5" l="1"/>
  <c r="E802" i="5"/>
  <c r="F802" i="5" s="1"/>
  <c r="I801" i="5"/>
  <c r="G802" i="5"/>
  <c r="H802" i="5" l="1"/>
  <c r="E803" i="5"/>
  <c r="F803" i="5" s="1"/>
  <c r="G803" i="5"/>
  <c r="I802" i="5"/>
  <c r="H803" i="5" l="1"/>
  <c r="E804" i="5"/>
  <c r="F804" i="5" s="1"/>
  <c r="I803" i="5"/>
  <c r="G804" i="5"/>
  <c r="E805" i="5" l="1"/>
  <c r="F805" i="5" s="1"/>
  <c r="H804" i="5"/>
  <c r="I804" i="5"/>
  <c r="G805" i="5"/>
  <c r="H805" i="5" l="1"/>
  <c r="E806" i="5"/>
  <c r="F806" i="5" s="1"/>
  <c r="I805" i="5"/>
  <c r="G806" i="5"/>
  <c r="E807" i="5" l="1"/>
  <c r="F807" i="5" s="1"/>
  <c r="H806" i="5"/>
  <c r="I806" i="5"/>
  <c r="G807" i="5"/>
  <c r="H807" i="5" l="1"/>
  <c r="E808" i="5"/>
  <c r="F808" i="5" s="1"/>
  <c r="I807" i="5"/>
  <c r="G808" i="5"/>
  <c r="E809" i="5" l="1"/>
  <c r="F809" i="5" s="1"/>
  <c r="H808" i="5"/>
  <c r="I808" i="5"/>
  <c r="G809" i="5"/>
  <c r="H809" i="5" l="1"/>
  <c r="E810" i="5"/>
  <c r="F810" i="5" s="1"/>
  <c r="I809" i="5"/>
  <c r="G810" i="5"/>
  <c r="H810" i="5" l="1"/>
  <c r="E811" i="5"/>
  <c r="F811" i="5" s="1"/>
  <c r="G811" i="5"/>
  <c r="I810" i="5"/>
  <c r="H811" i="5" l="1"/>
  <c r="E812" i="5"/>
  <c r="F812" i="5" s="1"/>
  <c r="I811" i="5"/>
  <c r="G812" i="5"/>
  <c r="E813" i="5" l="1"/>
  <c r="F813" i="5" s="1"/>
  <c r="H812" i="5"/>
  <c r="I812" i="5"/>
  <c r="G813" i="5"/>
  <c r="H813" i="5" l="1"/>
  <c r="E814" i="5"/>
  <c r="F814" i="5" s="1"/>
  <c r="G814" i="5"/>
  <c r="I813" i="5"/>
  <c r="H814" i="5" l="1"/>
  <c r="E815" i="5"/>
  <c r="F815" i="5" s="1"/>
  <c r="I814" i="5"/>
  <c r="G815" i="5"/>
  <c r="H815" i="5" l="1"/>
  <c r="E816" i="5"/>
  <c r="F816" i="5" s="1"/>
  <c r="I815" i="5"/>
  <c r="G816" i="5"/>
  <c r="H816" i="5" l="1"/>
  <c r="E817" i="5"/>
  <c r="F817" i="5" s="1"/>
  <c r="G817" i="5"/>
  <c r="I816" i="5"/>
  <c r="E818" i="5" l="1"/>
  <c r="F818" i="5" s="1"/>
  <c r="H817" i="5"/>
  <c r="I817" i="5"/>
  <c r="G818" i="5"/>
  <c r="H818" i="5" l="1"/>
  <c r="E819" i="5"/>
  <c r="F819" i="5" s="1"/>
  <c r="G819" i="5"/>
  <c r="I818" i="5"/>
  <c r="E820" i="5" l="1"/>
  <c r="F820" i="5" s="1"/>
  <c r="H819" i="5"/>
  <c r="I819" i="5"/>
  <c r="G820" i="5"/>
  <c r="H820" i="5" l="1"/>
  <c r="E821" i="5"/>
  <c r="F821" i="5" s="1"/>
  <c r="G821" i="5"/>
  <c r="I820" i="5"/>
  <c r="H821" i="5" l="1"/>
  <c r="E822" i="5"/>
  <c r="F822" i="5" s="1"/>
  <c r="I821" i="5"/>
  <c r="G822" i="5"/>
  <c r="E823" i="5" l="1"/>
  <c r="F823" i="5" s="1"/>
  <c r="H822" i="5"/>
  <c r="I822" i="5"/>
  <c r="G823" i="5"/>
  <c r="H823" i="5" l="1"/>
  <c r="E824" i="5"/>
  <c r="F824" i="5" s="1"/>
  <c r="I823" i="5"/>
  <c r="G824" i="5"/>
  <c r="H824" i="5" l="1"/>
  <c r="E825" i="5"/>
  <c r="F825" i="5" s="1"/>
  <c r="G825" i="5"/>
  <c r="I824" i="5"/>
  <c r="H825" i="5" l="1"/>
  <c r="E826" i="5"/>
  <c r="F826" i="5" s="1"/>
  <c r="I825" i="5"/>
  <c r="G826" i="5"/>
  <c r="E827" i="5" l="1"/>
  <c r="F827" i="5" s="1"/>
  <c r="H826" i="5"/>
  <c r="G827" i="5"/>
  <c r="I826" i="5"/>
  <c r="E828" i="5" l="1"/>
  <c r="F828" i="5" s="1"/>
  <c r="H827" i="5"/>
  <c r="I827" i="5"/>
  <c r="G828" i="5"/>
  <c r="H828" i="5" l="1"/>
  <c r="E829" i="5"/>
  <c r="F829" i="5" s="1"/>
  <c r="I828" i="5"/>
  <c r="G829" i="5"/>
  <c r="H829" i="5" l="1"/>
  <c r="E830" i="5"/>
  <c r="F830" i="5" s="1"/>
  <c r="I829" i="5"/>
  <c r="G830" i="5"/>
  <c r="H830" i="5" l="1"/>
  <c r="E831" i="5"/>
  <c r="F831" i="5" s="1"/>
  <c r="I830" i="5"/>
  <c r="G831" i="5"/>
  <c r="E832" i="5" l="1"/>
  <c r="F832" i="5" s="1"/>
  <c r="H831" i="5"/>
  <c r="I831" i="5"/>
  <c r="G832" i="5"/>
  <c r="H832" i="5" l="1"/>
  <c r="E833" i="5"/>
  <c r="F833" i="5" s="1"/>
  <c r="I832" i="5"/>
  <c r="G833" i="5"/>
  <c r="H833" i="5" l="1"/>
  <c r="E834" i="5"/>
  <c r="F834" i="5" s="1"/>
  <c r="I833" i="5"/>
  <c r="G834" i="5"/>
  <c r="H834" i="5" l="1"/>
  <c r="E835" i="5"/>
  <c r="F835" i="5" s="1"/>
  <c r="I834" i="5"/>
  <c r="G835" i="5"/>
  <c r="H835" i="5" l="1"/>
  <c r="E836" i="5"/>
  <c r="F836" i="5" s="1"/>
  <c r="I835" i="5"/>
  <c r="G836" i="5"/>
  <c r="E837" i="5" l="1"/>
  <c r="F837" i="5" s="1"/>
  <c r="H836" i="5"/>
  <c r="I836" i="5"/>
  <c r="G837" i="5"/>
  <c r="H837" i="5" l="1"/>
  <c r="E838" i="5"/>
  <c r="F838" i="5" s="1"/>
  <c r="I837" i="5"/>
  <c r="G838" i="5"/>
  <c r="E839" i="5" l="1"/>
  <c r="F839" i="5" s="1"/>
  <c r="H838" i="5"/>
  <c r="I838" i="5"/>
  <c r="G839" i="5"/>
  <c r="H839" i="5" l="1"/>
  <c r="E840" i="5"/>
  <c r="F840" i="5" s="1"/>
  <c r="G840" i="5"/>
  <c r="I839" i="5"/>
  <c r="E841" i="5" l="1"/>
  <c r="F841" i="5" s="1"/>
  <c r="H840" i="5"/>
  <c r="G841" i="5"/>
  <c r="I840" i="5"/>
  <c r="H841" i="5" l="1"/>
  <c r="E842" i="5"/>
  <c r="F842" i="5" s="1"/>
  <c r="G842" i="5"/>
  <c r="I841" i="5"/>
  <c r="E843" i="5" l="1"/>
  <c r="F843" i="5" s="1"/>
  <c r="H842" i="5"/>
  <c r="I842" i="5"/>
  <c r="G843" i="5"/>
  <c r="H843" i="5" l="1"/>
  <c r="E844" i="5"/>
  <c r="F844" i="5" s="1"/>
  <c r="I843" i="5"/>
  <c r="G844" i="5"/>
  <c r="E845" i="5" l="1"/>
  <c r="F845" i="5" s="1"/>
  <c r="H844" i="5"/>
  <c r="I844" i="5"/>
  <c r="G845" i="5"/>
  <c r="E846" i="5" l="1"/>
  <c r="F846" i="5" s="1"/>
  <c r="H845" i="5"/>
  <c r="I845" i="5"/>
  <c r="G846" i="5"/>
  <c r="E847" i="5" l="1"/>
  <c r="F847" i="5" s="1"/>
  <c r="H846" i="5"/>
  <c r="I846" i="5"/>
  <c r="G847" i="5"/>
  <c r="E848" i="5" l="1"/>
  <c r="F848" i="5" s="1"/>
  <c r="H847" i="5"/>
  <c r="I847" i="5"/>
  <c r="G848" i="5"/>
  <c r="H848" i="5" l="1"/>
  <c r="E849" i="5"/>
  <c r="F849" i="5" s="1"/>
  <c r="I848" i="5"/>
  <c r="G849" i="5"/>
  <c r="E850" i="5" l="1"/>
  <c r="F850" i="5" s="1"/>
  <c r="H849" i="5"/>
  <c r="I849" i="5"/>
  <c r="G850" i="5"/>
  <c r="H850" i="5" l="1"/>
  <c r="E851" i="5"/>
  <c r="F851" i="5" s="1"/>
  <c r="I850" i="5"/>
  <c r="G851" i="5"/>
  <c r="H851" i="5" l="1"/>
  <c r="E852" i="5"/>
  <c r="F852" i="5" s="1"/>
  <c r="I851" i="5"/>
  <c r="G852" i="5"/>
  <c r="E853" i="5" l="1"/>
  <c r="F853" i="5" s="1"/>
  <c r="H852" i="5"/>
  <c r="I852" i="5"/>
  <c r="G853" i="5"/>
  <c r="E854" i="5" l="1"/>
  <c r="F854" i="5" s="1"/>
  <c r="H853" i="5"/>
  <c r="I853" i="5"/>
  <c r="G854" i="5"/>
  <c r="E855" i="5" l="1"/>
  <c r="F855" i="5" s="1"/>
  <c r="H854" i="5"/>
  <c r="I854" i="5"/>
  <c r="G855" i="5"/>
  <c r="H855" i="5" l="1"/>
  <c r="E856" i="5"/>
  <c r="F856" i="5" s="1"/>
  <c r="I855" i="5"/>
  <c r="G856" i="5"/>
  <c r="E857" i="5" l="1"/>
  <c r="F857" i="5" s="1"/>
  <c r="H856" i="5"/>
  <c r="I856" i="5"/>
  <c r="G857" i="5"/>
  <c r="H857" i="5" l="1"/>
  <c r="E858" i="5"/>
  <c r="F858" i="5" s="1"/>
  <c r="I857" i="5"/>
  <c r="G858" i="5"/>
  <c r="E859" i="5" l="1"/>
  <c r="F859" i="5" s="1"/>
  <c r="H858" i="5"/>
  <c r="I858" i="5"/>
  <c r="G859" i="5"/>
  <c r="E860" i="5" l="1"/>
  <c r="F860" i="5" s="1"/>
  <c r="H859" i="5"/>
  <c r="I859" i="5"/>
  <c r="G860" i="5"/>
  <c r="E861" i="5" l="1"/>
  <c r="F861" i="5" s="1"/>
  <c r="H860" i="5"/>
  <c r="I860" i="5"/>
  <c r="G861" i="5"/>
  <c r="H861" i="5" l="1"/>
  <c r="E862" i="5"/>
  <c r="F862" i="5" s="1"/>
  <c r="I861" i="5"/>
  <c r="G862" i="5"/>
  <c r="E863" i="5" l="1"/>
  <c r="F863" i="5" s="1"/>
  <c r="H862" i="5"/>
  <c r="I862" i="5"/>
  <c r="G863" i="5"/>
  <c r="E864" i="5" l="1"/>
  <c r="F864" i="5" s="1"/>
  <c r="H863" i="5"/>
  <c r="I863" i="5"/>
  <c r="G864" i="5"/>
  <c r="E865" i="5" l="1"/>
  <c r="F865" i="5" s="1"/>
  <c r="H864" i="5"/>
  <c r="G865" i="5"/>
  <c r="I864" i="5"/>
  <c r="H865" i="5" l="1"/>
  <c r="E866" i="5"/>
  <c r="F866" i="5" s="1"/>
  <c r="I865" i="5"/>
  <c r="G866" i="5"/>
  <c r="E867" i="5" l="1"/>
  <c r="F867" i="5" s="1"/>
  <c r="H866" i="5"/>
  <c r="I866" i="5"/>
  <c r="G867" i="5"/>
  <c r="H867" i="5" l="1"/>
  <c r="E868" i="5"/>
  <c r="F868" i="5" s="1"/>
  <c r="I867" i="5"/>
  <c r="G868" i="5"/>
  <c r="H868" i="5" l="1"/>
  <c r="E869" i="5"/>
  <c r="F869" i="5" s="1"/>
  <c r="I868" i="5"/>
  <c r="G869" i="5"/>
  <c r="H869" i="5" l="1"/>
  <c r="E870" i="5"/>
  <c r="F870" i="5" s="1"/>
  <c r="I869" i="5"/>
  <c r="G870" i="5"/>
  <c r="H870" i="5" l="1"/>
  <c r="E871" i="5"/>
  <c r="F871" i="5" s="1"/>
  <c r="I870" i="5"/>
  <c r="G871" i="5"/>
  <c r="H871" i="5" l="1"/>
  <c r="E872" i="5"/>
  <c r="F872" i="5" s="1"/>
  <c r="I871" i="5"/>
  <c r="G872" i="5"/>
  <c r="H872" i="5" l="1"/>
  <c r="E873" i="5"/>
  <c r="F873" i="5" s="1"/>
  <c r="I872" i="5"/>
  <c r="G873" i="5"/>
  <c r="H873" i="5" l="1"/>
  <c r="E874" i="5"/>
  <c r="F874" i="5" s="1"/>
  <c r="I873" i="5"/>
  <c r="G874" i="5"/>
  <c r="H874" i="5" l="1"/>
  <c r="E875" i="5"/>
  <c r="F875" i="5" s="1"/>
  <c r="I874" i="5"/>
  <c r="G875" i="5"/>
  <c r="H875" i="5" l="1"/>
  <c r="E876" i="5"/>
  <c r="F876" i="5" s="1"/>
  <c r="I875" i="5"/>
  <c r="G876" i="5"/>
  <c r="E877" i="5" l="1"/>
  <c r="F877" i="5" s="1"/>
  <c r="H876" i="5"/>
  <c r="I876" i="5"/>
  <c r="G877" i="5"/>
  <c r="E878" i="5" l="1"/>
  <c r="F878" i="5" s="1"/>
  <c r="H877" i="5"/>
  <c r="I877" i="5"/>
  <c r="G878" i="5"/>
  <c r="E879" i="5" l="1"/>
  <c r="F879" i="5" s="1"/>
  <c r="H878" i="5"/>
  <c r="I878" i="5"/>
  <c r="G879" i="5"/>
  <c r="H879" i="5" l="1"/>
  <c r="E880" i="5"/>
  <c r="F880" i="5" s="1"/>
  <c r="I879" i="5"/>
  <c r="G880" i="5"/>
  <c r="E881" i="5" l="1"/>
  <c r="F881" i="5" s="1"/>
  <c r="H880" i="5"/>
  <c r="G881" i="5"/>
  <c r="I880" i="5"/>
  <c r="H881" i="5" l="1"/>
  <c r="E882" i="5"/>
  <c r="F882" i="5" s="1"/>
  <c r="I881" i="5"/>
  <c r="G882" i="5"/>
  <c r="E883" i="5" l="1"/>
  <c r="F883" i="5" s="1"/>
  <c r="H882" i="5"/>
  <c r="I882" i="5"/>
  <c r="G883" i="5"/>
  <c r="H883" i="5" l="1"/>
  <c r="E884" i="5"/>
  <c r="F884" i="5" s="1"/>
  <c r="I883" i="5"/>
  <c r="G884" i="5"/>
  <c r="E885" i="5" l="1"/>
  <c r="F885" i="5" s="1"/>
  <c r="H884" i="5"/>
  <c r="I884" i="5"/>
  <c r="G885" i="5"/>
  <c r="H885" i="5" l="1"/>
  <c r="E886" i="5"/>
  <c r="F886" i="5" s="1"/>
  <c r="I885" i="5"/>
  <c r="G886" i="5"/>
  <c r="E887" i="5" l="1"/>
  <c r="F887" i="5" s="1"/>
  <c r="H886" i="5"/>
  <c r="I886" i="5"/>
  <c r="G887" i="5"/>
  <c r="H887" i="5" l="1"/>
  <c r="E888" i="5"/>
  <c r="F888" i="5" s="1"/>
  <c r="I887" i="5"/>
  <c r="G888" i="5"/>
  <c r="E889" i="5" l="1"/>
  <c r="F889" i="5" s="1"/>
  <c r="H888" i="5"/>
  <c r="I888" i="5"/>
  <c r="G889" i="5"/>
  <c r="E890" i="5" l="1"/>
  <c r="F890" i="5" s="1"/>
  <c r="H889" i="5"/>
  <c r="I889" i="5"/>
  <c r="G890" i="5"/>
  <c r="E891" i="5" l="1"/>
  <c r="F891" i="5" s="1"/>
  <c r="H890" i="5"/>
  <c r="I890" i="5"/>
  <c r="G891" i="5"/>
  <c r="H891" i="5" l="1"/>
  <c r="E892" i="5"/>
  <c r="F892" i="5" s="1"/>
  <c r="I891" i="5"/>
  <c r="G892" i="5"/>
  <c r="E893" i="5" l="1"/>
  <c r="F893" i="5" s="1"/>
  <c r="H892" i="5"/>
  <c r="I892" i="5"/>
  <c r="G893" i="5"/>
  <c r="E894" i="5" l="1"/>
  <c r="F894" i="5" s="1"/>
  <c r="H893" i="5"/>
  <c r="I893" i="5"/>
  <c r="G894" i="5"/>
  <c r="E895" i="5" l="1"/>
  <c r="F895" i="5" s="1"/>
  <c r="H894" i="5"/>
  <c r="I894" i="5"/>
  <c r="G895" i="5"/>
  <c r="H895" i="5" l="1"/>
  <c r="E896" i="5"/>
  <c r="F896" i="5" s="1"/>
  <c r="I895" i="5"/>
  <c r="G896" i="5"/>
  <c r="E897" i="5" l="1"/>
  <c r="F897" i="5" s="1"/>
  <c r="H896" i="5"/>
  <c r="I896" i="5"/>
  <c r="G897" i="5"/>
  <c r="E898" i="5" l="1"/>
  <c r="F898" i="5" s="1"/>
  <c r="H897" i="5"/>
  <c r="I897" i="5"/>
  <c r="G898" i="5"/>
  <c r="E899" i="5" l="1"/>
  <c r="F899" i="5" s="1"/>
  <c r="H898" i="5"/>
  <c r="I898" i="5"/>
  <c r="G899" i="5"/>
  <c r="H899" i="5" l="1"/>
  <c r="E900" i="5"/>
  <c r="F900" i="5" s="1"/>
  <c r="I899" i="5"/>
  <c r="G900" i="5"/>
  <c r="E901" i="5" l="1"/>
  <c r="F901" i="5" s="1"/>
  <c r="H900" i="5"/>
  <c r="I900" i="5"/>
  <c r="G901" i="5"/>
  <c r="E902" i="5" l="1"/>
  <c r="F902" i="5" s="1"/>
  <c r="H901" i="5"/>
  <c r="G902" i="5"/>
  <c r="I901" i="5"/>
  <c r="E903" i="5" l="1"/>
  <c r="F903" i="5" s="1"/>
  <c r="H902" i="5"/>
  <c r="G903" i="5"/>
  <c r="I902" i="5"/>
  <c r="H903" i="5" l="1"/>
  <c r="E904" i="5"/>
  <c r="F904" i="5" s="1"/>
  <c r="I903" i="5"/>
  <c r="G904" i="5"/>
  <c r="H904" i="5" l="1"/>
  <c r="E905" i="5"/>
  <c r="F905" i="5" s="1"/>
  <c r="I904" i="5"/>
  <c r="G905" i="5"/>
  <c r="E906" i="5" l="1"/>
  <c r="F906" i="5" s="1"/>
  <c r="H905" i="5"/>
  <c r="G906" i="5"/>
  <c r="I905" i="5"/>
  <c r="H906" i="5" l="1"/>
  <c r="E907" i="5"/>
  <c r="F907" i="5" s="1"/>
  <c r="I906" i="5"/>
  <c r="G907" i="5"/>
  <c r="E908" i="5" l="1"/>
  <c r="F908" i="5" s="1"/>
  <c r="H907" i="5"/>
  <c r="G908" i="5"/>
  <c r="I907" i="5"/>
  <c r="H908" i="5" l="1"/>
  <c r="E909" i="5"/>
  <c r="F909" i="5" s="1"/>
  <c r="I908" i="5"/>
  <c r="G909" i="5"/>
  <c r="H909" i="5" l="1"/>
  <c r="E910" i="5"/>
  <c r="F910" i="5" s="1"/>
  <c r="I909" i="5"/>
  <c r="G910" i="5"/>
  <c r="E911" i="5" l="1"/>
  <c r="F911" i="5" s="1"/>
  <c r="H910" i="5"/>
  <c r="I910" i="5"/>
  <c r="G911" i="5"/>
  <c r="H911" i="5" l="1"/>
  <c r="E912" i="5"/>
  <c r="F912" i="5" s="1"/>
  <c r="I911" i="5"/>
  <c r="G912" i="5"/>
  <c r="E913" i="5" l="1"/>
  <c r="F913" i="5" s="1"/>
  <c r="H912" i="5"/>
  <c r="G913" i="5"/>
  <c r="I912" i="5"/>
  <c r="H913" i="5" l="1"/>
  <c r="E914" i="5"/>
  <c r="F914" i="5" s="1"/>
  <c r="G914" i="5"/>
  <c r="I913" i="5"/>
  <c r="E915" i="5" l="1"/>
  <c r="F915" i="5" s="1"/>
  <c r="H914" i="5"/>
  <c r="I914" i="5"/>
  <c r="G915" i="5"/>
  <c r="H915" i="5" l="1"/>
  <c r="E916" i="5"/>
  <c r="F916" i="5" s="1"/>
  <c r="I915" i="5"/>
  <c r="G916" i="5"/>
  <c r="E917" i="5" l="1"/>
  <c r="F917" i="5" s="1"/>
  <c r="H916" i="5"/>
  <c r="I916" i="5"/>
  <c r="G917" i="5"/>
  <c r="E918" i="5" l="1"/>
  <c r="F918" i="5" s="1"/>
  <c r="H917" i="5"/>
  <c r="I917" i="5"/>
  <c r="G918" i="5"/>
  <c r="H918" i="5" l="1"/>
  <c r="E919" i="5"/>
  <c r="F919" i="5" s="1"/>
  <c r="I918" i="5"/>
  <c r="G919" i="5"/>
  <c r="H919" i="5" l="1"/>
  <c r="E920" i="5"/>
  <c r="F920" i="5" s="1"/>
  <c r="I919" i="5"/>
  <c r="G920" i="5"/>
  <c r="E921" i="5" l="1"/>
  <c r="F921" i="5" s="1"/>
  <c r="H920" i="5"/>
  <c r="I920" i="5"/>
  <c r="G921" i="5"/>
  <c r="E922" i="5" l="1"/>
  <c r="F922" i="5" s="1"/>
  <c r="H921" i="5"/>
  <c r="I921" i="5"/>
  <c r="G922" i="5"/>
  <c r="H922" i="5" l="1"/>
  <c r="E923" i="5"/>
  <c r="F923" i="5" s="1"/>
  <c r="I922" i="5"/>
  <c r="G923" i="5"/>
  <c r="H923" i="5" l="1"/>
  <c r="E924" i="5"/>
  <c r="F924" i="5" s="1"/>
  <c r="I923" i="5"/>
  <c r="G924" i="5"/>
  <c r="E925" i="5" l="1"/>
  <c r="F925" i="5" s="1"/>
  <c r="H924" i="5"/>
  <c r="I924" i="5"/>
  <c r="G925" i="5"/>
  <c r="H925" i="5" l="1"/>
  <c r="E926" i="5"/>
  <c r="F926" i="5" s="1"/>
  <c r="I925" i="5"/>
  <c r="G926" i="5"/>
  <c r="E927" i="5" l="1"/>
  <c r="F927" i="5" s="1"/>
  <c r="H926" i="5"/>
  <c r="I926" i="5"/>
  <c r="G927" i="5"/>
  <c r="E928" i="5" l="1"/>
  <c r="F928" i="5" s="1"/>
  <c r="H927" i="5"/>
  <c r="I927" i="5"/>
  <c r="G928" i="5"/>
  <c r="E929" i="5" l="1"/>
  <c r="F929" i="5" s="1"/>
  <c r="H928" i="5"/>
  <c r="G929" i="5"/>
  <c r="I928" i="5"/>
  <c r="H929" i="5" l="1"/>
  <c r="E930" i="5"/>
  <c r="F930" i="5" s="1"/>
  <c r="I929" i="5"/>
  <c r="G930" i="5"/>
  <c r="E931" i="5" l="1"/>
  <c r="F931" i="5" s="1"/>
  <c r="H930" i="5"/>
  <c r="I930" i="5"/>
  <c r="G931" i="5"/>
  <c r="E932" i="5" l="1"/>
  <c r="F932" i="5" s="1"/>
  <c r="H931" i="5"/>
  <c r="I931" i="5"/>
  <c r="G932" i="5"/>
  <c r="H932" i="5" l="1"/>
  <c r="E933" i="5"/>
  <c r="F933" i="5" s="1"/>
  <c r="G933" i="5"/>
  <c r="I932" i="5"/>
  <c r="H933" i="5" l="1"/>
  <c r="E934" i="5"/>
  <c r="F934" i="5" s="1"/>
  <c r="G934" i="5"/>
  <c r="I933" i="5"/>
  <c r="E935" i="5" l="1"/>
  <c r="F935" i="5" s="1"/>
  <c r="H934" i="5"/>
  <c r="I934" i="5"/>
  <c r="G935" i="5"/>
  <c r="H935" i="5" l="1"/>
  <c r="E936" i="5"/>
  <c r="F936" i="5" s="1"/>
  <c r="I935" i="5"/>
  <c r="G936" i="5"/>
  <c r="H936" i="5" l="1"/>
  <c r="E937" i="5"/>
  <c r="F937" i="5" s="1"/>
  <c r="G937" i="5"/>
  <c r="I936" i="5"/>
  <c r="H937" i="5" l="1"/>
  <c r="E938" i="5"/>
  <c r="F938" i="5" s="1"/>
  <c r="G938" i="5"/>
  <c r="I937" i="5"/>
  <c r="E939" i="5" l="1"/>
  <c r="F939" i="5" s="1"/>
  <c r="H938" i="5"/>
  <c r="G939" i="5"/>
  <c r="I938" i="5"/>
  <c r="H939" i="5" l="1"/>
  <c r="E940" i="5"/>
  <c r="F940" i="5" s="1"/>
  <c r="I939" i="5"/>
  <c r="G940" i="5"/>
  <c r="E941" i="5" l="1"/>
  <c r="F941" i="5" s="1"/>
  <c r="H940" i="5"/>
  <c r="I940" i="5"/>
  <c r="G941" i="5"/>
  <c r="E942" i="5" l="1"/>
  <c r="F942" i="5" s="1"/>
  <c r="H941" i="5"/>
  <c r="I941" i="5"/>
  <c r="G942" i="5"/>
  <c r="H942" i="5" l="1"/>
  <c r="E943" i="5"/>
  <c r="F943" i="5" s="1"/>
  <c r="G943" i="5"/>
  <c r="I942" i="5"/>
  <c r="E944" i="5" l="1"/>
  <c r="F944" i="5" s="1"/>
  <c r="H943" i="5"/>
  <c r="I943" i="5"/>
  <c r="G944" i="5"/>
  <c r="H944" i="5" l="1"/>
  <c r="E945" i="5"/>
  <c r="F945" i="5" s="1"/>
  <c r="G945" i="5"/>
  <c r="I944" i="5"/>
  <c r="E946" i="5" l="1"/>
  <c r="F946" i="5" s="1"/>
  <c r="H945" i="5"/>
  <c r="I945" i="5"/>
  <c r="G946" i="5"/>
  <c r="H946" i="5" l="1"/>
  <c r="E947" i="5"/>
  <c r="F947" i="5" s="1"/>
  <c r="I946" i="5"/>
  <c r="G947" i="5"/>
  <c r="H947" i="5" l="1"/>
  <c r="E948" i="5"/>
  <c r="F948" i="5" s="1"/>
  <c r="I947" i="5"/>
  <c r="G948" i="5"/>
  <c r="E949" i="5" l="1"/>
  <c r="F949" i="5" s="1"/>
  <c r="H948" i="5"/>
  <c r="I948" i="5"/>
  <c r="G949" i="5"/>
  <c r="H949" i="5" l="1"/>
  <c r="E950" i="5"/>
  <c r="F950" i="5" s="1"/>
  <c r="I949" i="5"/>
  <c r="G950" i="5"/>
  <c r="E951" i="5" l="1"/>
  <c r="F951" i="5" s="1"/>
  <c r="H950" i="5"/>
  <c r="I950" i="5"/>
  <c r="G951" i="5"/>
  <c r="E952" i="5" l="1"/>
  <c r="F952" i="5" s="1"/>
  <c r="H951" i="5"/>
  <c r="I951" i="5"/>
  <c r="G952" i="5"/>
  <c r="E953" i="5" l="1"/>
  <c r="F953" i="5" s="1"/>
  <c r="H952" i="5"/>
  <c r="I952" i="5"/>
  <c r="G953" i="5"/>
  <c r="H953" i="5" l="1"/>
  <c r="E954" i="5"/>
  <c r="F954" i="5" s="1"/>
  <c r="I953" i="5"/>
  <c r="G954" i="5"/>
  <c r="E955" i="5" l="1"/>
  <c r="F955" i="5" s="1"/>
  <c r="H954" i="5"/>
  <c r="I954" i="5"/>
  <c r="G955" i="5"/>
  <c r="E956" i="5" l="1"/>
  <c r="F956" i="5" s="1"/>
  <c r="H955" i="5"/>
  <c r="I955" i="5"/>
  <c r="G956" i="5"/>
  <c r="H956" i="5" l="1"/>
  <c r="E957" i="5"/>
  <c r="F957" i="5" s="1"/>
  <c r="I956" i="5"/>
  <c r="G957" i="5"/>
  <c r="H957" i="5" l="1"/>
  <c r="E958" i="5"/>
  <c r="F958" i="5" s="1"/>
  <c r="I957" i="5"/>
  <c r="G958" i="5"/>
  <c r="E959" i="5" l="1"/>
  <c r="F959" i="5" s="1"/>
  <c r="H958" i="5"/>
  <c r="I958" i="5"/>
  <c r="G959" i="5"/>
  <c r="E960" i="5" l="1"/>
  <c r="F960" i="5" s="1"/>
  <c r="H959" i="5"/>
  <c r="I959" i="5"/>
  <c r="G960" i="5"/>
  <c r="E961" i="5" l="1"/>
  <c r="F961" i="5" s="1"/>
  <c r="H960" i="5"/>
  <c r="I960" i="5"/>
  <c r="G961" i="5"/>
  <c r="E962" i="5" l="1"/>
  <c r="F962" i="5" s="1"/>
  <c r="H961" i="5"/>
  <c r="G962" i="5"/>
  <c r="I961" i="5"/>
  <c r="H962" i="5" l="1"/>
  <c r="E963" i="5"/>
  <c r="F963" i="5" s="1"/>
  <c r="I962" i="5"/>
  <c r="G963" i="5"/>
  <c r="E964" i="5" l="1"/>
  <c r="F964" i="5" s="1"/>
  <c r="H963" i="5"/>
  <c r="I963" i="5"/>
  <c r="G964" i="5"/>
  <c r="E965" i="5" l="1"/>
  <c r="F965" i="5" s="1"/>
  <c r="H964" i="5"/>
  <c r="I964" i="5"/>
  <c r="G965" i="5"/>
  <c r="H965" i="5" l="1"/>
  <c r="E966" i="5"/>
  <c r="F966" i="5" s="1"/>
  <c r="I965" i="5"/>
  <c r="G966" i="5"/>
  <c r="E967" i="5" l="1"/>
  <c r="F967" i="5" s="1"/>
  <c r="H966" i="5"/>
  <c r="I966" i="5"/>
  <c r="G967" i="5"/>
  <c r="E968" i="5" l="1"/>
  <c r="F968" i="5" s="1"/>
  <c r="H967" i="5"/>
  <c r="I967" i="5"/>
  <c r="G968" i="5"/>
  <c r="E969" i="5" l="1"/>
  <c r="F969" i="5" s="1"/>
  <c r="H968" i="5"/>
  <c r="I968" i="5"/>
  <c r="G969" i="5"/>
  <c r="E970" i="5" l="1"/>
  <c r="F970" i="5" s="1"/>
  <c r="H969" i="5"/>
  <c r="I969" i="5"/>
  <c r="G970" i="5"/>
  <c r="H970" i="5" l="1"/>
  <c r="E971" i="5"/>
  <c r="F971" i="5" s="1"/>
  <c r="I970" i="5"/>
  <c r="G971" i="5"/>
  <c r="E972" i="5" l="1"/>
  <c r="F972" i="5" s="1"/>
  <c r="H971" i="5"/>
  <c r="I971" i="5"/>
  <c r="G972" i="5"/>
  <c r="E973" i="5" l="1"/>
  <c r="F973" i="5" s="1"/>
  <c r="H972" i="5"/>
  <c r="I972" i="5"/>
  <c r="G973" i="5"/>
  <c r="H973" i="5" l="1"/>
  <c r="E974" i="5"/>
  <c r="F974" i="5" s="1"/>
  <c r="I973" i="5"/>
  <c r="G974" i="5"/>
  <c r="E975" i="5" l="1"/>
  <c r="F975" i="5" s="1"/>
  <c r="H974" i="5"/>
  <c r="I974" i="5"/>
  <c r="G975" i="5"/>
  <c r="H975" i="5" l="1"/>
  <c r="E976" i="5"/>
  <c r="F976" i="5" s="1"/>
  <c r="I975" i="5"/>
  <c r="G976" i="5"/>
  <c r="E977" i="5" l="1"/>
  <c r="F977" i="5" s="1"/>
  <c r="H976" i="5"/>
  <c r="I976" i="5"/>
  <c r="G977" i="5"/>
  <c r="H977" i="5" l="1"/>
  <c r="E978" i="5"/>
  <c r="F978" i="5" s="1"/>
  <c r="I977" i="5"/>
  <c r="G978" i="5"/>
  <c r="H978" i="5" l="1"/>
  <c r="E979" i="5"/>
  <c r="F979" i="5" s="1"/>
  <c r="I978" i="5"/>
  <c r="G979" i="5"/>
  <c r="H979" i="5" l="1"/>
  <c r="E980" i="5"/>
  <c r="F980" i="5" s="1"/>
  <c r="I979" i="5"/>
  <c r="G980" i="5"/>
  <c r="H980" i="5" l="1"/>
  <c r="E981" i="5"/>
  <c r="F981" i="5" s="1"/>
  <c r="I980" i="5"/>
  <c r="G981" i="5"/>
  <c r="E982" i="5" l="1"/>
  <c r="F982" i="5" s="1"/>
  <c r="H981" i="5"/>
  <c r="I981" i="5"/>
  <c r="G982" i="5"/>
  <c r="H982" i="5" l="1"/>
  <c r="E983" i="5"/>
  <c r="F983" i="5" s="1"/>
  <c r="I982" i="5"/>
  <c r="G983" i="5"/>
  <c r="H983" i="5" l="1"/>
  <c r="E984" i="5"/>
  <c r="F984" i="5" s="1"/>
  <c r="I983" i="5"/>
  <c r="G984" i="5"/>
  <c r="H984" i="5" l="1"/>
  <c r="E985" i="5"/>
  <c r="F985" i="5" s="1"/>
  <c r="I984" i="5"/>
  <c r="G985" i="5"/>
  <c r="E986" i="5" l="1"/>
  <c r="F986" i="5" s="1"/>
  <c r="H985" i="5"/>
  <c r="I985" i="5"/>
  <c r="G986" i="5"/>
  <c r="E987" i="5" l="1"/>
  <c r="F987" i="5" s="1"/>
  <c r="H986" i="5"/>
  <c r="I986" i="5"/>
  <c r="G987" i="5"/>
  <c r="E988" i="5" l="1"/>
  <c r="F988" i="5" s="1"/>
  <c r="H987" i="5"/>
  <c r="I987" i="5"/>
  <c r="G988" i="5"/>
  <c r="E989" i="5" l="1"/>
  <c r="F989" i="5" s="1"/>
  <c r="H988" i="5"/>
  <c r="I988" i="5"/>
  <c r="G989" i="5"/>
  <c r="H989" i="5" l="1"/>
  <c r="E990" i="5"/>
  <c r="F990" i="5" s="1"/>
  <c r="I989" i="5"/>
  <c r="G990" i="5"/>
  <c r="H990" i="5" l="1"/>
  <c r="E991" i="5"/>
  <c r="F991" i="5" s="1"/>
  <c r="I990" i="5"/>
  <c r="G991" i="5"/>
  <c r="H991" i="5" l="1"/>
  <c r="E992" i="5"/>
  <c r="F992" i="5" s="1"/>
  <c r="G992" i="5"/>
  <c r="I991" i="5"/>
  <c r="H992" i="5" l="1"/>
  <c r="E993" i="5"/>
  <c r="F993" i="5" s="1"/>
  <c r="G993" i="5"/>
  <c r="I992" i="5"/>
  <c r="H993" i="5" l="1"/>
  <c r="E994" i="5"/>
  <c r="F994" i="5" s="1"/>
  <c r="I993" i="5"/>
  <c r="G994" i="5"/>
  <c r="H994" i="5" l="1"/>
  <c r="E995" i="5"/>
  <c r="F995" i="5" s="1"/>
  <c r="G995" i="5"/>
  <c r="I994" i="5"/>
  <c r="H995" i="5" l="1"/>
  <c r="E996" i="5"/>
  <c r="F996" i="5" s="1"/>
  <c r="I995" i="5"/>
  <c r="G996" i="5"/>
  <c r="H996" i="5" l="1"/>
  <c r="E997" i="5"/>
  <c r="F997" i="5" s="1"/>
  <c r="G997" i="5"/>
  <c r="I996" i="5"/>
  <c r="H997" i="5" l="1"/>
  <c r="E998" i="5"/>
  <c r="F998" i="5" s="1"/>
  <c r="G998" i="5"/>
  <c r="I997" i="5"/>
  <c r="E999" i="5" l="1"/>
  <c r="F999" i="5" s="1"/>
  <c r="H998" i="5"/>
  <c r="I998" i="5"/>
  <c r="G999" i="5"/>
  <c r="H999" i="5" l="1"/>
  <c r="E1000" i="5"/>
  <c r="F1000" i="5" s="1"/>
  <c r="G1000" i="5"/>
  <c r="I999" i="5"/>
  <c r="E1001" i="5" l="1"/>
  <c r="F1001" i="5" s="1"/>
  <c r="H1000" i="5"/>
  <c r="I1000" i="5"/>
  <c r="G1001" i="5"/>
  <c r="E1002" i="5" l="1"/>
  <c r="F1002" i="5" s="1"/>
  <c r="H1001" i="5"/>
  <c r="I1001" i="5"/>
  <c r="G1002" i="5"/>
  <c r="H1002" i="5" l="1"/>
  <c r="E1003" i="5"/>
  <c r="F1003" i="5" s="1"/>
  <c r="G1003" i="5"/>
  <c r="I1002" i="5"/>
  <c r="H1003" i="5" l="1"/>
  <c r="E1004" i="5"/>
  <c r="F1004" i="5" s="1"/>
  <c r="I1003" i="5"/>
  <c r="G1004" i="5"/>
  <c r="H1004" i="5" l="1"/>
  <c r="E1005" i="5"/>
  <c r="F1005" i="5" s="1"/>
  <c r="G1005" i="5"/>
  <c r="I1004" i="5"/>
  <c r="H1005" i="5" l="1"/>
  <c r="E1006" i="5"/>
  <c r="F1006" i="5" s="1"/>
  <c r="I1005" i="5"/>
  <c r="G1006" i="5"/>
  <c r="H1006" i="5" l="1"/>
  <c r="E1007" i="5"/>
  <c r="F1007" i="5" s="1"/>
  <c r="I1006" i="5"/>
  <c r="G1007" i="5"/>
  <c r="H1007" i="5" l="1"/>
  <c r="E1008" i="5"/>
  <c r="F1008" i="5" s="1"/>
  <c r="G1008" i="5"/>
  <c r="I1007" i="5"/>
  <c r="H1008" i="5" l="1"/>
  <c r="E1009" i="5"/>
  <c r="F1009" i="5" s="1"/>
  <c r="G1009" i="5"/>
  <c r="I1008" i="5"/>
  <c r="E1010" i="5" l="1"/>
  <c r="F1010" i="5" s="1"/>
  <c r="H1009" i="5"/>
  <c r="G1010" i="5"/>
  <c r="I1009" i="5"/>
  <c r="E1011" i="5" l="1"/>
  <c r="F1011" i="5" s="1"/>
  <c r="H1010" i="5"/>
  <c r="G1011" i="5"/>
  <c r="I1010" i="5"/>
  <c r="E1012" i="5" l="1"/>
  <c r="F1012" i="5" s="1"/>
  <c r="H1011" i="5"/>
  <c r="I1011" i="5"/>
  <c r="G1012" i="5"/>
  <c r="E1013" i="5" l="1"/>
  <c r="F1013" i="5" s="1"/>
  <c r="H1012" i="5"/>
  <c r="I1012" i="5"/>
  <c r="G1013" i="5"/>
  <c r="H1013" i="5" l="1"/>
  <c r="E1014" i="5"/>
  <c r="F1014" i="5" s="1"/>
  <c r="G1014" i="5"/>
  <c r="I1013" i="5"/>
  <c r="H1014" i="5" l="1"/>
  <c r="E1015" i="5"/>
  <c r="F1015" i="5" s="1"/>
  <c r="I1014" i="5"/>
  <c r="G1015" i="5"/>
  <c r="E1016" i="5" l="1"/>
  <c r="F1016" i="5" s="1"/>
  <c r="H1015" i="5"/>
  <c r="I1015" i="5"/>
  <c r="G1016" i="5"/>
  <c r="H1016" i="5" l="1"/>
  <c r="E1017" i="5"/>
  <c r="F1017" i="5" s="1"/>
  <c r="G1017" i="5"/>
  <c r="I1016" i="5"/>
  <c r="E1018" i="5" l="1"/>
  <c r="F1018" i="5" s="1"/>
  <c r="H1017" i="5"/>
  <c r="I1017" i="5"/>
  <c r="G1018" i="5"/>
  <c r="H1018" i="5" l="1"/>
  <c r="E1019" i="5"/>
  <c r="F1019" i="5" s="1"/>
  <c r="G1019" i="5"/>
  <c r="I1018" i="5"/>
  <c r="H1019" i="5" l="1"/>
  <c r="E1020" i="5"/>
  <c r="F1020" i="5" s="1"/>
  <c r="G1020" i="5"/>
  <c r="I1019" i="5"/>
  <c r="H1020" i="5" l="1"/>
  <c r="E1021" i="5"/>
  <c r="F1021" i="5" s="1"/>
  <c r="I1020" i="5"/>
  <c r="G1021" i="5"/>
  <c r="H1021" i="5" l="1"/>
  <c r="E1022" i="5"/>
  <c r="F1022" i="5" s="1"/>
  <c r="I1021" i="5"/>
  <c r="G1022" i="5"/>
  <c r="E1023" i="5" l="1"/>
  <c r="F1023" i="5" s="1"/>
  <c r="H1022" i="5"/>
  <c r="G1023" i="5"/>
  <c r="I1022" i="5"/>
  <c r="H1023" i="5" l="1"/>
  <c r="E1024" i="5"/>
  <c r="F1024" i="5" s="1"/>
  <c r="G1024" i="5"/>
  <c r="I1023" i="5"/>
  <c r="E1025" i="5" l="1"/>
  <c r="F1025" i="5" s="1"/>
  <c r="H1024" i="5"/>
  <c r="I1024" i="5"/>
  <c r="G1025" i="5"/>
  <c r="H1025" i="5" l="1"/>
  <c r="E1026" i="5"/>
  <c r="F1026" i="5" s="1"/>
  <c r="I1025" i="5"/>
  <c r="G1026" i="5"/>
  <c r="H1026" i="5" l="1"/>
  <c r="E1027" i="5"/>
  <c r="F1027" i="5" s="1"/>
  <c r="I1026" i="5"/>
  <c r="G1027" i="5"/>
  <c r="H1027" i="5" l="1"/>
  <c r="E1028" i="5"/>
  <c r="F1028" i="5" s="1"/>
  <c r="I1027" i="5"/>
  <c r="G1028" i="5"/>
  <c r="H1028" i="5" l="1"/>
  <c r="E1029" i="5"/>
  <c r="F1029" i="5" s="1"/>
  <c r="I1028" i="5"/>
  <c r="G1029" i="5"/>
  <c r="E1030" i="5" l="1"/>
  <c r="F1030" i="5" s="1"/>
  <c r="H1029" i="5"/>
  <c r="G1030" i="5"/>
  <c r="I1029" i="5"/>
  <c r="H1030" i="5" l="1"/>
  <c r="E1031" i="5"/>
  <c r="F1031" i="5" s="1"/>
  <c r="I1030" i="5"/>
  <c r="G1031" i="5"/>
  <c r="H1031" i="5" l="1"/>
  <c r="E1032" i="5"/>
  <c r="F1032" i="5" s="1"/>
  <c r="G1032" i="5"/>
  <c r="I1031" i="5"/>
  <c r="E1033" i="5" l="1"/>
  <c r="F1033" i="5" s="1"/>
  <c r="H1032" i="5"/>
  <c r="G1033" i="5"/>
  <c r="I1032" i="5"/>
  <c r="H1033" i="5" l="1"/>
  <c r="E1034" i="5"/>
  <c r="F1034" i="5" s="1"/>
  <c r="I1033" i="5"/>
  <c r="G1034" i="5"/>
  <c r="E1035" i="5" l="1"/>
  <c r="F1035" i="5" s="1"/>
  <c r="H1034" i="5"/>
  <c r="I1034" i="5"/>
  <c r="G1035" i="5"/>
  <c r="E1036" i="5" l="1"/>
  <c r="F1036" i="5" s="1"/>
  <c r="H1035" i="5"/>
  <c r="I1035" i="5"/>
  <c r="G1036" i="5"/>
  <c r="H1036" i="5" l="1"/>
  <c r="E1037" i="5"/>
  <c r="F1037" i="5" s="1"/>
  <c r="G1037" i="5"/>
  <c r="I1036" i="5"/>
  <c r="H1037" i="5" l="1"/>
  <c r="E1038" i="5"/>
  <c r="F1038" i="5" s="1"/>
  <c r="G1038" i="5"/>
  <c r="I1037" i="5"/>
  <c r="H1038" i="5" l="1"/>
  <c r="E1039" i="5"/>
  <c r="F1039" i="5" s="1"/>
  <c r="G1039" i="5"/>
  <c r="I1038" i="5"/>
  <c r="E1040" i="5" l="1"/>
  <c r="F1040" i="5" s="1"/>
  <c r="H1039" i="5"/>
  <c r="G1040" i="5"/>
  <c r="I1039" i="5"/>
  <c r="E1041" i="5" l="1"/>
  <c r="F1041" i="5" s="1"/>
  <c r="H1040" i="5"/>
  <c r="G1041" i="5"/>
  <c r="I1040" i="5"/>
  <c r="H1041" i="5" l="1"/>
  <c r="E1042" i="5"/>
  <c r="F1042" i="5" s="1"/>
  <c r="I1041" i="5"/>
  <c r="G1042" i="5"/>
  <c r="H1042" i="5" l="1"/>
  <c r="E1043" i="5"/>
  <c r="F1043" i="5" s="1"/>
  <c r="G1043" i="5"/>
  <c r="I1042" i="5"/>
  <c r="H1043" i="5" l="1"/>
  <c r="E1044" i="5"/>
  <c r="F1044" i="5" s="1"/>
  <c r="I1043" i="5"/>
  <c r="G1044" i="5"/>
  <c r="E1045" i="5" l="1"/>
  <c r="F1045" i="5" s="1"/>
  <c r="H1044" i="5"/>
  <c r="I1044" i="5"/>
  <c r="G1045" i="5"/>
  <c r="H1045" i="5" l="1"/>
  <c r="E1046" i="5"/>
  <c r="F1046" i="5" s="1"/>
  <c r="I1045" i="5"/>
  <c r="G1046" i="5"/>
  <c r="H1046" i="5" l="1"/>
  <c r="E1047" i="5"/>
  <c r="F1047" i="5" s="1"/>
  <c r="I1046" i="5"/>
  <c r="G1047" i="5"/>
  <c r="H1047" i="5" l="1"/>
  <c r="E1048" i="5"/>
  <c r="F1048" i="5" s="1"/>
  <c r="I1047" i="5"/>
  <c r="G1048" i="5"/>
  <c r="H1048" i="5" l="1"/>
  <c r="E1049" i="5"/>
  <c r="F1049" i="5" s="1"/>
  <c r="I1048" i="5"/>
  <c r="G1049" i="5"/>
  <c r="E1050" i="5" l="1"/>
  <c r="F1050" i="5" s="1"/>
  <c r="H1049" i="5"/>
  <c r="I1049" i="5"/>
  <c r="G1050" i="5"/>
  <c r="E1051" i="5" l="1"/>
  <c r="F1051" i="5" s="1"/>
  <c r="H1050" i="5"/>
  <c r="I1050" i="5"/>
  <c r="G1051" i="5"/>
  <c r="H1051" i="5" l="1"/>
  <c r="E1052" i="5"/>
  <c r="F1052" i="5" s="1"/>
  <c r="I1051" i="5"/>
  <c r="G1052" i="5"/>
  <c r="H1052" i="5" l="1"/>
  <c r="E1053" i="5"/>
  <c r="F1053" i="5" s="1"/>
  <c r="I1052" i="5"/>
  <c r="G1053" i="5"/>
  <c r="H1053" i="5" l="1"/>
  <c r="E1054" i="5"/>
  <c r="F1054" i="5" s="1"/>
  <c r="I1053" i="5"/>
  <c r="G1054" i="5"/>
  <c r="E1055" i="5" l="1"/>
  <c r="F1055" i="5" s="1"/>
  <c r="H1054" i="5"/>
  <c r="I1054" i="5"/>
  <c r="G1055" i="5"/>
  <c r="H1055" i="5" l="1"/>
  <c r="E1056" i="5"/>
  <c r="F1056" i="5" s="1"/>
  <c r="G1056" i="5"/>
  <c r="I1055" i="5"/>
  <c r="H1056" i="5" l="1"/>
  <c r="E1057" i="5"/>
  <c r="F1057" i="5" s="1"/>
  <c r="G1057" i="5"/>
  <c r="I1056" i="5"/>
  <c r="H1057" i="5" l="1"/>
  <c r="E1058" i="5"/>
  <c r="F1058" i="5" s="1"/>
  <c r="I1057" i="5"/>
  <c r="G1058" i="5"/>
  <c r="E1059" i="5" l="1"/>
  <c r="F1059" i="5" s="1"/>
  <c r="H1058" i="5"/>
  <c r="G1059" i="5"/>
  <c r="I1058" i="5"/>
  <c r="H1059" i="5" l="1"/>
  <c r="E1060" i="5"/>
  <c r="F1060" i="5" s="1"/>
  <c r="G1060" i="5"/>
  <c r="I1059" i="5"/>
  <c r="H1060" i="5" l="1"/>
  <c r="E1061" i="5"/>
  <c r="F1061" i="5" s="1"/>
  <c r="G1061" i="5"/>
  <c r="I1060" i="5"/>
  <c r="H1061" i="5" l="1"/>
  <c r="E1062" i="5"/>
  <c r="F1062" i="5" s="1"/>
  <c r="G1062" i="5"/>
  <c r="I1061" i="5"/>
  <c r="H1062" i="5" l="1"/>
  <c r="E1063" i="5"/>
  <c r="F1063" i="5" s="1"/>
  <c r="G1063" i="5"/>
  <c r="I1062" i="5"/>
  <c r="H1063" i="5" l="1"/>
  <c r="E1064" i="5"/>
  <c r="F1064" i="5" s="1"/>
  <c r="I1063" i="5"/>
  <c r="G1064" i="5"/>
  <c r="H1064" i="5" l="1"/>
  <c r="E1065" i="5"/>
  <c r="F1065" i="5" s="1"/>
  <c r="I1064" i="5"/>
  <c r="G1065" i="5"/>
  <c r="H1065" i="5" l="1"/>
  <c r="E1066" i="5"/>
  <c r="F1066" i="5" s="1"/>
  <c r="I1065" i="5"/>
  <c r="G1066" i="5"/>
  <c r="H1066" i="5" l="1"/>
  <c r="E1067" i="5"/>
  <c r="F1067" i="5" s="1"/>
  <c r="I1066" i="5"/>
  <c r="G1067" i="5"/>
  <c r="E1068" i="5" l="1"/>
  <c r="F1068" i="5" s="1"/>
  <c r="H1067" i="5"/>
  <c r="I1067" i="5"/>
  <c r="G1068" i="5"/>
  <c r="H1068" i="5" l="1"/>
  <c r="E1069" i="5"/>
  <c r="F1069" i="5" s="1"/>
  <c r="I1068" i="5"/>
  <c r="G1069" i="5"/>
  <c r="E1070" i="5" l="1"/>
  <c r="F1070" i="5" s="1"/>
  <c r="H1069" i="5"/>
  <c r="I1069" i="5"/>
  <c r="G1070" i="5"/>
  <c r="H1070" i="5" l="1"/>
  <c r="E1071" i="5"/>
  <c r="F1071" i="5" s="1"/>
  <c r="G1071" i="5"/>
  <c r="I1070" i="5"/>
  <c r="H1071" i="5" l="1"/>
  <c r="E1072" i="5"/>
  <c r="F1072" i="5" s="1"/>
  <c r="I1071" i="5"/>
  <c r="G1072" i="5"/>
  <c r="E1073" i="5" l="1"/>
  <c r="F1073" i="5" s="1"/>
  <c r="H1072" i="5"/>
  <c r="I1072" i="5"/>
  <c r="G1073" i="5"/>
  <c r="H1073" i="5" l="1"/>
  <c r="E1074" i="5"/>
  <c r="F1074" i="5" s="1"/>
  <c r="I1073" i="5"/>
  <c r="G1074" i="5"/>
  <c r="E1075" i="5" l="1"/>
  <c r="F1075" i="5" s="1"/>
  <c r="H1074" i="5"/>
  <c r="I1074" i="5"/>
  <c r="G1075" i="5"/>
  <c r="H1075" i="5" l="1"/>
  <c r="E1076" i="5"/>
  <c r="F1076" i="5" s="1"/>
  <c r="I1075" i="5"/>
  <c r="G1076" i="5"/>
  <c r="H1076" i="5" l="1"/>
  <c r="E1077" i="5"/>
  <c r="F1077" i="5" s="1"/>
  <c r="I1076" i="5"/>
  <c r="G1077" i="5"/>
  <c r="H1077" i="5" l="1"/>
  <c r="E1078" i="5"/>
  <c r="F1078" i="5" s="1"/>
  <c r="I1077" i="5"/>
  <c r="G1078" i="5"/>
  <c r="E1079" i="5" l="1"/>
  <c r="F1079" i="5" s="1"/>
  <c r="H1078" i="5"/>
  <c r="I1078" i="5"/>
  <c r="G1079" i="5"/>
  <c r="H1079" i="5" l="1"/>
  <c r="E1080" i="5"/>
  <c r="F1080" i="5" s="1"/>
  <c r="I1079" i="5"/>
  <c r="G1080" i="5"/>
  <c r="H1080" i="5" l="1"/>
  <c r="E1081" i="5"/>
  <c r="F1081" i="5" s="1"/>
  <c r="I1080" i="5"/>
  <c r="G1081" i="5"/>
  <c r="E1082" i="5" l="1"/>
  <c r="F1082" i="5" s="1"/>
  <c r="H1081" i="5"/>
  <c r="I1081" i="5"/>
  <c r="G1082" i="5"/>
  <c r="H1082" i="5" l="1"/>
  <c r="E1083" i="5"/>
  <c r="F1083" i="5" s="1"/>
  <c r="I1082" i="5"/>
  <c r="G1083" i="5"/>
  <c r="H1083" i="5" l="1"/>
  <c r="E1084" i="5"/>
  <c r="F1084" i="5" s="1"/>
  <c r="I1083" i="5"/>
  <c r="G1084" i="5"/>
  <c r="H1084" i="5" l="1"/>
  <c r="E1085" i="5"/>
  <c r="F1085" i="5" s="1"/>
  <c r="I1084" i="5"/>
  <c r="G1085" i="5"/>
  <c r="E1086" i="5" l="1"/>
  <c r="F1086" i="5" s="1"/>
  <c r="H1085" i="5"/>
  <c r="I1085" i="5"/>
  <c r="G1086" i="5"/>
  <c r="H1086" i="5" l="1"/>
  <c r="E1087" i="5"/>
  <c r="F1087" i="5" s="1"/>
  <c r="I1086" i="5"/>
  <c r="G1087" i="5"/>
  <c r="H1087" i="5" l="1"/>
  <c r="E1088" i="5"/>
  <c r="F1088" i="5" s="1"/>
  <c r="I1087" i="5"/>
  <c r="G1088" i="5"/>
  <c r="H1088" i="5" l="1"/>
  <c r="E1089" i="5"/>
  <c r="F1089" i="5" s="1"/>
  <c r="G1089" i="5"/>
  <c r="I1088" i="5"/>
  <c r="E1090" i="5" l="1"/>
  <c r="F1090" i="5" s="1"/>
  <c r="H1089" i="5"/>
  <c r="I1089" i="5"/>
  <c r="G1090" i="5"/>
  <c r="H1090" i="5" l="1"/>
  <c r="E1091" i="5"/>
  <c r="F1091" i="5" s="1"/>
  <c r="I1090" i="5"/>
  <c r="G1091" i="5"/>
  <c r="H1091" i="5" l="1"/>
  <c r="E1092" i="5"/>
  <c r="F1092" i="5" s="1"/>
  <c r="I1091" i="5"/>
  <c r="G1092" i="5"/>
  <c r="E1093" i="5" l="1"/>
  <c r="F1093" i="5" s="1"/>
  <c r="H1092" i="5"/>
  <c r="I1092" i="5"/>
  <c r="G1093" i="5"/>
  <c r="E1094" i="5" l="1"/>
  <c r="F1094" i="5" s="1"/>
  <c r="H1093" i="5"/>
  <c r="I1093" i="5"/>
  <c r="G1094" i="5"/>
  <c r="E1095" i="5" l="1"/>
  <c r="F1095" i="5" s="1"/>
  <c r="H1094" i="5"/>
  <c r="I1094" i="5"/>
  <c r="G1095" i="5"/>
  <c r="H1095" i="5" l="1"/>
  <c r="E1096" i="5"/>
  <c r="F1096" i="5" s="1"/>
  <c r="I1095" i="5"/>
  <c r="G1096" i="5"/>
  <c r="H1096" i="5" l="1"/>
  <c r="E1097" i="5"/>
  <c r="F1097" i="5" s="1"/>
  <c r="G1097" i="5"/>
  <c r="I1096" i="5"/>
  <c r="H1097" i="5" l="1"/>
  <c r="E1098" i="5"/>
  <c r="F1098" i="5" s="1"/>
  <c r="I1097" i="5"/>
  <c r="G1098" i="5"/>
  <c r="E1099" i="5" l="1"/>
  <c r="F1099" i="5" s="1"/>
  <c r="H1098" i="5"/>
  <c r="I1098" i="5"/>
  <c r="G1099" i="5"/>
  <c r="E1100" i="5" l="1"/>
  <c r="F1100" i="5" s="1"/>
  <c r="H1099" i="5"/>
  <c r="I1099" i="5"/>
  <c r="G1100" i="5"/>
  <c r="E1101" i="5" l="1"/>
  <c r="F1101" i="5" s="1"/>
  <c r="H1100" i="5"/>
  <c r="I1100" i="5"/>
  <c r="G1101" i="5"/>
  <c r="H1101" i="5" l="1"/>
  <c r="E1102" i="5"/>
  <c r="F1102" i="5" s="1"/>
  <c r="I1101" i="5"/>
  <c r="G1102" i="5"/>
  <c r="H1102" i="5" l="1"/>
  <c r="E1103" i="5"/>
  <c r="F1103" i="5" s="1"/>
  <c r="I1102" i="5"/>
  <c r="G1103" i="5"/>
  <c r="H1103" i="5" l="1"/>
  <c r="E1104" i="5"/>
  <c r="F1104" i="5" s="1"/>
  <c r="I1103" i="5"/>
  <c r="G1104" i="5"/>
  <c r="H1104" i="5" l="1"/>
  <c r="E1105" i="5"/>
  <c r="F1105" i="5" s="1"/>
  <c r="I1104" i="5"/>
  <c r="G1105" i="5"/>
  <c r="E1106" i="5" l="1"/>
  <c r="F1106" i="5" s="1"/>
  <c r="H1105" i="5"/>
  <c r="I1105" i="5"/>
  <c r="G1106" i="5"/>
  <c r="E1107" i="5" l="1"/>
  <c r="F1107" i="5" s="1"/>
  <c r="H1106" i="5"/>
  <c r="I1106" i="5"/>
  <c r="G1107" i="5"/>
  <c r="E1108" i="5" l="1"/>
  <c r="F1108" i="5" s="1"/>
  <c r="H1107" i="5"/>
  <c r="I1107" i="5"/>
  <c r="G1108" i="5"/>
  <c r="E1109" i="5" l="1"/>
  <c r="F1109" i="5" s="1"/>
  <c r="H1108" i="5"/>
  <c r="I1108" i="5"/>
  <c r="G1109" i="5"/>
  <c r="H1109" i="5" l="1"/>
  <c r="E1110" i="5"/>
  <c r="F1110" i="5" s="1"/>
  <c r="I1109" i="5"/>
  <c r="G1110" i="5"/>
  <c r="H1110" i="5" l="1"/>
  <c r="E1111" i="5"/>
  <c r="F1111" i="5" s="1"/>
  <c r="I1110" i="5"/>
  <c r="G1111" i="5"/>
  <c r="H1111" i="5" l="1"/>
  <c r="E1112" i="5"/>
  <c r="F1112" i="5" s="1"/>
  <c r="I1111" i="5"/>
  <c r="G1112" i="5"/>
  <c r="H1112" i="5" l="1"/>
  <c r="E1113" i="5"/>
  <c r="F1113" i="5" s="1"/>
  <c r="I1112" i="5"/>
  <c r="G1113" i="5"/>
  <c r="H1113" i="5" l="1"/>
  <c r="E1114" i="5"/>
  <c r="F1114" i="5" s="1"/>
  <c r="I1113" i="5"/>
  <c r="G1114" i="5"/>
  <c r="E1115" i="5" l="1"/>
  <c r="F1115" i="5" s="1"/>
  <c r="H1114" i="5"/>
  <c r="I1114" i="5"/>
  <c r="G1115" i="5"/>
  <c r="E1116" i="5" l="1"/>
  <c r="F1116" i="5" s="1"/>
  <c r="H1115" i="5"/>
  <c r="I1115" i="5"/>
  <c r="G1116" i="5"/>
  <c r="H1116" i="5" l="1"/>
  <c r="E1117" i="5"/>
  <c r="F1117" i="5" s="1"/>
  <c r="I1116" i="5"/>
  <c r="G1117" i="5"/>
  <c r="H1117" i="5" l="1"/>
  <c r="E1118" i="5"/>
  <c r="F1118" i="5" s="1"/>
  <c r="I1117" i="5"/>
  <c r="G1118" i="5"/>
  <c r="E1119" i="5" l="1"/>
  <c r="F1119" i="5" s="1"/>
  <c r="H1118" i="5"/>
  <c r="I1118" i="5"/>
  <c r="G1119" i="5"/>
  <c r="H1119" i="5" l="1"/>
  <c r="E1120" i="5"/>
  <c r="F1120" i="5" s="1"/>
  <c r="I1119" i="5"/>
  <c r="G1120" i="5"/>
  <c r="H1120" i="5" l="1"/>
  <c r="E1121" i="5"/>
  <c r="F1121" i="5" s="1"/>
  <c r="I1120" i="5"/>
  <c r="G1121" i="5"/>
  <c r="E1122" i="5" l="1"/>
  <c r="F1122" i="5" s="1"/>
  <c r="H1121" i="5"/>
  <c r="I1121" i="5"/>
  <c r="G1122" i="5"/>
  <c r="H1122" i="5" l="1"/>
  <c r="E1123" i="5"/>
  <c r="F1123" i="5" s="1"/>
  <c r="G1123" i="5"/>
  <c r="I1122" i="5"/>
  <c r="H1123" i="5" l="1"/>
  <c r="E1124" i="5"/>
  <c r="F1124" i="5" s="1"/>
  <c r="I1123" i="5"/>
  <c r="G1124" i="5"/>
  <c r="H1124" i="5" l="1"/>
  <c r="E1125" i="5"/>
  <c r="F1125" i="5" s="1"/>
  <c r="G1125" i="5"/>
  <c r="I1124" i="5"/>
  <c r="H1125" i="5" l="1"/>
  <c r="E1126" i="5"/>
  <c r="F1126" i="5" s="1"/>
  <c r="G1126" i="5"/>
  <c r="I1125" i="5"/>
  <c r="H1126" i="5" l="1"/>
  <c r="E1127" i="5"/>
  <c r="F1127" i="5" s="1"/>
  <c r="I1126" i="5"/>
  <c r="G1127" i="5"/>
  <c r="H1127" i="5" l="1"/>
  <c r="E1128" i="5"/>
  <c r="F1128" i="5" s="1"/>
  <c r="I1127" i="5"/>
  <c r="G1128" i="5"/>
  <c r="H1128" i="5" l="1"/>
  <c r="E1129" i="5"/>
  <c r="F1129" i="5" s="1"/>
  <c r="I1128" i="5"/>
  <c r="G1129" i="5"/>
  <c r="E1130" i="5" l="1"/>
  <c r="F1130" i="5" s="1"/>
  <c r="H1129" i="5"/>
  <c r="I1129" i="5"/>
  <c r="G1130" i="5"/>
  <c r="E1131" i="5" l="1"/>
  <c r="F1131" i="5" s="1"/>
  <c r="H1130" i="5"/>
  <c r="I1130" i="5"/>
  <c r="G1131" i="5"/>
  <c r="H1131" i="5" l="1"/>
  <c r="E1132" i="5"/>
  <c r="F1132" i="5" s="1"/>
  <c r="I1131" i="5"/>
  <c r="G1132" i="5"/>
  <c r="H1132" i="5" l="1"/>
  <c r="E1133" i="5"/>
  <c r="F1133" i="5" s="1"/>
  <c r="I1132" i="5"/>
  <c r="G1133" i="5"/>
  <c r="E1134" i="5" l="1"/>
  <c r="F1134" i="5" s="1"/>
  <c r="H1133" i="5"/>
  <c r="G1134" i="5"/>
  <c r="I1133" i="5"/>
  <c r="E1135" i="5" l="1"/>
  <c r="F1135" i="5" s="1"/>
  <c r="H1134" i="5"/>
  <c r="G1135" i="5"/>
  <c r="I1134" i="5"/>
  <c r="H1135" i="5" l="1"/>
  <c r="E1136" i="5"/>
  <c r="F1136" i="5" s="1"/>
  <c r="I1135" i="5"/>
  <c r="G1136" i="5"/>
  <c r="H1136" i="5" l="1"/>
  <c r="E1137" i="5"/>
  <c r="F1137" i="5" s="1"/>
  <c r="G1137" i="5"/>
  <c r="I1136" i="5"/>
  <c r="H1137" i="5" l="1"/>
  <c r="E1138" i="5"/>
  <c r="F1138" i="5" s="1"/>
  <c r="I1137" i="5"/>
  <c r="G1138" i="5"/>
  <c r="H1138" i="5" l="1"/>
  <c r="E1139" i="5"/>
  <c r="F1139" i="5" s="1"/>
  <c r="I1138" i="5"/>
  <c r="G1139" i="5"/>
  <c r="H1139" i="5" l="1"/>
  <c r="E1140" i="5"/>
  <c r="F1140" i="5" s="1"/>
  <c r="I1139" i="5"/>
  <c r="G1140" i="5"/>
  <c r="H1140" i="5" l="1"/>
  <c r="E1141" i="5"/>
  <c r="F1141" i="5" s="1"/>
  <c r="I1140" i="5"/>
  <c r="G1141" i="5"/>
  <c r="H1141" i="5" l="1"/>
  <c r="E1142" i="5"/>
  <c r="F1142" i="5" s="1"/>
  <c r="I1141" i="5"/>
  <c r="G1142" i="5"/>
  <c r="H1142" i="5" l="1"/>
  <c r="E1143" i="5"/>
  <c r="F1143" i="5" s="1"/>
  <c r="I1142" i="5"/>
  <c r="G1143" i="5"/>
  <c r="H1143" i="5" l="1"/>
  <c r="E1144" i="5"/>
  <c r="F1144" i="5" s="1"/>
  <c r="I1143" i="5"/>
  <c r="G1144" i="5"/>
  <c r="E1145" i="5" l="1"/>
  <c r="F1145" i="5" s="1"/>
  <c r="H1144" i="5"/>
  <c r="I1144" i="5"/>
  <c r="G1145" i="5"/>
  <c r="H1145" i="5" l="1"/>
  <c r="E1146" i="5"/>
  <c r="F1146" i="5" s="1"/>
  <c r="I1145" i="5"/>
  <c r="G1146" i="5"/>
  <c r="H1146" i="5" l="1"/>
  <c r="E1147" i="5"/>
  <c r="F1147" i="5" s="1"/>
  <c r="I1146" i="5"/>
  <c r="G1147" i="5"/>
  <c r="H1147" i="5" l="1"/>
  <c r="E1148" i="5"/>
  <c r="F1148" i="5" s="1"/>
  <c r="I1147" i="5"/>
  <c r="G1148" i="5"/>
  <c r="E1149" i="5" l="1"/>
  <c r="F1149" i="5" s="1"/>
  <c r="H1148" i="5"/>
  <c r="I1148" i="5"/>
  <c r="G1149" i="5"/>
  <c r="E1150" i="5" l="1"/>
  <c r="F1150" i="5" s="1"/>
  <c r="H1149" i="5"/>
  <c r="I1149" i="5"/>
  <c r="G1150" i="5"/>
  <c r="H1150" i="5" l="1"/>
  <c r="E1151" i="5"/>
  <c r="F1151" i="5" s="1"/>
  <c r="I1150" i="5"/>
  <c r="G1151" i="5"/>
  <c r="E1152" i="5" l="1"/>
  <c r="F1152" i="5" s="1"/>
  <c r="H1151" i="5"/>
  <c r="G1152" i="5"/>
  <c r="I1151" i="5"/>
  <c r="E1153" i="5" l="1"/>
  <c r="F1153" i="5" s="1"/>
  <c r="H1152" i="5"/>
  <c r="G1153" i="5"/>
  <c r="I1152" i="5"/>
  <c r="H1153" i="5" l="1"/>
  <c r="E1154" i="5"/>
  <c r="F1154" i="5" s="1"/>
  <c r="I1153" i="5"/>
  <c r="G1154" i="5"/>
  <c r="E1155" i="5" l="1"/>
  <c r="F1155" i="5" s="1"/>
  <c r="H1154" i="5"/>
  <c r="G1155" i="5"/>
  <c r="I1154" i="5"/>
  <c r="E1156" i="5" l="1"/>
  <c r="F1156" i="5" s="1"/>
  <c r="H1155" i="5"/>
  <c r="I1155" i="5"/>
  <c r="G1156" i="5"/>
  <c r="H1156" i="5" l="1"/>
  <c r="E1157" i="5"/>
  <c r="F1157" i="5" s="1"/>
  <c r="I1156" i="5"/>
  <c r="G1157" i="5"/>
  <c r="H1157" i="5" l="1"/>
  <c r="E1158" i="5"/>
  <c r="F1158" i="5" s="1"/>
  <c r="I1157" i="5"/>
  <c r="G1158" i="5"/>
  <c r="E1159" i="5" l="1"/>
  <c r="F1159" i="5" s="1"/>
  <c r="H1158" i="5"/>
  <c r="G1159" i="5"/>
  <c r="I1158" i="5"/>
  <c r="E1160" i="5" l="1"/>
  <c r="F1160" i="5" s="1"/>
  <c r="H1159" i="5"/>
  <c r="G1160" i="5"/>
  <c r="I1159" i="5"/>
  <c r="E1161" i="5" l="1"/>
  <c r="F1161" i="5" s="1"/>
  <c r="H1160" i="5"/>
  <c r="G1161" i="5"/>
  <c r="I1160" i="5"/>
  <c r="H1161" i="5" l="1"/>
  <c r="E1162" i="5"/>
  <c r="F1162" i="5" s="1"/>
  <c r="G1162" i="5"/>
  <c r="I1161" i="5"/>
  <c r="H1162" i="5" l="1"/>
  <c r="E1163" i="5"/>
  <c r="F1163" i="5" s="1"/>
  <c r="I1162" i="5"/>
  <c r="G1163" i="5"/>
  <c r="H1163" i="5" l="1"/>
  <c r="E1164" i="5"/>
  <c r="F1164" i="5" s="1"/>
  <c r="I1163" i="5"/>
  <c r="G1164" i="5"/>
  <c r="H1164" i="5" l="1"/>
  <c r="E1165" i="5"/>
  <c r="F1165" i="5" s="1"/>
  <c r="G1165" i="5"/>
  <c r="I1164" i="5"/>
  <c r="H1165" i="5" l="1"/>
  <c r="E1166" i="5"/>
  <c r="F1166" i="5" s="1"/>
  <c r="G1166" i="5"/>
  <c r="I1165" i="5"/>
  <c r="E1167" i="5" l="1"/>
  <c r="F1167" i="5" s="1"/>
  <c r="H1166" i="5"/>
  <c r="G1167" i="5"/>
  <c r="I1166" i="5"/>
  <c r="H1167" i="5" l="1"/>
  <c r="E1168" i="5"/>
  <c r="F1168" i="5" s="1"/>
  <c r="I1167" i="5"/>
  <c r="G1168" i="5"/>
  <c r="H1168" i="5" l="1"/>
  <c r="E1169" i="5"/>
  <c r="F1169" i="5" s="1"/>
  <c r="I1168" i="5"/>
  <c r="G1169" i="5"/>
  <c r="H1169" i="5" l="1"/>
  <c r="E1170" i="5"/>
  <c r="F1170" i="5" s="1"/>
  <c r="I1169" i="5"/>
  <c r="G1170" i="5"/>
  <c r="H1170" i="5" l="1"/>
  <c r="E1171" i="5"/>
  <c r="F1171" i="5" s="1"/>
  <c r="G1171" i="5"/>
  <c r="I1170" i="5"/>
  <c r="E1172" i="5" l="1"/>
  <c r="F1172" i="5" s="1"/>
  <c r="H1171" i="5"/>
  <c r="G1172" i="5"/>
  <c r="I1171" i="5"/>
  <c r="H1172" i="5" l="1"/>
  <c r="E1173" i="5"/>
  <c r="F1173" i="5" s="1"/>
  <c r="G1173" i="5"/>
  <c r="I1172" i="5"/>
  <c r="H1173" i="5" l="1"/>
  <c r="E1174" i="5"/>
  <c r="F1174" i="5" s="1"/>
  <c r="I1173" i="5"/>
  <c r="G1174" i="5"/>
  <c r="E1175" i="5" l="1"/>
  <c r="F1175" i="5" s="1"/>
  <c r="H1174" i="5"/>
  <c r="G1175" i="5"/>
  <c r="I1174" i="5"/>
  <c r="E1176" i="5" l="1"/>
  <c r="F1176" i="5" s="1"/>
  <c r="H1175" i="5"/>
  <c r="G1176" i="5"/>
  <c r="I1175" i="5"/>
  <c r="H1176" i="5" l="1"/>
  <c r="E1177" i="5"/>
  <c r="F1177" i="5" s="1"/>
  <c r="I1176" i="5"/>
  <c r="G1177" i="5"/>
  <c r="H1177" i="5" l="1"/>
  <c r="E1178" i="5"/>
  <c r="F1178" i="5" s="1"/>
  <c r="I1177" i="5"/>
  <c r="G1178" i="5"/>
  <c r="H1178" i="5" l="1"/>
  <c r="E1179" i="5"/>
  <c r="F1179" i="5" s="1"/>
  <c r="G1179" i="5"/>
  <c r="I1178" i="5"/>
  <c r="H1179" i="5" l="1"/>
  <c r="E1180" i="5"/>
  <c r="F1180" i="5" s="1"/>
  <c r="I1179" i="5"/>
  <c r="G1180" i="5"/>
  <c r="E1181" i="5" l="1"/>
  <c r="F1181" i="5" s="1"/>
  <c r="H1180" i="5"/>
  <c r="G1181" i="5"/>
  <c r="I1180" i="5"/>
  <c r="H1181" i="5" l="1"/>
  <c r="E1182" i="5"/>
  <c r="F1182" i="5" s="1"/>
  <c r="I1181" i="5"/>
  <c r="G1182" i="5"/>
  <c r="E1183" i="5" l="1"/>
  <c r="F1183" i="5" s="1"/>
  <c r="H1182" i="5"/>
  <c r="I1182" i="5"/>
  <c r="G1183" i="5"/>
  <c r="H1183" i="5" l="1"/>
  <c r="E1184" i="5"/>
  <c r="F1184" i="5" s="1"/>
  <c r="I1183" i="5"/>
  <c r="G1184" i="5"/>
  <c r="H1184" i="5" l="1"/>
  <c r="E1185" i="5"/>
  <c r="F1185" i="5" s="1"/>
  <c r="G1185" i="5"/>
  <c r="I1184" i="5"/>
  <c r="E1186" i="5" l="1"/>
  <c r="F1186" i="5" s="1"/>
  <c r="H1185" i="5"/>
  <c r="G1186" i="5"/>
  <c r="I1185" i="5"/>
  <c r="E1187" i="5" l="1"/>
  <c r="F1187" i="5" s="1"/>
  <c r="H1186" i="5"/>
  <c r="G1187" i="5"/>
  <c r="I1186" i="5"/>
  <c r="H1187" i="5" l="1"/>
  <c r="E1188" i="5"/>
  <c r="F1188" i="5" s="1"/>
  <c r="I1187" i="5"/>
  <c r="G1188" i="5"/>
  <c r="H1188" i="5" l="1"/>
  <c r="E1189" i="5"/>
  <c r="F1189" i="5" s="1"/>
  <c r="G1189" i="5"/>
  <c r="I1188" i="5"/>
  <c r="E1190" i="5" l="1"/>
  <c r="F1190" i="5" s="1"/>
  <c r="H1189" i="5"/>
  <c r="G1190" i="5"/>
  <c r="I1189" i="5"/>
  <c r="H1190" i="5" l="1"/>
  <c r="E1191" i="5"/>
  <c r="F1191" i="5" s="1"/>
  <c r="I1190" i="5"/>
  <c r="G1191" i="5"/>
  <c r="H1191" i="5" l="1"/>
  <c r="E1192" i="5"/>
  <c r="F1192" i="5" s="1"/>
  <c r="I1191" i="5"/>
  <c r="G1192" i="5"/>
  <c r="H1192" i="5" l="1"/>
  <c r="E1193" i="5"/>
  <c r="F1193" i="5" s="1"/>
  <c r="I1192" i="5"/>
  <c r="G1193" i="5"/>
  <c r="E1194" i="5" l="1"/>
  <c r="F1194" i="5" s="1"/>
  <c r="H1193" i="5"/>
  <c r="G1194" i="5"/>
  <c r="I1193" i="5"/>
  <c r="H1194" i="5" l="1"/>
  <c r="E1195" i="5"/>
  <c r="F1195" i="5" s="1"/>
  <c r="I1194" i="5"/>
  <c r="G1195" i="5"/>
  <c r="H1195" i="5" l="1"/>
  <c r="E1196" i="5"/>
  <c r="F1196" i="5" s="1"/>
  <c r="I1195" i="5"/>
  <c r="G1196" i="5"/>
  <c r="E1197" i="5" l="1"/>
  <c r="F1197" i="5" s="1"/>
  <c r="H1196" i="5"/>
  <c r="G1197" i="5"/>
  <c r="I1196" i="5"/>
  <c r="H1197" i="5" l="1"/>
  <c r="E1198" i="5"/>
  <c r="F1198" i="5" s="1"/>
  <c r="G1198" i="5"/>
  <c r="I1197" i="5"/>
  <c r="H1198" i="5" l="1"/>
  <c r="E1199" i="5"/>
  <c r="F1199" i="5" s="1"/>
  <c r="I1198" i="5"/>
  <c r="G1199" i="5"/>
  <c r="E1200" i="5" l="1"/>
  <c r="F1200" i="5" s="1"/>
  <c r="H1199" i="5"/>
  <c r="G1200" i="5"/>
  <c r="I1199" i="5"/>
  <c r="H1200" i="5" l="1"/>
  <c r="E1201" i="5"/>
  <c r="F1201" i="5" s="1"/>
  <c r="G1201" i="5"/>
  <c r="I1200" i="5"/>
  <c r="E1202" i="5" l="1"/>
  <c r="F1202" i="5" s="1"/>
  <c r="H1201" i="5"/>
  <c r="G1202" i="5"/>
  <c r="I1201" i="5"/>
  <c r="H1202" i="5" l="1"/>
  <c r="E1203" i="5"/>
  <c r="F1203" i="5" s="1"/>
  <c r="I1202" i="5"/>
  <c r="G1203" i="5"/>
  <c r="H1203" i="5" l="1"/>
  <c r="E1204" i="5"/>
  <c r="F1204" i="5" s="1"/>
  <c r="I1203" i="5"/>
  <c r="G1204" i="5"/>
  <c r="H1204" i="5" l="1"/>
  <c r="E1205" i="5"/>
  <c r="F1205" i="5" s="1"/>
  <c r="I1204" i="5"/>
  <c r="G1205" i="5"/>
  <c r="H1205" i="5" l="1"/>
  <c r="E1206" i="5"/>
  <c r="F1206" i="5" s="1"/>
  <c r="I1205" i="5"/>
  <c r="G1206" i="5"/>
  <c r="H1206" i="5" l="1"/>
  <c r="E1207" i="5"/>
  <c r="F1207" i="5" s="1"/>
  <c r="G1207" i="5"/>
  <c r="I1206" i="5"/>
  <c r="H1207" i="5" l="1"/>
  <c r="E1208" i="5"/>
  <c r="F1208" i="5" s="1"/>
  <c r="I1207" i="5"/>
  <c r="G1208" i="5"/>
  <c r="H1208" i="5" l="1"/>
  <c r="E1209" i="5"/>
  <c r="F1209" i="5" s="1"/>
  <c r="G1209" i="5"/>
  <c r="I1208" i="5"/>
  <c r="H1209" i="5" l="1"/>
  <c r="E1210" i="5"/>
  <c r="F1210" i="5" s="1"/>
  <c r="I1209" i="5"/>
  <c r="G1210" i="5"/>
  <c r="H1210" i="5" l="1"/>
  <c r="E1211" i="5"/>
  <c r="F1211" i="5" s="1"/>
  <c r="I1210" i="5"/>
  <c r="G1211" i="5"/>
  <c r="H1211" i="5" l="1"/>
  <c r="E1212" i="5"/>
  <c r="F1212" i="5" s="1"/>
  <c r="G1212" i="5"/>
  <c r="I1211" i="5"/>
  <c r="H1212" i="5" l="1"/>
  <c r="E1213" i="5"/>
  <c r="F1213" i="5" s="1"/>
  <c r="G1213" i="5"/>
  <c r="I1212" i="5"/>
  <c r="E1214" i="5" l="1"/>
  <c r="F1214" i="5" s="1"/>
  <c r="H1213" i="5"/>
  <c r="I1213" i="5"/>
  <c r="G1214" i="5"/>
  <c r="H1214" i="5" l="1"/>
  <c r="E1215" i="5"/>
  <c r="F1215" i="5" s="1"/>
  <c r="I1214" i="5"/>
  <c r="G1215" i="5"/>
  <c r="E1216" i="5" l="1"/>
  <c r="F1216" i="5" s="1"/>
  <c r="H1215" i="5"/>
  <c r="G1216" i="5"/>
  <c r="I1215" i="5"/>
  <c r="E1217" i="5" l="1"/>
  <c r="F1217" i="5" s="1"/>
  <c r="H1216" i="5"/>
  <c r="G1217" i="5"/>
  <c r="I1216" i="5"/>
  <c r="H1217" i="5" l="1"/>
  <c r="E1218" i="5"/>
  <c r="F1218" i="5" s="1"/>
  <c r="I1217" i="5"/>
  <c r="G1218" i="5"/>
  <c r="E1219" i="5" l="1"/>
  <c r="F1219" i="5" s="1"/>
  <c r="H1218" i="5"/>
  <c r="I1218" i="5"/>
  <c r="G1219" i="5"/>
  <c r="E1220" i="5" l="1"/>
  <c r="F1220" i="5" s="1"/>
  <c r="H1219" i="5"/>
  <c r="I1219" i="5"/>
  <c r="G1220" i="5"/>
  <c r="H1220" i="5" l="1"/>
  <c r="E1221" i="5"/>
  <c r="F1221" i="5" s="1"/>
  <c r="I1220" i="5"/>
  <c r="G1221" i="5"/>
  <c r="E1222" i="5" l="1"/>
  <c r="F1222" i="5" s="1"/>
  <c r="H1221" i="5"/>
  <c r="G1222" i="5"/>
  <c r="I1221" i="5"/>
  <c r="E1223" i="5" l="1"/>
  <c r="F1223" i="5" s="1"/>
  <c r="H1222" i="5"/>
  <c r="G1223" i="5"/>
  <c r="I1222" i="5"/>
  <c r="E1224" i="5" l="1"/>
  <c r="F1224" i="5" s="1"/>
  <c r="H1223" i="5"/>
  <c r="G1224" i="5"/>
  <c r="I1223" i="5"/>
  <c r="E1225" i="5" l="1"/>
  <c r="F1225" i="5" s="1"/>
  <c r="H1224" i="5"/>
  <c r="G1225" i="5"/>
  <c r="I1224" i="5"/>
  <c r="H1225" i="5" l="1"/>
  <c r="E1226" i="5"/>
  <c r="F1226" i="5" s="1"/>
  <c r="I1225" i="5"/>
  <c r="G1226" i="5"/>
  <c r="H1226" i="5" l="1"/>
  <c r="E1227" i="5"/>
  <c r="F1227" i="5" s="1"/>
  <c r="I1226" i="5"/>
  <c r="G1227" i="5"/>
  <c r="E1228" i="5" l="1"/>
  <c r="F1228" i="5" s="1"/>
  <c r="H1227" i="5"/>
  <c r="G1228" i="5"/>
  <c r="I1227" i="5"/>
  <c r="H1228" i="5" l="1"/>
  <c r="E1229" i="5"/>
  <c r="F1229" i="5" s="1"/>
  <c r="G1229" i="5"/>
  <c r="I1228" i="5"/>
  <c r="H1229" i="5" l="1"/>
  <c r="E1230" i="5"/>
  <c r="F1230" i="5" s="1"/>
  <c r="I1229" i="5"/>
  <c r="G1230" i="5"/>
  <c r="H1230" i="5" l="1"/>
  <c r="E1231" i="5"/>
  <c r="F1231" i="5" s="1"/>
  <c r="I1230" i="5"/>
  <c r="G1231" i="5"/>
  <c r="E1232" i="5" l="1"/>
  <c r="F1232" i="5" s="1"/>
  <c r="H1231" i="5"/>
  <c r="G1232" i="5"/>
  <c r="I1231" i="5"/>
  <c r="E1233" i="5" l="1"/>
  <c r="F1233" i="5" s="1"/>
  <c r="H1232" i="5"/>
  <c r="I1232" i="5"/>
  <c r="G1233" i="5"/>
  <c r="H1233" i="5" l="1"/>
  <c r="E1234" i="5"/>
  <c r="F1234" i="5" s="1"/>
  <c r="G1234" i="5"/>
  <c r="I1233" i="5"/>
  <c r="H1234" i="5" l="1"/>
  <c r="E1235" i="5"/>
  <c r="F1235" i="5" s="1"/>
  <c r="I1234" i="5"/>
  <c r="G1235" i="5"/>
  <c r="H1235" i="5" l="1"/>
  <c r="E1236" i="5"/>
  <c r="F1236" i="5" s="1"/>
  <c r="I1235" i="5"/>
  <c r="G1236" i="5"/>
  <c r="E1237" i="5" l="1"/>
  <c r="F1237" i="5" s="1"/>
  <c r="H1236" i="5"/>
  <c r="G1237" i="5"/>
  <c r="I1236" i="5"/>
  <c r="E1238" i="5" l="1"/>
  <c r="F1238" i="5" s="1"/>
  <c r="H1237" i="5"/>
  <c r="G1238" i="5"/>
  <c r="I1237" i="5"/>
  <c r="H1238" i="5" l="1"/>
  <c r="E1239" i="5"/>
  <c r="F1239" i="5" s="1"/>
  <c r="I1238" i="5"/>
  <c r="G1239" i="5"/>
  <c r="E1240" i="5" l="1"/>
  <c r="F1240" i="5" s="1"/>
  <c r="H1239" i="5"/>
  <c r="G1240" i="5"/>
  <c r="I1239" i="5"/>
  <c r="H1240" i="5" l="1"/>
  <c r="E1241" i="5"/>
  <c r="F1241" i="5" s="1"/>
  <c r="G1241" i="5"/>
  <c r="I1240" i="5"/>
  <c r="H1241" i="5" l="1"/>
  <c r="E1242" i="5"/>
  <c r="F1242" i="5" s="1"/>
  <c r="I1241" i="5"/>
  <c r="G1242" i="5"/>
  <c r="H1242" i="5" l="1"/>
  <c r="E1243" i="5"/>
  <c r="F1243" i="5" s="1"/>
  <c r="G1243" i="5"/>
  <c r="I1242" i="5"/>
  <c r="H1243" i="5" l="1"/>
  <c r="E1244" i="5"/>
  <c r="F1244" i="5" s="1"/>
  <c r="G1244" i="5"/>
  <c r="I1243" i="5"/>
  <c r="E1245" i="5" l="1"/>
  <c r="F1245" i="5" s="1"/>
  <c r="H1244" i="5"/>
  <c r="G1245" i="5"/>
  <c r="I1244" i="5"/>
  <c r="H1245" i="5" l="1"/>
  <c r="E1246" i="5"/>
  <c r="F1246" i="5" s="1"/>
  <c r="G1246" i="5"/>
  <c r="I1245" i="5"/>
  <c r="E1247" i="5" l="1"/>
  <c r="F1247" i="5" s="1"/>
  <c r="H1246" i="5"/>
  <c r="G1247" i="5"/>
  <c r="I1246" i="5"/>
  <c r="H1247" i="5" l="1"/>
  <c r="E1248" i="5"/>
  <c r="F1248" i="5" s="1"/>
  <c r="I1247" i="5"/>
  <c r="G1248" i="5"/>
  <c r="H1248" i="5" l="1"/>
  <c r="E1249" i="5"/>
  <c r="F1249" i="5" s="1"/>
  <c r="I1248" i="5"/>
  <c r="G1249" i="5"/>
  <c r="H1249" i="5" l="1"/>
  <c r="E1250" i="5"/>
  <c r="F1250" i="5" s="1"/>
  <c r="I1249" i="5"/>
  <c r="G1250" i="5"/>
  <c r="H1250" i="5" l="1"/>
  <c r="E1251" i="5"/>
  <c r="F1251" i="5" s="1"/>
  <c r="I1250" i="5"/>
  <c r="G1251" i="5"/>
  <c r="H1251" i="5" l="1"/>
  <c r="E1252" i="5"/>
  <c r="F1252" i="5" s="1"/>
  <c r="I1251" i="5"/>
  <c r="G1252" i="5"/>
  <c r="E1253" i="5" l="1"/>
  <c r="F1253" i="5" s="1"/>
  <c r="H1252" i="5"/>
  <c r="G1253" i="5"/>
  <c r="I1252" i="5"/>
  <c r="H1253" i="5" l="1"/>
  <c r="E1254" i="5"/>
  <c r="F1254" i="5" s="1"/>
  <c r="I1253" i="5"/>
  <c r="G1254" i="5"/>
  <c r="E1255" i="5" l="1"/>
  <c r="F1255" i="5" s="1"/>
  <c r="H1254" i="5"/>
  <c r="G1255" i="5"/>
  <c r="I1254" i="5"/>
  <c r="H1255" i="5" l="1"/>
  <c r="E1256" i="5"/>
  <c r="F1256" i="5" s="1"/>
  <c r="I1255" i="5"/>
  <c r="G1256" i="5"/>
  <c r="H1256" i="5" l="1"/>
  <c r="E1257" i="5"/>
  <c r="F1257" i="5" s="1"/>
  <c r="G1257" i="5"/>
  <c r="I1256" i="5"/>
  <c r="E1258" i="5" l="1"/>
  <c r="F1258" i="5" s="1"/>
  <c r="H1257" i="5"/>
  <c r="G1258" i="5"/>
  <c r="I1257" i="5"/>
  <c r="E1259" i="5" l="1"/>
  <c r="F1259" i="5" s="1"/>
  <c r="H1258" i="5"/>
  <c r="G1259" i="5"/>
  <c r="I1258" i="5"/>
  <c r="E1260" i="5" l="1"/>
  <c r="F1260" i="5" s="1"/>
  <c r="H1259" i="5"/>
  <c r="G1260" i="5"/>
  <c r="I1259" i="5"/>
  <c r="H1260" i="5" l="1"/>
  <c r="E1261" i="5"/>
  <c r="F1261" i="5" s="1"/>
  <c r="G1261" i="5"/>
  <c r="I1260" i="5"/>
  <c r="E1262" i="5" l="1"/>
  <c r="F1262" i="5" s="1"/>
  <c r="H1261" i="5"/>
  <c r="G1262" i="5"/>
  <c r="I1261" i="5"/>
  <c r="H1262" i="5" l="1"/>
  <c r="E1263" i="5"/>
  <c r="F1263" i="5" s="1"/>
  <c r="I1262" i="5"/>
  <c r="G1263" i="5"/>
  <c r="H1263" i="5" l="1"/>
  <c r="E1264" i="5"/>
  <c r="F1264" i="5" s="1"/>
  <c r="I1263" i="5"/>
  <c r="G1264" i="5"/>
  <c r="H1264" i="5" l="1"/>
  <c r="E1265" i="5"/>
  <c r="F1265" i="5" s="1"/>
  <c r="I1264" i="5"/>
  <c r="G1265" i="5"/>
  <c r="E1266" i="5" l="1"/>
  <c r="F1266" i="5" s="1"/>
  <c r="H1265" i="5"/>
  <c r="I1265" i="5"/>
  <c r="G1266" i="5"/>
  <c r="E1267" i="5" l="1"/>
  <c r="F1267" i="5" s="1"/>
  <c r="H1266" i="5"/>
  <c r="G1267" i="5"/>
  <c r="I1266" i="5"/>
  <c r="H1267" i="5" l="1"/>
  <c r="E1268" i="5"/>
  <c r="F1268" i="5" s="1"/>
  <c r="I1267" i="5"/>
  <c r="G1268" i="5"/>
  <c r="H1268" i="5" l="1"/>
  <c r="E1269" i="5"/>
  <c r="F1269" i="5" s="1"/>
  <c r="G1269" i="5"/>
  <c r="I1268" i="5"/>
  <c r="H1269" i="5" l="1"/>
  <c r="E1270" i="5"/>
  <c r="F1270" i="5" s="1"/>
  <c r="G1270" i="5"/>
  <c r="I1269" i="5"/>
  <c r="E1271" i="5" l="1"/>
  <c r="F1271" i="5" s="1"/>
  <c r="H1270" i="5"/>
  <c r="I1270" i="5"/>
  <c r="G1271" i="5"/>
  <c r="H1271" i="5" l="1"/>
  <c r="E1272" i="5"/>
  <c r="F1272" i="5" s="1"/>
  <c r="I1271" i="5"/>
  <c r="G1272" i="5"/>
  <c r="H1272" i="5" l="1"/>
  <c r="E1273" i="5"/>
  <c r="F1273" i="5" s="1"/>
  <c r="I1272" i="5"/>
  <c r="G1273" i="5"/>
  <c r="E1274" i="5" l="1"/>
  <c r="F1274" i="5" s="1"/>
  <c r="H1273" i="5"/>
  <c r="I1273" i="5"/>
  <c r="G1274" i="5"/>
  <c r="H1274" i="5" l="1"/>
  <c r="E1275" i="5"/>
  <c r="F1275" i="5" s="1"/>
  <c r="G1275" i="5"/>
  <c r="I1274" i="5"/>
  <c r="H1275" i="5" l="1"/>
  <c r="E1276" i="5"/>
  <c r="F1276" i="5" s="1"/>
  <c r="G1276" i="5"/>
  <c r="I1275" i="5"/>
  <c r="H1276" i="5" l="1"/>
  <c r="E1277" i="5"/>
  <c r="F1277" i="5" s="1"/>
  <c r="I1276" i="5"/>
  <c r="G1277" i="5"/>
  <c r="E1278" i="5" l="1"/>
  <c r="F1278" i="5" s="1"/>
  <c r="H1277" i="5"/>
  <c r="I1277" i="5"/>
  <c r="G1278" i="5"/>
  <c r="H1278" i="5" l="1"/>
  <c r="E1279" i="5"/>
  <c r="F1279" i="5" s="1"/>
  <c r="I1278" i="5"/>
  <c r="G1279" i="5"/>
  <c r="E1280" i="5" l="1"/>
  <c r="F1280" i="5" s="1"/>
  <c r="H1279" i="5"/>
  <c r="I1279" i="5"/>
  <c r="G1280" i="5"/>
  <c r="H1280" i="5" l="1"/>
  <c r="E1281" i="5"/>
  <c r="F1281" i="5" s="1"/>
  <c r="G1281" i="5"/>
  <c r="I1280" i="5"/>
  <c r="H1281" i="5" l="1"/>
  <c r="E1282" i="5"/>
  <c r="F1282" i="5" s="1"/>
  <c r="G1282" i="5"/>
  <c r="I1281" i="5"/>
  <c r="H1282" i="5" l="1"/>
  <c r="E1283" i="5"/>
  <c r="F1283" i="5" s="1"/>
  <c r="G1283" i="5"/>
  <c r="I1282" i="5"/>
  <c r="H1283" i="5" l="1"/>
  <c r="E1284" i="5"/>
  <c r="F1284" i="5" s="1"/>
  <c r="G1284" i="5"/>
  <c r="I1283" i="5"/>
  <c r="H1284" i="5" l="1"/>
  <c r="E1285" i="5"/>
  <c r="F1285" i="5" s="1"/>
  <c r="G1285" i="5"/>
  <c r="I1284" i="5"/>
  <c r="E1286" i="5" l="1"/>
  <c r="F1286" i="5" s="1"/>
  <c r="H1285" i="5"/>
  <c r="G1286" i="5"/>
  <c r="I1285" i="5"/>
  <c r="E1287" i="5" l="1"/>
  <c r="F1287" i="5" s="1"/>
  <c r="H1286" i="5"/>
  <c r="G1287" i="5"/>
  <c r="I1286" i="5"/>
  <c r="H1287" i="5" l="1"/>
  <c r="E1288" i="5"/>
  <c r="F1288" i="5" s="1"/>
  <c r="I1287" i="5"/>
  <c r="G1288" i="5"/>
  <c r="E1289" i="5" l="1"/>
  <c r="F1289" i="5" s="1"/>
  <c r="H1288" i="5"/>
  <c r="I1288" i="5"/>
  <c r="G1289" i="5"/>
  <c r="H1289" i="5" l="1"/>
  <c r="E1290" i="5"/>
  <c r="F1290" i="5" s="1"/>
  <c r="I1289" i="5"/>
  <c r="G1290" i="5"/>
  <c r="H1290" i="5" l="1"/>
  <c r="E1291" i="5"/>
  <c r="F1291" i="5" s="1"/>
  <c r="I1290" i="5"/>
  <c r="G1291" i="5"/>
  <c r="H1291" i="5" l="1"/>
  <c r="E1292" i="5"/>
  <c r="F1292" i="5" s="1"/>
  <c r="I1291" i="5"/>
  <c r="G1292" i="5"/>
  <c r="H1292" i="5" l="1"/>
  <c r="E1293" i="5"/>
  <c r="F1293" i="5" s="1"/>
  <c r="G1293" i="5"/>
  <c r="I1292" i="5"/>
  <c r="E1294" i="5" l="1"/>
  <c r="F1294" i="5" s="1"/>
  <c r="H1293" i="5"/>
  <c r="I1293" i="5"/>
  <c r="G1294" i="5"/>
  <c r="E1295" i="5" l="1"/>
  <c r="F1295" i="5" s="1"/>
  <c r="H1294" i="5"/>
  <c r="G1295" i="5"/>
  <c r="I1294" i="5"/>
  <c r="H1295" i="5" l="1"/>
  <c r="E1296" i="5"/>
  <c r="F1296" i="5" s="1"/>
  <c r="I1295" i="5"/>
  <c r="G1296" i="5"/>
  <c r="E1297" i="5" l="1"/>
  <c r="F1297" i="5" s="1"/>
  <c r="H1296" i="5"/>
  <c r="I1296" i="5"/>
  <c r="G1297" i="5"/>
  <c r="H1297" i="5" l="1"/>
  <c r="E1298" i="5"/>
  <c r="F1298" i="5" s="1"/>
  <c r="I1297" i="5"/>
  <c r="G1298" i="5"/>
  <c r="E1299" i="5" l="1"/>
  <c r="F1299" i="5" s="1"/>
  <c r="H1298" i="5"/>
  <c r="I1298" i="5"/>
  <c r="G1299" i="5"/>
  <c r="E1300" i="5" l="1"/>
  <c r="F1300" i="5" s="1"/>
  <c r="H1299" i="5"/>
  <c r="I1299" i="5"/>
  <c r="G1300" i="5"/>
  <c r="H1300" i="5" l="1"/>
  <c r="E1301" i="5"/>
  <c r="F1301" i="5" s="1"/>
  <c r="I1300" i="5"/>
  <c r="G1301" i="5"/>
  <c r="H1301" i="5" l="1"/>
  <c r="E1302" i="5"/>
  <c r="F1302" i="5" s="1"/>
  <c r="I1301" i="5"/>
  <c r="G1302" i="5"/>
  <c r="E1303" i="5" l="1"/>
  <c r="F1303" i="5" s="1"/>
  <c r="H1302" i="5"/>
  <c r="I1302" i="5"/>
  <c r="G1303" i="5"/>
  <c r="H1303" i="5" l="1"/>
  <c r="E1304" i="5"/>
  <c r="F1304" i="5" s="1"/>
  <c r="G1304" i="5"/>
  <c r="I1303" i="5"/>
  <c r="E1305" i="5" l="1"/>
  <c r="F1305" i="5" s="1"/>
  <c r="H1304" i="5"/>
  <c r="I1304" i="5"/>
  <c r="G1305" i="5"/>
  <c r="H1305" i="5" l="1"/>
  <c r="E1306" i="5"/>
  <c r="F1306" i="5" s="1"/>
  <c r="I1305" i="5"/>
  <c r="G1306" i="5"/>
  <c r="H1306" i="5" l="1"/>
  <c r="E1307" i="5"/>
  <c r="F1307" i="5" s="1"/>
  <c r="G1307" i="5"/>
  <c r="I1306" i="5"/>
  <c r="E1308" i="5" l="1"/>
  <c r="F1308" i="5" s="1"/>
  <c r="H1307" i="5"/>
  <c r="I1307" i="5"/>
  <c r="G1308" i="5"/>
  <c r="H1308" i="5" l="1"/>
  <c r="E1309" i="5"/>
  <c r="F1309" i="5" s="1"/>
  <c r="I1308" i="5"/>
  <c r="G1309" i="5"/>
  <c r="H1309" i="5" l="1"/>
  <c r="E1310" i="5"/>
  <c r="F1310" i="5" s="1"/>
  <c r="G1310" i="5"/>
  <c r="I1309" i="5"/>
  <c r="H1310" i="5" l="1"/>
  <c r="E1311" i="5"/>
  <c r="F1311" i="5" s="1"/>
  <c r="G1311" i="5"/>
  <c r="I1310" i="5"/>
  <c r="H1311" i="5" l="1"/>
  <c r="E1312" i="5"/>
  <c r="F1312" i="5" s="1"/>
  <c r="I1311" i="5"/>
  <c r="G1312" i="5"/>
  <c r="H1312" i="5" l="1"/>
  <c r="E1313" i="5"/>
  <c r="F1313" i="5" s="1"/>
  <c r="I1312" i="5"/>
  <c r="G1313" i="5"/>
  <c r="H1313" i="5" l="1"/>
  <c r="E1314" i="5"/>
  <c r="F1314" i="5" s="1"/>
  <c r="I1313" i="5"/>
  <c r="G1314" i="5"/>
  <c r="H1314" i="5" l="1"/>
  <c r="E1315" i="5"/>
  <c r="F1315" i="5" s="1"/>
  <c r="I1314" i="5"/>
  <c r="G1315" i="5"/>
  <c r="H1315" i="5" l="1"/>
  <c r="E1316" i="5"/>
  <c r="F1316" i="5" s="1"/>
  <c r="I1315" i="5"/>
  <c r="G1316" i="5"/>
  <c r="H1316" i="5" l="1"/>
  <c r="E1317" i="5"/>
  <c r="F1317" i="5" s="1"/>
  <c r="I1316" i="5"/>
  <c r="G1317" i="5"/>
  <c r="H1317" i="5" l="1"/>
  <c r="E1318" i="5"/>
  <c r="F1318" i="5" s="1"/>
  <c r="I1317" i="5"/>
  <c r="G1318" i="5"/>
  <c r="E1319" i="5" l="1"/>
  <c r="F1319" i="5" s="1"/>
  <c r="H1318" i="5"/>
  <c r="I1318" i="5"/>
  <c r="G1319" i="5"/>
  <c r="E1320" i="5" l="1"/>
  <c r="F1320" i="5" s="1"/>
  <c r="H1319" i="5"/>
  <c r="G1320" i="5"/>
  <c r="I1319" i="5"/>
  <c r="H1320" i="5" l="1"/>
  <c r="E1321" i="5"/>
  <c r="F1321" i="5" s="1"/>
  <c r="I1320" i="5"/>
  <c r="G1321" i="5"/>
  <c r="H1321" i="5" l="1"/>
  <c r="E1322" i="5"/>
  <c r="F1322" i="5" s="1"/>
  <c r="I1321" i="5"/>
  <c r="G1322" i="5"/>
  <c r="H1322" i="5" l="1"/>
  <c r="E1323" i="5"/>
  <c r="F1323" i="5" s="1"/>
  <c r="G1323" i="5"/>
  <c r="I1322" i="5"/>
  <c r="H1323" i="5" l="1"/>
  <c r="E1324" i="5"/>
  <c r="F1324" i="5" s="1"/>
  <c r="G1324" i="5"/>
  <c r="I1323" i="5"/>
  <c r="E1325" i="5" l="1"/>
  <c r="F1325" i="5" s="1"/>
  <c r="H1324" i="5"/>
  <c r="I1324" i="5"/>
  <c r="G1325" i="5"/>
  <c r="H1325" i="5" l="1"/>
  <c r="E1326" i="5"/>
  <c r="F1326" i="5" s="1"/>
  <c r="I1325" i="5"/>
  <c r="G1326" i="5"/>
  <c r="H1326" i="5" l="1"/>
  <c r="E1327" i="5"/>
  <c r="F1327" i="5" s="1"/>
  <c r="G1327" i="5"/>
  <c r="I1326" i="5"/>
  <c r="E1328" i="5" l="1"/>
  <c r="F1328" i="5" s="1"/>
  <c r="H1327" i="5"/>
  <c r="G1328" i="5"/>
  <c r="I1327" i="5"/>
  <c r="H1328" i="5" l="1"/>
  <c r="E1329" i="5"/>
  <c r="F1329" i="5" s="1"/>
  <c r="G1329" i="5"/>
  <c r="I1328" i="5"/>
  <c r="H1329" i="5" l="1"/>
  <c r="E1330" i="5"/>
  <c r="F1330" i="5" s="1"/>
  <c r="I1329" i="5"/>
  <c r="G1330" i="5"/>
  <c r="H1330" i="5" l="1"/>
  <c r="E1331" i="5"/>
  <c r="F1331" i="5" s="1"/>
  <c r="I1330" i="5"/>
  <c r="G1331" i="5"/>
  <c r="H1331" i="5" l="1"/>
  <c r="E1332" i="5"/>
  <c r="F1332" i="5" s="1"/>
  <c r="I1331" i="5"/>
  <c r="G1332" i="5"/>
  <c r="E1333" i="5" l="1"/>
  <c r="F1333" i="5" s="1"/>
  <c r="H1332" i="5"/>
  <c r="G1333" i="5"/>
  <c r="I1332" i="5"/>
  <c r="E1334" i="5" l="1"/>
  <c r="F1334" i="5" s="1"/>
  <c r="H1333" i="5"/>
  <c r="I1333" i="5"/>
  <c r="G1334" i="5"/>
  <c r="H1334" i="5" l="1"/>
  <c r="E1335" i="5"/>
  <c r="F1335" i="5" s="1"/>
  <c r="G1335" i="5"/>
  <c r="I1334" i="5"/>
  <c r="H1335" i="5" l="1"/>
  <c r="E1336" i="5"/>
  <c r="F1336" i="5" s="1"/>
  <c r="I1335" i="5"/>
  <c r="G1336" i="5"/>
  <c r="E1337" i="5" l="1"/>
  <c r="F1337" i="5" s="1"/>
  <c r="H1336" i="5"/>
  <c r="I1336" i="5"/>
  <c r="G1337" i="5"/>
  <c r="H1337" i="5" l="1"/>
  <c r="E1338" i="5"/>
  <c r="F1338" i="5" s="1"/>
  <c r="G1338" i="5"/>
  <c r="I1337" i="5"/>
  <c r="E1339" i="5" l="1"/>
  <c r="F1339" i="5" s="1"/>
  <c r="H1338" i="5"/>
  <c r="I1338" i="5"/>
  <c r="G1339" i="5"/>
  <c r="E1340" i="5" l="1"/>
  <c r="F1340" i="5" s="1"/>
  <c r="H1339" i="5"/>
  <c r="G1340" i="5"/>
  <c r="I1339" i="5"/>
  <c r="E1341" i="5" l="1"/>
  <c r="F1341" i="5" s="1"/>
  <c r="H1340" i="5"/>
  <c r="G1341" i="5"/>
  <c r="I1340" i="5"/>
  <c r="H1341" i="5" l="1"/>
  <c r="E1342" i="5"/>
  <c r="F1342" i="5" s="1"/>
  <c r="I1341" i="5"/>
  <c r="G1342" i="5"/>
  <c r="E1343" i="5" l="1"/>
  <c r="F1343" i="5" s="1"/>
  <c r="H1342" i="5"/>
  <c r="G1343" i="5"/>
  <c r="I1342" i="5"/>
  <c r="E1344" i="5" l="1"/>
  <c r="F1344" i="5" s="1"/>
  <c r="H1343" i="5"/>
  <c r="G1344" i="5"/>
  <c r="I1343" i="5"/>
  <c r="E1345" i="5" l="1"/>
  <c r="F1345" i="5" s="1"/>
  <c r="H1344" i="5"/>
  <c r="I1344" i="5"/>
  <c r="G1345" i="5"/>
  <c r="E1346" i="5" l="1"/>
  <c r="F1346" i="5" s="1"/>
  <c r="H1345" i="5"/>
  <c r="I1345" i="5"/>
  <c r="G1346" i="5"/>
  <c r="E1347" i="5" l="1"/>
  <c r="F1347" i="5" s="1"/>
  <c r="H1346" i="5"/>
  <c r="G1347" i="5"/>
  <c r="I1346" i="5"/>
  <c r="H1347" i="5" l="1"/>
  <c r="E1348" i="5"/>
  <c r="F1348" i="5" s="1"/>
  <c r="I1347" i="5"/>
  <c r="G1348" i="5"/>
  <c r="H1348" i="5" l="1"/>
  <c r="E1349" i="5"/>
  <c r="F1349" i="5" s="1"/>
  <c r="I1348" i="5"/>
  <c r="G1349" i="5"/>
  <c r="E1350" i="5" l="1"/>
  <c r="F1350" i="5" s="1"/>
  <c r="H1349" i="5"/>
  <c r="I1349" i="5"/>
  <c r="G1350" i="5"/>
  <c r="E1351" i="5" l="1"/>
  <c r="F1351" i="5" s="1"/>
  <c r="H1350" i="5"/>
  <c r="G1351" i="5"/>
  <c r="I1350" i="5"/>
  <c r="H1351" i="5" l="1"/>
  <c r="E1352" i="5"/>
  <c r="F1352" i="5" s="1"/>
  <c r="G1352" i="5"/>
  <c r="I1351" i="5"/>
  <c r="E1353" i="5" l="1"/>
  <c r="F1353" i="5" s="1"/>
  <c r="H1352" i="5"/>
  <c r="G1353" i="5"/>
  <c r="I1352" i="5"/>
  <c r="E1354" i="5" l="1"/>
  <c r="F1354" i="5" s="1"/>
  <c r="H1353" i="5"/>
  <c r="I1353" i="5"/>
  <c r="G1354" i="5"/>
  <c r="H1354" i="5" l="1"/>
  <c r="E1355" i="5"/>
  <c r="F1355" i="5" s="1"/>
  <c r="I1354" i="5"/>
  <c r="G1355" i="5"/>
  <c r="H1355" i="5" l="1"/>
  <c r="E1356" i="5"/>
  <c r="F1356" i="5" s="1"/>
  <c r="I1355" i="5"/>
  <c r="G1356" i="5"/>
  <c r="E1357" i="5" l="1"/>
  <c r="F1357" i="5" s="1"/>
  <c r="H1356" i="5"/>
  <c r="G1357" i="5"/>
  <c r="I1356" i="5"/>
  <c r="E1358" i="5" l="1"/>
  <c r="F1358" i="5" s="1"/>
  <c r="H1357" i="5"/>
  <c r="G1358" i="5"/>
  <c r="I1357" i="5"/>
  <c r="H1358" i="5" l="1"/>
  <c r="E1359" i="5"/>
  <c r="F1359" i="5" s="1"/>
  <c r="G1359" i="5"/>
  <c r="I1358" i="5"/>
  <c r="H1359" i="5" l="1"/>
  <c r="E1360" i="5"/>
  <c r="F1360" i="5" s="1"/>
  <c r="I1359" i="5"/>
  <c r="G1360" i="5"/>
  <c r="E1361" i="5" l="1"/>
  <c r="F1361" i="5" s="1"/>
  <c r="H1360" i="5"/>
  <c r="I1360" i="5"/>
  <c r="G1361" i="5"/>
  <c r="H1361" i="5" l="1"/>
  <c r="E1362" i="5"/>
  <c r="F1362" i="5" s="1"/>
  <c r="I1361" i="5"/>
  <c r="G1362" i="5"/>
  <c r="H1362" i="5" l="1"/>
  <c r="E1363" i="5"/>
  <c r="F1363" i="5" s="1"/>
  <c r="G1363" i="5"/>
  <c r="I1362" i="5"/>
  <c r="H1363" i="5" l="1"/>
  <c r="E1364" i="5"/>
  <c r="F1364" i="5" s="1"/>
  <c r="I1363" i="5"/>
  <c r="G1364" i="5"/>
  <c r="H1364" i="5" l="1"/>
  <c r="E1365" i="5"/>
  <c r="F1365" i="5" s="1"/>
  <c r="G1365" i="5"/>
  <c r="I1364" i="5"/>
  <c r="H1365" i="5" l="1"/>
  <c r="E1366" i="5"/>
  <c r="F1366" i="5" s="1"/>
  <c r="G1366" i="5"/>
  <c r="I1365" i="5"/>
  <c r="H1366" i="5" l="1"/>
  <c r="E1367" i="5"/>
  <c r="F1367" i="5" s="1"/>
  <c r="I1366" i="5"/>
  <c r="G1367" i="5"/>
  <c r="E1368" i="5" l="1"/>
  <c r="F1368" i="5" s="1"/>
  <c r="H1367" i="5"/>
  <c r="G1368" i="5"/>
  <c r="I1367" i="5"/>
  <c r="E1369" i="5" l="1"/>
  <c r="F1369" i="5" s="1"/>
  <c r="H1368" i="5"/>
  <c r="G1369" i="5"/>
  <c r="I1368" i="5"/>
  <c r="H1369" i="5" l="1"/>
  <c r="E1370" i="5"/>
  <c r="F1370" i="5" s="1"/>
  <c r="I1369" i="5"/>
  <c r="G1370" i="5"/>
  <c r="H1370" i="5" l="1"/>
  <c r="E1371" i="5"/>
  <c r="F1371" i="5" s="1"/>
  <c r="I1370" i="5"/>
  <c r="G1371" i="5"/>
  <c r="H1371" i="5" l="1"/>
  <c r="E1372" i="5"/>
  <c r="F1372" i="5" s="1"/>
  <c r="I1371" i="5"/>
  <c r="G1372" i="5"/>
  <c r="H1372" i="5" l="1"/>
  <c r="E1373" i="5"/>
  <c r="F1373" i="5" s="1"/>
  <c r="I1372" i="5"/>
  <c r="G1373" i="5"/>
  <c r="H1373" i="5" l="1"/>
  <c r="E1374" i="5"/>
  <c r="F1374" i="5" s="1"/>
  <c r="I1373" i="5"/>
  <c r="G1374" i="5"/>
  <c r="E1375" i="5" l="1"/>
  <c r="F1375" i="5" s="1"/>
  <c r="H1374" i="5"/>
  <c r="G1375" i="5"/>
  <c r="I1374" i="5"/>
  <c r="H1375" i="5" l="1"/>
  <c r="E1376" i="5"/>
  <c r="F1376" i="5" s="1"/>
  <c r="I1375" i="5"/>
  <c r="G1376" i="5"/>
  <c r="E1377" i="5" l="1"/>
  <c r="F1377" i="5" s="1"/>
  <c r="H1376" i="5"/>
  <c r="G1377" i="5"/>
  <c r="I1376" i="5"/>
  <c r="E1378" i="5" l="1"/>
  <c r="F1378" i="5" s="1"/>
  <c r="H1377" i="5"/>
  <c r="I1377" i="5"/>
  <c r="G1378" i="5"/>
  <c r="H1378" i="5" l="1"/>
  <c r="E1379" i="5"/>
  <c r="F1379" i="5" s="1"/>
  <c r="I1378" i="5"/>
  <c r="G1379" i="5"/>
  <c r="E1380" i="5" l="1"/>
  <c r="F1380" i="5" s="1"/>
  <c r="H1379" i="5"/>
  <c r="I1379" i="5"/>
  <c r="G1380" i="5"/>
  <c r="E1381" i="5" l="1"/>
  <c r="F1381" i="5" s="1"/>
  <c r="H1380" i="5"/>
  <c r="I1380" i="5"/>
  <c r="G1381" i="5"/>
  <c r="E1382" i="5" l="1"/>
  <c r="F1382" i="5" s="1"/>
  <c r="H1381" i="5"/>
  <c r="I1381" i="5"/>
  <c r="G1382" i="5"/>
  <c r="H1382" i="5" l="1"/>
  <c r="E1383" i="5"/>
  <c r="F1383" i="5" s="1"/>
  <c r="I1382" i="5"/>
  <c r="G1383" i="5"/>
  <c r="E1384" i="5" l="1"/>
  <c r="F1384" i="5" s="1"/>
  <c r="H1383" i="5"/>
  <c r="I1383" i="5"/>
  <c r="G1384" i="5"/>
  <c r="H1384" i="5" l="1"/>
  <c r="E1385" i="5"/>
  <c r="F1385" i="5" s="1"/>
  <c r="I1384" i="5"/>
  <c r="G1385" i="5"/>
  <c r="E1386" i="5" l="1"/>
  <c r="F1386" i="5" s="1"/>
  <c r="H1385" i="5"/>
  <c r="I1385" i="5"/>
  <c r="G1386" i="5"/>
  <c r="H1386" i="5" l="1"/>
  <c r="E1387" i="5"/>
  <c r="F1387" i="5" s="1"/>
  <c r="I1386" i="5"/>
  <c r="G1387" i="5"/>
  <c r="E1388" i="5" l="1"/>
  <c r="F1388" i="5" s="1"/>
  <c r="H1387" i="5"/>
  <c r="I1387" i="5"/>
  <c r="G1388" i="5"/>
  <c r="H1388" i="5" l="1"/>
  <c r="E1389" i="5"/>
  <c r="F1389" i="5" s="1"/>
  <c r="I1388" i="5"/>
  <c r="G1389" i="5"/>
  <c r="H1389" i="5" l="1"/>
  <c r="E1390" i="5"/>
  <c r="F1390" i="5" s="1"/>
  <c r="I1389" i="5"/>
  <c r="G1390" i="5"/>
  <c r="H1390" i="5" l="1"/>
  <c r="E1391" i="5"/>
  <c r="F1391" i="5" s="1"/>
  <c r="I1390" i="5"/>
  <c r="G1391" i="5"/>
  <c r="H1391" i="5" l="1"/>
  <c r="E1392" i="5"/>
  <c r="F1392" i="5" s="1"/>
  <c r="I1391" i="5"/>
  <c r="G1392" i="5"/>
  <c r="E1393" i="5" l="1"/>
  <c r="F1393" i="5" s="1"/>
  <c r="H1392" i="5"/>
  <c r="G1393" i="5"/>
  <c r="I1392" i="5"/>
  <c r="E1394" i="5" l="1"/>
  <c r="F1394" i="5" s="1"/>
  <c r="H1393" i="5"/>
  <c r="G1394" i="5"/>
  <c r="I1393" i="5"/>
  <c r="E1395" i="5" l="1"/>
  <c r="F1395" i="5" s="1"/>
  <c r="H1394" i="5"/>
  <c r="G1395" i="5"/>
  <c r="I1394" i="5"/>
  <c r="E1396" i="5" l="1"/>
  <c r="F1396" i="5" s="1"/>
  <c r="H1395" i="5"/>
  <c r="I1395" i="5"/>
  <c r="G1396" i="5"/>
  <c r="E1397" i="5" l="1"/>
  <c r="F1397" i="5" s="1"/>
  <c r="H1396" i="5"/>
  <c r="I1396" i="5"/>
  <c r="G1397" i="5"/>
  <c r="E1398" i="5" l="1"/>
  <c r="F1398" i="5" s="1"/>
  <c r="H1397" i="5"/>
  <c r="G1398" i="5"/>
  <c r="I1397" i="5"/>
  <c r="E1399" i="5" l="1"/>
  <c r="F1399" i="5" s="1"/>
  <c r="H1398" i="5"/>
  <c r="I1398" i="5"/>
  <c r="G1399" i="5"/>
  <c r="E1400" i="5" l="1"/>
  <c r="F1400" i="5" s="1"/>
  <c r="H1399" i="5"/>
  <c r="G1400" i="5"/>
  <c r="I1399" i="5"/>
  <c r="H1400" i="5" l="1"/>
  <c r="E1401" i="5"/>
  <c r="F1401" i="5" s="1"/>
  <c r="I1400" i="5"/>
  <c r="G1401" i="5"/>
  <c r="E1402" i="5" l="1"/>
  <c r="F1402" i="5" s="1"/>
  <c r="H1401" i="5"/>
  <c r="G1402" i="5"/>
  <c r="I1401" i="5"/>
  <c r="H1402" i="5" l="1"/>
  <c r="E1403" i="5"/>
  <c r="F1403" i="5" s="1"/>
  <c r="I1402" i="5"/>
  <c r="G1403" i="5"/>
  <c r="E1404" i="5" l="1"/>
  <c r="F1404" i="5" s="1"/>
  <c r="H1403" i="5"/>
  <c r="G1404" i="5"/>
  <c r="I1403" i="5"/>
  <c r="H1404" i="5" l="1"/>
  <c r="E1405" i="5"/>
  <c r="F1405" i="5" s="1"/>
  <c r="I1404" i="5"/>
  <c r="G1405" i="5"/>
  <c r="H1405" i="5" l="1"/>
  <c r="E1406" i="5"/>
  <c r="F1406" i="5" s="1"/>
  <c r="G1406" i="5"/>
  <c r="I1405" i="5"/>
  <c r="H1406" i="5" l="1"/>
  <c r="E1407" i="5"/>
  <c r="F1407" i="5" s="1"/>
  <c r="I1406" i="5"/>
  <c r="G1407" i="5"/>
  <c r="H1407" i="5" l="1"/>
  <c r="E1408" i="5"/>
  <c r="F1408" i="5" s="1"/>
  <c r="I1407" i="5"/>
  <c r="G1408" i="5"/>
  <c r="H1408" i="5" l="1"/>
  <c r="E1409" i="5"/>
  <c r="F1409" i="5" s="1"/>
  <c r="G1409" i="5"/>
  <c r="I1408" i="5"/>
  <c r="H1409" i="5" l="1"/>
  <c r="E1410" i="5"/>
  <c r="F1410" i="5" s="1"/>
  <c r="G1410" i="5"/>
  <c r="I1409" i="5"/>
  <c r="E1411" i="5" l="1"/>
  <c r="F1411" i="5" s="1"/>
  <c r="H1410" i="5"/>
  <c r="G1411" i="5"/>
  <c r="I1410" i="5"/>
  <c r="E1412" i="5" l="1"/>
  <c r="F1412" i="5" s="1"/>
  <c r="H1411" i="5"/>
  <c r="G1412" i="5"/>
  <c r="I1411" i="5"/>
  <c r="H1412" i="5" l="1"/>
  <c r="E1413" i="5"/>
  <c r="F1413" i="5" s="1"/>
  <c r="I1412" i="5"/>
  <c r="G1413" i="5"/>
  <c r="E1414" i="5" l="1"/>
  <c r="F1414" i="5" s="1"/>
  <c r="H1413" i="5"/>
  <c r="G1414" i="5"/>
  <c r="I1413" i="5"/>
  <c r="H1414" i="5" l="1"/>
  <c r="E1415" i="5"/>
  <c r="F1415" i="5" s="1"/>
  <c r="I1414" i="5"/>
  <c r="G1415" i="5"/>
  <c r="E1416" i="5" l="1"/>
  <c r="F1416" i="5" s="1"/>
  <c r="H1415" i="5"/>
  <c r="G1416" i="5"/>
  <c r="I1415" i="5"/>
  <c r="E1417" i="5" l="1"/>
  <c r="F1417" i="5" s="1"/>
  <c r="H1416" i="5"/>
  <c r="G1417" i="5"/>
  <c r="I1416" i="5"/>
  <c r="E1418" i="5" l="1"/>
  <c r="F1418" i="5" s="1"/>
  <c r="H1417" i="5"/>
  <c r="G1418" i="5"/>
  <c r="I1417" i="5"/>
  <c r="H1418" i="5" l="1"/>
  <c r="E1419" i="5"/>
  <c r="F1419" i="5" s="1"/>
  <c r="G1419" i="5"/>
  <c r="I1418" i="5"/>
  <c r="E1420" i="5" l="1"/>
  <c r="F1420" i="5" s="1"/>
  <c r="H1419" i="5"/>
  <c r="I1419" i="5"/>
  <c r="G1420" i="5"/>
  <c r="H1420" i="5" l="1"/>
  <c r="E1421" i="5"/>
  <c r="F1421" i="5" s="1"/>
  <c r="I1420" i="5"/>
  <c r="G1421" i="5"/>
  <c r="E1422" i="5" l="1"/>
  <c r="F1422" i="5" s="1"/>
  <c r="H1421" i="5"/>
  <c r="I1421" i="5"/>
  <c r="G1422" i="5"/>
  <c r="H1422" i="5" l="1"/>
  <c r="E1423" i="5"/>
  <c r="F1423" i="5" s="1"/>
  <c r="I1422" i="5"/>
  <c r="G1423" i="5"/>
  <c r="E1424" i="5" l="1"/>
  <c r="F1424" i="5" s="1"/>
  <c r="H1423" i="5"/>
  <c r="I1423" i="5"/>
  <c r="G1424" i="5"/>
  <c r="H1424" i="5" l="1"/>
  <c r="E1425" i="5"/>
  <c r="F1425" i="5" s="1"/>
  <c r="G1425" i="5"/>
  <c r="I1424" i="5"/>
  <c r="H1425" i="5" l="1"/>
  <c r="E1426" i="5"/>
  <c r="F1426" i="5" s="1"/>
  <c r="I1425" i="5"/>
  <c r="G1426" i="5"/>
  <c r="H1426" i="5" l="1"/>
  <c r="E1427" i="5"/>
  <c r="F1427" i="5" s="1"/>
  <c r="I1426" i="5"/>
  <c r="G1427" i="5"/>
  <c r="H1427" i="5" l="1"/>
  <c r="E1428" i="5"/>
  <c r="F1428" i="5" s="1"/>
  <c r="G1428" i="5"/>
  <c r="I1427" i="5"/>
  <c r="E1429" i="5" l="1"/>
  <c r="F1429" i="5" s="1"/>
  <c r="H1428" i="5"/>
  <c r="I1428" i="5"/>
  <c r="G1429" i="5"/>
  <c r="E1430" i="5" l="1"/>
  <c r="F1430" i="5" s="1"/>
  <c r="H1429" i="5"/>
  <c r="G1430" i="5"/>
  <c r="I1429" i="5"/>
  <c r="H1430" i="5" l="1"/>
  <c r="E1431" i="5"/>
  <c r="F1431" i="5" s="1"/>
  <c r="G1431" i="5"/>
  <c r="I1430" i="5"/>
  <c r="E1432" i="5" l="1"/>
  <c r="F1432" i="5" s="1"/>
  <c r="H1431" i="5"/>
  <c r="I1431" i="5"/>
  <c r="G1432" i="5"/>
  <c r="H1432" i="5" l="1"/>
  <c r="E1433" i="5"/>
  <c r="F1433" i="5" s="1"/>
  <c r="I1432" i="5"/>
  <c r="G1433" i="5"/>
  <c r="E1434" i="5" l="1"/>
  <c r="F1434" i="5" s="1"/>
  <c r="H1433" i="5"/>
  <c r="G1434" i="5"/>
  <c r="I1433" i="5"/>
  <c r="E1435" i="5" l="1"/>
  <c r="F1435" i="5" s="1"/>
  <c r="H1434" i="5"/>
  <c r="I1434" i="5"/>
  <c r="G1435" i="5"/>
  <c r="H1435" i="5" l="1"/>
  <c r="E1436" i="5"/>
  <c r="F1436" i="5" s="1"/>
  <c r="G1436" i="5"/>
  <c r="I1435" i="5"/>
  <c r="H1436" i="5" l="1"/>
  <c r="E1437" i="5"/>
  <c r="F1437" i="5" s="1"/>
  <c r="I1436" i="5"/>
  <c r="G1437" i="5"/>
  <c r="E1438" i="5" l="1"/>
  <c r="F1438" i="5" s="1"/>
  <c r="H1437" i="5"/>
  <c r="G1438" i="5"/>
  <c r="I1437" i="5"/>
  <c r="H1438" i="5" l="1"/>
  <c r="E1439" i="5"/>
  <c r="F1439" i="5" s="1"/>
  <c r="I1438" i="5"/>
  <c r="G1439" i="5"/>
  <c r="E1440" i="5" l="1"/>
  <c r="F1440" i="5" s="1"/>
  <c r="H1439" i="5"/>
  <c r="I1439" i="5"/>
  <c r="G1440" i="5"/>
  <c r="H1440" i="5" l="1"/>
  <c r="E1441" i="5"/>
  <c r="F1441" i="5" s="1"/>
  <c r="G1441" i="5"/>
  <c r="I1440" i="5"/>
  <c r="E1442" i="5" l="1"/>
  <c r="F1442" i="5" s="1"/>
  <c r="H1441" i="5"/>
  <c r="G1442" i="5"/>
  <c r="I1441" i="5"/>
  <c r="H1442" i="5" l="1"/>
  <c r="E1443" i="5"/>
  <c r="F1443" i="5" s="1"/>
  <c r="I1442" i="5"/>
  <c r="G1443" i="5"/>
  <c r="H1443" i="5" l="1"/>
  <c r="E1444" i="5"/>
  <c r="F1444" i="5" s="1"/>
  <c r="I1443" i="5"/>
  <c r="G1444" i="5"/>
  <c r="H1444" i="5" l="1"/>
  <c r="E1445" i="5"/>
  <c r="F1445" i="5" s="1"/>
  <c r="I1444" i="5"/>
  <c r="G1445" i="5"/>
  <c r="H1445" i="5" l="1"/>
  <c r="E1446" i="5"/>
  <c r="F1446" i="5" s="1"/>
  <c r="G1446" i="5"/>
  <c r="I1445" i="5"/>
  <c r="E1447" i="5" l="1"/>
  <c r="F1447" i="5" s="1"/>
  <c r="H1446" i="5"/>
  <c r="G1447" i="5"/>
  <c r="I1446" i="5"/>
  <c r="E1448" i="5" l="1"/>
  <c r="F1448" i="5" s="1"/>
  <c r="H1447" i="5"/>
  <c r="G1448" i="5"/>
  <c r="I1447" i="5"/>
  <c r="H1448" i="5" l="1"/>
  <c r="E1449" i="5"/>
  <c r="F1449" i="5" s="1"/>
  <c r="I1448" i="5"/>
  <c r="G1449" i="5"/>
  <c r="E1450" i="5" l="1"/>
  <c r="F1450" i="5" s="1"/>
  <c r="H1449" i="5"/>
  <c r="I1449" i="5"/>
  <c r="G1450" i="5"/>
  <c r="H1450" i="5" l="1"/>
  <c r="E1451" i="5"/>
  <c r="F1451" i="5" s="1"/>
  <c r="G1451" i="5"/>
  <c r="I1450" i="5"/>
  <c r="E1452" i="5" l="1"/>
  <c r="F1452" i="5" s="1"/>
  <c r="H1451" i="5"/>
  <c r="I1451" i="5"/>
  <c r="G1452" i="5"/>
  <c r="E1453" i="5" l="1"/>
  <c r="F1453" i="5" s="1"/>
  <c r="H1452" i="5"/>
  <c r="I1452" i="5"/>
  <c r="G1453" i="5"/>
  <c r="E1454" i="5" l="1"/>
  <c r="F1454" i="5" s="1"/>
  <c r="H1453" i="5"/>
  <c r="I1453" i="5"/>
  <c r="G1454" i="5"/>
  <c r="H1454" i="5" l="1"/>
  <c r="E1455" i="5"/>
  <c r="F1455" i="5" s="1"/>
  <c r="G1455" i="5"/>
  <c r="I1454" i="5"/>
  <c r="E1456" i="5" l="1"/>
  <c r="F1456" i="5" s="1"/>
  <c r="H1455" i="5"/>
  <c r="G1456" i="5"/>
  <c r="I1455" i="5"/>
  <c r="H1456" i="5" l="1"/>
  <c r="E1457" i="5"/>
  <c r="F1457" i="5" s="1"/>
  <c r="I1456" i="5"/>
  <c r="G1457" i="5"/>
  <c r="E1458" i="5" l="1"/>
  <c r="F1458" i="5" s="1"/>
  <c r="H1457" i="5"/>
  <c r="G1458" i="5"/>
  <c r="I1457" i="5"/>
  <c r="H1458" i="5" l="1"/>
  <c r="E1459" i="5"/>
  <c r="F1459" i="5" s="1"/>
  <c r="I1458" i="5"/>
  <c r="G1459" i="5"/>
  <c r="E1460" i="5" l="1"/>
  <c r="F1460" i="5" s="1"/>
  <c r="H1459" i="5"/>
  <c r="I1459" i="5"/>
  <c r="G1460" i="5"/>
  <c r="E1461" i="5" l="1"/>
  <c r="F1461" i="5" s="1"/>
  <c r="H1460" i="5"/>
  <c r="I1460" i="5"/>
  <c r="G1461" i="5"/>
  <c r="H1461" i="5" l="1"/>
  <c r="E1462" i="5"/>
  <c r="F1462" i="5" s="1"/>
  <c r="G1462" i="5"/>
  <c r="I1461" i="5"/>
  <c r="H1462" i="5" l="1"/>
  <c r="E1463" i="5"/>
  <c r="F1463" i="5" s="1"/>
  <c r="G1463" i="5"/>
  <c r="I1462" i="5"/>
  <c r="H1463" i="5" l="1"/>
  <c r="E1464" i="5"/>
  <c r="F1464" i="5" s="1"/>
  <c r="G1464" i="5"/>
  <c r="I1463" i="5"/>
  <c r="E1465" i="5" l="1"/>
  <c r="F1465" i="5" s="1"/>
  <c r="H1464" i="5"/>
  <c r="I1464" i="5"/>
  <c r="G1465" i="5"/>
  <c r="H1465" i="5" l="1"/>
  <c r="E1466" i="5"/>
  <c r="F1466" i="5" s="1"/>
  <c r="I1465" i="5"/>
  <c r="G1466" i="5"/>
  <c r="H1466" i="5" l="1"/>
  <c r="E1467" i="5"/>
  <c r="F1467" i="5" s="1"/>
  <c r="G1467" i="5"/>
  <c r="I1466" i="5"/>
  <c r="E1468" i="5" l="1"/>
  <c r="F1468" i="5" s="1"/>
  <c r="H1467" i="5"/>
  <c r="G1468" i="5"/>
  <c r="I1467" i="5"/>
  <c r="E1469" i="5" l="1"/>
  <c r="F1469" i="5" s="1"/>
  <c r="H1468" i="5"/>
  <c r="I1468" i="5"/>
  <c r="G1469" i="5"/>
  <c r="E1470" i="5" l="1"/>
  <c r="F1470" i="5" s="1"/>
  <c r="H1469" i="5"/>
  <c r="I1469" i="5"/>
  <c r="G1470" i="5"/>
  <c r="H1470" i="5" l="1"/>
  <c r="E1471" i="5"/>
  <c r="F1471" i="5" s="1"/>
  <c r="G1471" i="5"/>
  <c r="I1470" i="5"/>
  <c r="E1472" i="5" l="1"/>
  <c r="F1472" i="5" s="1"/>
  <c r="H1471" i="5"/>
  <c r="G1472" i="5"/>
  <c r="I1471" i="5"/>
  <c r="E1473" i="5" l="1"/>
  <c r="F1473" i="5" s="1"/>
  <c r="H1472" i="5"/>
  <c r="G1473" i="5"/>
  <c r="I1472" i="5"/>
  <c r="H1473" i="5" l="1"/>
  <c r="E1474" i="5"/>
  <c r="F1474" i="5" s="1"/>
  <c r="G1474" i="5"/>
  <c r="I1473" i="5"/>
  <c r="E1475" i="5" l="1"/>
  <c r="F1475" i="5" s="1"/>
  <c r="H1474" i="5"/>
  <c r="G1475" i="5"/>
  <c r="I1474" i="5"/>
  <c r="E1476" i="5" l="1"/>
  <c r="F1476" i="5" s="1"/>
  <c r="H1475" i="5"/>
  <c r="I1475" i="5"/>
  <c r="G1476" i="5"/>
  <c r="E1477" i="5" l="1"/>
  <c r="F1477" i="5" s="1"/>
  <c r="H1476" i="5"/>
  <c r="I1476" i="5"/>
  <c r="G1477" i="5"/>
  <c r="H1477" i="5" l="1"/>
  <c r="E1478" i="5"/>
  <c r="F1478" i="5" s="1"/>
  <c r="G1478" i="5"/>
  <c r="I1477" i="5"/>
  <c r="H1478" i="5" l="1"/>
  <c r="E1479" i="5"/>
  <c r="F1479" i="5" s="1"/>
  <c r="I1478" i="5"/>
  <c r="G1479" i="5"/>
  <c r="H1479" i="5" l="1"/>
  <c r="E1480" i="5"/>
  <c r="F1480" i="5" s="1"/>
  <c r="I1479" i="5"/>
  <c r="G1480" i="5"/>
  <c r="E1481" i="5" l="1"/>
  <c r="F1481" i="5" s="1"/>
  <c r="H1480" i="5"/>
  <c r="G1481" i="5"/>
  <c r="I1480" i="5"/>
  <c r="E1482" i="5" l="1"/>
  <c r="F1482" i="5" s="1"/>
  <c r="H1481" i="5"/>
  <c r="I1481" i="5"/>
  <c r="G1482" i="5"/>
  <c r="H1482" i="5" l="1"/>
  <c r="E1483" i="5"/>
  <c r="F1483" i="5" s="1"/>
  <c r="G1483" i="5"/>
  <c r="I1482" i="5"/>
  <c r="H1483" i="5" l="1"/>
  <c r="E1484" i="5"/>
  <c r="F1484" i="5" s="1"/>
  <c r="I1483" i="5"/>
  <c r="G1484" i="5"/>
  <c r="E1485" i="5" l="1"/>
  <c r="F1485" i="5" s="1"/>
  <c r="H1484" i="5"/>
  <c r="G1485" i="5"/>
  <c r="I1484" i="5"/>
  <c r="E1486" i="5" l="1"/>
  <c r="F1486" i="5" s="1"/>
  <c r="H1485" i="5"/>
  <c r="I1485" i="5"/>
  <c r="G1486" i="5"/>
  <c r="E1487" i="5" l="1"/>
  <c r="F1487" i="5" s="1"/>
  <c r="H1486" i="5"/>
  <c r="I1486" i="5"/>
  <c r="G1487" i="5"/>
  <c r="E1488" i="5" l="1"/>
  <c r="F1488" i="5" s="1"/>
  <c r="H1487" i="5"/>
  <c r="I1487" i="5"/>
  <c r="G1488" i="5"/>
  <c r="H1488" i="5" l="1"/>
  <c r="E1489" i="5"/>
  <c r="F1489" i="5" s="1"/>
  <c r="G1489" i="5"/>
  <c r="I1488" i="5"/>
  <c r="E1490" i="5" l="1"/>
  <c r="F1490" i="5" s="1"/>
  <c r="H1489" i="5"/>
  <c r="I1489" i="5"/>
  <c r="G1490" i="5"/>
  <c r="H1490" i="5" l="1"/>
  <c r="E1491" i="5"/>
  <c r="F1491" i="5" s="1"/>
  <c r="I1490" i="5"/>
  <c r="G1491" i="5"/>
  <c r="E1492" i="5" l="1"/>
  <c r="F1492" i="5" s="1"/>
  <c r="H1491" i="5"/>
  <c r="I1491" i="5"/>
  <c r="G1492" i="5"/>
  <c r="H1492" i="5" l="1"/>
  <c r="E1493" i="5"/>
  <c r="F1493" i="5" s="1"/>
  <c r="G1493" i="5"/>
  <c r="I1492" i="5"/>
  <c r="H1493" i="5" l="1"/>
  <c r="E1494" i="5"/>
  <c r="F1494" i="5" s="1"/>
  <c r="I1493" i="5"/>
  <c r="G1494" i="5"/>
  <c r="E1495" i="5" l="1"/>
  <c r="F1495" i="5" s="1"/>
  <c r="H1494" i="5"/>
  <c r="G1495" i="5"/>
  <c r="I1494" i="5"/>
  <c r="E1496" i="5" l="1"/>
  <c r="F1496" i="5" s="1"/>
  <c r="H1495" i="5"/>
  <c r="I1495" i="5"/>
  <c r="G1496" i="5"/>
  <c r="H1496" i="5" l="1"/>
  <c r="E1497" i="5"/>
  <c r="F1497" i="5" s="1"/>
  <c r="G1497" i="5"/>
  <c r="I1496" i="5"/>
  <c r="E1498" i="5" l="1"/>
  <c r="F1498" i="5" s="1"/>
  <c r="H1497" i="5"/>
  <c r="G1498" i="5"/>
  <c r="I1497" i="5"/>
  <c r="H1498" i="5" l="1"/>
  <c r="E1499" i="5"/>
  <c r="F1499" i="5" s="1"/>
  <c r="G1499" i="5"/>
  <c r="I1498" i="5"/>
  <c r="H1499" i="5" l="1"/>
  <c r="E1500" i="5"/>
  <c r="F1500" i="5" s="1"/>
  <c r="I1499" i="5"/>
  <c r="G1500" i="5"/>
  <c r="H1500" i="5" l="1"/>
  <c r="E1501" i="5"/>
  <c r="F1501" i="5" s="1"/>
  <c r="I1500" i="5"/>
  <c r="G1501" i="5"/>
  <c r="E1502" i="5" l="1"/>
  <c r="F1502" i="5" s="1"/>
  <c r="H1501" i="5"/>
  <c r="I1501" i="5"/>
  <c r="G1502" i="5"/>
  <c r="E1503" i="5" l="1"/>
  <c r="F1503" i="5" s="1"/>
  <c r="H1502" i="5"/>
  <c r="G1503" i="5"/>
  <c r="I1502" i="5"/>
  <c r="E1504" i="5" l="1"/>
  <c r="F1504" i="5" s="1"/>
  <c r="H1503" i="5"/>
  <c r="G1504" i="5"/>
  <c r="I1503" i="5"/>
  <c r="E1505" i="5" l="1"/>
  <c r="F1505" i="5" s="1"/>
  <c r="H1504" i="5"/>
  <c r="G1505" i="5"/>
  <c r="I1504" i="5"/>
  <c r="E1506" i="5" l="1"/>
  <c r="F1506" i="5" s="1"/>
  <c r="H1505" i="5"/>
  <c r="I1505" i="5"/>
  <c r="G1506" i="5"/>
  <c r="E1507" i="5" l="1"/>
  <c r="F1507" i="5" s="1"/>
  <c r="H1506" i="5"/>
  <c r="G1507" i="5"/>
  <c r="I1506" i="5"/>
  <c r="E1508" i="5" l="1"/>
  <c r="F1508" i="5" s="1"/>
  <c r="H1507" i="5"/>
  <c r="G1508" i="5"/>
  <c r="I1507" i="5"/>
  <c r="E1509" i="5" l="1"/>
  <c r="F1509" i="5" s="1"/>
  <c r="H1508" i="5"/>
  <c r="I1508" i="5"/>
  <c r="G1509" i="5"/>
  <c r="H1509" i="5" l="1"/>
  <c r="E1510" i="5"/>
  <c r="F1510" i="5" s="1"/>
  <c r="I1509" i="5"/>
  <c r="G1510" i="5"/>
  <c r="E1511" i="5" l="1"/>
  <c r="F1511" i="5" s="1"/>
  <c r="H1510" i="5"/>
  <c r="I1510" i="5"/>
  <c r="G1511" i="5"/>
  <c r="H1511" i="5" l="1"/>
  <c r="E1512" i="5"/>
  <c r="F1512" i="5" s="1"/>
  <c r="G1512" i="5"/>
  <c r="I1511" i="5"/>
  <c r="H1512" i="5" l="1"/>
  <c r="E1513" i="5"/>
  <c r="F1513" i="5" s="1"/>
  <c r="I1512" i="5"/>
  <c r="G1513" i="5"/>
  <c r="H1513" i="5" l="1"/>
  <c r="E1514" i="5"/>
  <c r="F1514" i="5" s="1"/>
  <c r="I1513" i="5"/>
  <c r="G1514" i="5"/>
  <c r="H1514" i="5" l="1"/>
  <c r="E1515" i="5"/>
  <c r="F1515" i="5" s="1"/>
  <c r="I1514" i="5"/>
  <c r="G1515" i="5"/>
  <c r="H1515" i="5" l="1"/>
  <c r="E1516" i="5"/>
  <c r="F1516" i="5" s="1"/>
  <c r="I1515" i="5"/>
  <c r="G1516" i="5"/>
  <c r="E1517" i="5" l="1"/>
  <c r="F1517" i="5" s="1"/>
  <c r="H1516" i="5"/>
  <c r="I1516" i="5"/>
  <c r="G1517" i="5"/>
  <c r="H1517" i="5" l="1"/>
  <c r="E1518" i="5"/>
  <c r="F1518" i="5" s="1"/>
  <c r="I1517" i="5"/>
  <c r="G1518" i="5"/>
  <c r="H1518" i="5" l="1"/>
  <c r="E1519" i="5"/>
  <c r="F1519" i="5" s="1"/>
  <c r="I1518" i="5"/>
  <c r="G1519" i="5"/>
  <c r="H1519" i="5" l="1"/>
  <c r="E1520" i="5"/>
  <c r="F1520" i="5" s="1"/>
  <c r="G1520" i="5"/>
  <c r="I1519" i="5"/>
  <c r="E1521" i="5" l="1"/>
  <c r="F1521" i="5" s="1"/>
  <c r="H1520" i="5"/>
  <c r="G1521" i="5"/>
  <c r="I1520" i="5"/>
  <c r="E1522" i="5" l="1"/>
  <c r="F1522" i="5" s="1"/>
  <c r="H1521" i="5"/>
  <c r="I1521" i="5"/>
  <c r="G1522" i="5"/>
  <c r="E1523" i="5" l="1"/>
  <c r="F1523" i="5" s="1"/>
  <c r="H1522" i="5"/>
  <c r="I1522" i="5"/>
  <c r="G1523" i="5"/>
  <c r="E1524" i="5" l="1"/>
  <c r="F1524" i="5" s="1"/>
  <c r="H1523" i="5"/>
  <c r="G1524" i="5"/>
  <c r="I1523" i="5"/>
  <c r="H1524" i="5" l="1"/>
  <c r="E1525" i="5"/>
  <c r="F1525" i="5" s="1"/>
  <c r="G1525" i="5"/>
  <c r="I1524" i="5"/>
  <c r="E1526" i="5" l="1"/>
  <c r="F1526" i="5" s="1"/>
  <c r="H1525" i="5"/>
  <c r="I1525" i="5"/>
  <c r="G1526" i="5"/>
  <c r="H1526" i="5" l="1"/>
  <c r="E1527" i="5"/>
  <c r="F1527" i="5" s="1"/>
  <c r="I1526" i="5"/>
  <c r="G1527" i="5"/>
  <c r="E1528" i="5" l="1"/>
  <c r="F1528" i="5" s="1"/>
  <c r="H1527" i="5"/>
  <c r="G1528" i="5"/>
  <c r="I1527" i="5"/>
  <c r="H1528" i="5" l="1"/>
  <c r="E1529" i="5"/>
  <c r="F1529" i="5" s="1"/>
  <c r="I1528" i="5"/>
  <c r="G1529" i="5"/>
  <c r="E1530" i="5" l="1"/>
  <c r="F1530" i="5" s="1"/>
  <c r="H1529" i="5"/>
  <c r="I1529" i="5"/>
  <c r="G1530" i="5"/>
  <c r="E1531" i="5" l="1"/>
  <c r="F1531" i="5" s="1"/>
  <c r="H1530" i="5"/>
  <c r="I1530" i="5"/>
  <c r="G1531" i="5"/>
  <c r="E1532" i="5" l="1"/>
  <c r="F1532" i="5" s="1"/>
  <c r="H1531" i="5"/>
  <c r="I1531" i="5"/>
  <c r="G1532" i="5"/>
  <c r="H1532" i="5" l="1"/>
  <c r="E1533" i="5"/>
  <c r="F1533" i="5" s="1"/>
  <c r="I1532" i="5"/>
  <c r="G1533" i="5"/>
  <c r="E1534" i="5" l="1"/>
  <c r="F1534" i="5" s="1"/>
  <c r="H1533" i="5"/>
  <c r="G1534" i="5"/>
  <c r="I1533" i="5"/>
  <c r="H1534" i="5" l="1"/>
  <c r="E1535" i="5"/>
  <c r="F1535" i="5" s="1"/>
  <c r="G1535" i="5"/>
  <c r="I1534" i="5"/>
  <c r="E1536" i="5" l="1"/>
  <c r="F1536" i="5" s="1"/>
  <c r="H1535" i="5"/>
  <c r="G1536" i="5"/>
  <c r="I1535" i="5"/>
  <c r="H1536" i="5" l="1"/>
  <c r="E1537" i="5"/>
  <c r="F1537" i="5" s="1"/>
  <c r="I1536" i="5"/>
  <c r="G1537" i="5"/>
  <c r="E1538" i="5" l="1"/>
  <c r="F1538" i="5" s="1"/>
  <c r="H1537" i="5"/>
  <c r="G1538" i="5"/>
  <c r="I1537" i="5"/>
  <c r="E1539" i="5" l="1"/>
  <c r="F1539" i="5" s="1"/>
  <c r="H1538" i="5"/>
  <c r="I1538" i="5"/>
  <c r="G1539" i="5"/>
  <c r="E1540" i="5" l="1"/>
  <c r="F1540" i="5" s="1"/>
  <c r="H1539" i="5"/>
  <c r="I1539" i="5"/>
  <c r="G1540" i="5"/>
  <c r="E1541" i="5" l="1"/>
  <c r="F1541" i="5" s="1"/>
  <c r="H1540" i="5"/>
  <c r="I1540" i="5"/>
  <c r="G1541" i="5"/>
  <c r="E1542" i="5" l="1"/>
  <c r="F1542" i="5" s="1"/>
  <c r="H1541" i="5"/>
  <c r="G1542" i="5"/>
  <c r="I1541" i="5"/>
  <c r="E1543" i="5" l="1"/>
  <c r="F1543" i="5" s="1"/>
  <c r="H1542" i="5"/>
  <c r="G1543" i="5"/>
  <c r="I1542" i="5"/>
  <c r="E1544" i="5" l="1"/>
  <c r="F1544" i="5" s="1"/>
  <c r="H1543" i="5"/>
  <c r="I1543" i="5"/>
  <c r="G1544" i="5"/>
  <c r="E1545" i="5" l="1"/>
  <c r="F1545" i="5" s="1"/>
  <c r="H1544" i="5"/>
  <c r="G1545" i="5"/>
  <c r="I1544" i="5"/>
  <c r="H1545" i="5" l="1"/>
  <c r="E1546" i="5"/>
  <c r="F1546" i="5" s="1"/>
  <c r="I1545" i="5"/>
  <c r="G1546" i="5"/>
  <c r="E1547" i="5" l="1"/>
  <c r="F1547" i="5" s="1"/>
  <c r="H1546" i="5"/>
  <c r="I1546" i="5"/>
  <c r="G1547" i="5"/>
  <c r="E1548" i="5" l="1"/>
  <c r="F1548" i="5" s="1"/>
  <c r="H1547" i="5"/>
  <c r="G1548" i="5"/>
  <c r="I1547" i="5"/>
  <c r="H1548" i="5" l="1"/>
  <c r="E1549" i="5"/>
  <c r="F1549" i="5" s="1"/>
  <c r="I1548" i="5"/>
  <c r="G1549" i="5"/>
  <c r="H1549" i="5" l="1"/>
  <c r="E1550" i="5"/>
  <c r="F1550" i="5" s="1"/>
  <c r="I1549" i="5"/>
  <c r="G1550" i="5"/>
  <c r="H1550" i="5" l="1"/>
  <c r="E1551" i="5"/>
  <c r="F1551" i="5" s="1"/>
  <c r="G1551" i="5"/>
  <c r="I1550" i="5"/>
  <c r="H1551" i="5" l="1"/>
  <c r="E1552" i="5"/>
  <c r="F1552" i="5" s="1"/>
  <c r="G1552" i="5"/>
  <c r="I1551" i="5"/>
  <c r="E1553" i="5" l="1"/>
  <c r="F1553" i="5" s="1"/>
  <c r="H1552" i="5"/>
  <c r="I1552" i="5"/>
  <c r="G1553" i="5"/>
  <c r="E1554" i="5" l="1"/>
  <c r="F1554" i="5" s="1"/>
  <c r="H1553" i="5"/>
  <c r="I1553" i="5"/>
  <c r="G1554" i="5"/>
  <c r="E1555" i="5" l="1"/>
  <c r="F1555" i="5" s="1"/>
  <c r="H1554" i="5"/>
  <c r="G1555" i="5"/>
  <c r="I1554" i="5"/>
  <c r="H1555" i="5" l="1"/>
  <c r="E1556" i="5"/>
  <c r="F1556" i="5" s="1"/>
  <c r="G1556" i="5"/>
  <c r="I1555" i="5"/>
  <c r="E1557" i="5" l="1"/>
  <c r="F1557" i="5" s="1"/>
  <c r="H1556" i="5"/>
  <c r="I1556" i="5"/>
  <c r="G1557" i="5"/>
  <c r="E1558" i="5" l="1"/>
  <c r="F1558" i="5" s="1"/>
  <c r="H1557" i="5"/>
  <c r="I1557" i="5"/>
  <c r="G1558" i="5"/>
  <c r="E1559" i="5" l="1"/>
  <c r="F1559" i="5" s="1"/>
  <c r="H1558" i="5"/>
  <c r="G1559" i="5"/>
  <c r="I1558" i="5"/>
  <c r="E1560" i="5" l="1"/>
  <c r="F1560" i="5" s="1"/>
  <c r="H1559" i="5"/>
  <c r="G1560" i="5"/>
  <c r="I1559" i="5"/>
  <c r="H1560" i="5" l="1"/>
  <c r="E1561" i="5"/>
  <c r="F1561" i="5" s="1"/>
  <c r="G1561" i="5"/>
  <c r="I1560" i="5"/>
  <c r="E1562" i="5" l="1"/>
  <c r="F1562" i="5" s="1"/>
  <c r="H1561" i="5"/>
  <c r="I1561" i="5"/>
  <c r="G1562" i="5"/>
  <c r="H1562" i="5" l="1"/>
  <c r="E1563" i="5"/>
  <c r="F1563" i="5" s="1"/>
  <c r="I1562" i="5"/>
  <c r="G1563" i="5"/>
  <c r="E1564" i="5" l="1"/>
  <c r="F1564" i="5" s="1"/>
  <c r="H1563" i="5"/>
  <c r="G1564" i="5"/>
  <c r="I1563" i="5"/>
  <c r="H1564" i="5" l="1"/>
  <c r="E1565" i="5"/>
  <c r="F1565" i="5" s="1"/>
  <c r="I1564" i="5"/>
  <c r="G1565" i="5"/>
  <c r="H1565" i="5" l="1"/>
  <c r="E1566" i="5"/>
  <c r="F1566" i="5" s="1"/>
  <c r="I1565" i="5"/>
  <c r="G1566" i="5"/>
  <c r="H1566" i="5" l="1"/>
  <c r="E1567" i="5"/>
  <c r="F1567" i="5" s="1"/>
  <c r="I1566" i="5"/>
  <c r="G1567" i="5"/>
  <c r="E1568" i="5" l="1"/>
  <c r="F1568" i="5" s="1"/>
  <c r="H1567" i="5"/>
  <c r="G1568" i="5"/>
  <c r="I1567" i="5"/>
  <c r="H1568" i="5" l="1"/>
  <c r="E1569" i="5"/>
  <c r="F1569" i="5" s="1"/>
  <c r="G1569" i="5"/>
  <c r="I1568" i="5"/>
  <c r="E1570" i="5" l="1"/>
  <c r="F1570" i="5" s="1"/>
  <c r="H1569" i="5"/>
  <c r="G1570" i="5"/>
  <c r="I1569" i="5"/>
  <c r="E1571" i="5" l="1"/>
  <c r="F1571" i="5" s="1"/>
  <c r="H1570" i="5"/>
  <c r="I1570" i="5"/>
  <c r="G1571" i="5"/>
  <c r="H1571" i="5" l="1"/>
  <c r="E1572" i="5"/>
  <c r="F1572" i="5" s="1"/>
  <c r="I1571" i="5"/>
  <c r="G1572" i="5"/>
  <c r="H1572" i="5" l="1"/>
  <c r="E1573" i="5"/>
  <c r="F1573" i="5" s="1"/>
  <c r="G1573" i="5"/>
  <c r="I1572" i="5"/>
  <c r="E1574" i="5" l="1"/>
  <c r="F1574" i="5" s="1"/>
  <c r="H1573" i="5"/>
  <c r="G1574" i="5"/>
  <c r="I1573" i="5"/>
  <c r="E1575" i="5" l="1"/>
  <c r="F1575" i="5" s="1"/>
  <c r="H1574" i="5"/>
  <c r="I1574" i="5"/>
  <c r="G1575" i="5"/>
  <c r="E1576" i="5" l="1"/>
  <c r="F1576" i="5" s="1"/>
  <c r="H1575" i="5"/>
  <c r="I1575" i="5"/>
  <c r="G1576" i="5"/>
  <c r="E1577" i="5" l="1"/>
  <c r="F1577" i="5" s="1"/>
  <c r="H1576" i="5"/>
  <c r="G1577" i="5"/>
  <c r="I1576" i="5"/>
  <c r="E1578" i="5" l="1"/>
  <c r="F1578" i="5" s="1"/>
  <c r="H1577" i="5"/>
  <c r="G1578" i="5"/>
  <c r="I1577" i="5"/>
  <c r="H1578" i="5" l="1"/>
  <c r="E1579" i="5"/>
  <c r="F1579" i="5" s="1"/>
  <c r="G1579" i="5"/>
  <c r="I1578" i="5"/>
  <c r="E1580" i="5" l="1"/>
  <c r="F1580" i="5" s="1"/>
  <c r="H1579" i="5"/>
  <c r="I1579" i="5"/>
  <c r="G1580" i="5"/>
  <c r="E1581" i="5" l="1"/>
  <c r="F1581" i="5" s="1"/>
  <c r="H1580" i="5"/>
  <c r="G1581" i="5"/>
  <c r="I1580" i="5"/>
  <c r="E1582" i="5" l="1"/>
  <c r="F1582" i="5" s="1"/>
  <c r="H1581" i="5"/>
  <c r="G1582" i="5"/>
  <c r="I1581" i="5"/>
  <c r="H1582" i="5" l="1"/>
  <c r="E1583" i="5"/>
  <c r="F1583" i="5" s="1"/>
  <c r="I1582" i="5"/>
  <c r="G1583" i="5"/>
  <c r="E1584" i="5" l="1"/>
  <c r="F1584" i="5" s="1"/>
  <c r="H1583" i="5"/>
  <c r="I1583" i="5"/>
  <c r="G1584" i="5"/>
  <c r="H1584" i="5" l="1"/>
  <c r="E1585" i="5"/>
  <c r="F1585" i="5" s="1"/>
  <c r="I1584" i="5"/>
  <c r="G1585" i="5"/>
  <c r="H1585" i="5" l="1"/>
  <c r="E1586" i="5"/>
  <c r="F1586" i="5" s="1"/>
  <c r="I1585" i="5"/>
  <c r="G1586" i="5"/>
  <c r="H1586" i="5" l="1"/>
  <c r="E1587" i="5"/>
  <c r="F1587" i="5" s="1"/>
  <c r="G1587" i="5"/>
  <c r="I1586" i="5"/>
  <c r="H1587" i="5" l="1"/>
  <c r="E1588" i="5"/>
  <c r="F1588" i="5" s="1"/>
  <c r="I1587" i="5"/>
  <c r="G1588" i="5"/>
  <c r="E1589" i="5" l="1"/>
  <c r="F1589" i="5" s="1"/>
  <c r="H1588" i="5"/>
  <c r="I1588" i="5"/>
  <c r="G1589" i="5"/>
  <c r="E1590" i="5" l="1"/>
  <c r="F1590" i="5" s="1"/>
  <c r="H1589" i="5"/>
  <c r="G1590" i="5"/>
  <c r="I1589" i="5"/>
  <c r="H1590" i="5" l="1"/>
  <c r="E1591" i="5"/>
  <c r="F1591" i="5" s="1"/>
  <c r="G1591" i="5"/>
  <c r="I1590" i="5"/>
  <c r="H1591" i="5" l="1"/>
  <c r="E1592" i="5"/>
  <c r="F1592" i="5" s="1"/>
  <c r="I1591" i="5"/>
  <c r="G1592" i="5"/>
  <c r="E1593" i="5" l="1"/>
  <c r="F1593" i="5" s="1"/>
  <c r="H1592" i="5"/>
  <c r="G1593" i="5"/>
  <c r="I1592" i="5"/>
  <c r="E1594" i="5" l="1"/>
  <c r="F1594" i="5" s="1"/>
  <c r="H1593" i="5"/>
  <c r="I1593" i="5"/>
  <c r="G1594" i="5"/>
  <c r="E1595" i="5" l="1"/>
  <c r="F1595" i="5" s="1"/>
  <c r="H1594" i="5"/>
  <c r="I1594" i="5"/>
  <c r="G1595" i="5"/>
  <c r="E1596" i="5" l="1"/>
  <c r="F1596" i="5" s="1"/>
  <c r="H1595" i="5"/>
  <c r="I1595" i="5"/>
  <c r="G1596" i="5"/>
  <c r="H1596" i="5" l="1"/>
  <c r="E1597" i="5"/>
  <c r="F1597" i="5" s="1"/>
  <c r="I1596" i="5"/>
  <c r="G1597" i="5"/>
  <c r="E1598" i="5" l="1"/>
  <c r="F1598" i="5" s="1"/>
  <c r="H1597" i="5"/>
  <c r="I1597" i="5"/>
  <c r="G1598" i="5"/>
  <c r="E1599" i="5" l="1"/>
  <c r="F1599" i="5" s="1"/>
  <c r="H1598" i="5"/>
  <c r="I1598" i="5"/>
  <c r="G1599" i="5"/>
  <c r="E1600" i="5" l="1"/>
  <c r="F1600" i="5" s="1"/>
  <c r="H1599" i="5"/>
  <c r="I1599" i="5"/>
  <c r="G1600" i="5"/>
  <c r="H1600" i="5" l="1"/>
  <c r="E1601" i="5"/>
  <c r="F1601" i="5" s="1"/>
  <c r="G1601" i="5"/>
  <c r="I1600" i="5"/>
  <c r="H1601" i="5" l="1"/>
  <c r="E1602" i="5"/>
  <c r="F1602" i="5" s="1"/>
  <c r="G1602" i="5"/>
  <c r="I1601" i="5"/>
  <c r="H1602" i="5" l="1"/>
  <c r="E1603" i="5"/>
  <c r="F1603" i="5" s="1"/>
  <c r="I1602" i="5"/>
  <c r="G1603" i="5"/>
  <c r="H1603" i="5" l="1"/>
  <c r="E1604" i="5"/>
  <c r="F1604" i="5" s="1"/>
  <c r="I1603" i="5"/>
  <c r="G1604" i="5"/>
  <c r="H1604" i="5" l="1"/>
  <c r="E1605" i="5"/>
  <c r="F1605" i="5" s="1"/>
  <c r="I1604" i="5"/>
  <c r="G1605" i="5"/>
  <c r="E1606" i="5" l="1"/>
  <c r="F1606" i="5" s="1"/>
  <c r="H1605" i="5"/>
  <c r="G1606" i="5"/>
  <c r="I1605" i="5"/>
  <c r="H1606" i="5" l="1"/>
  <c r="E1607" i="5"/>
  <c r="F1607" i="5" s="1"/>
  <c r="I1606" i="5"/>
  <c r="G1607" i="5"/>
  <c r="E1608" i="5" l="1"/>
  <c r="F1608" i="5" s="1"/>
  <c r="H1607" i="5"/>
  <c r="G1608" i="5"/>
  <c r="I1607" i="5"/>
  <c r="E1609" i="5" l="1"/>
  <c r="F1609" i="5" s="1"/>
  <c r="H1608" i="5"/>
  <c r="G1609" i="5"/>
  <c r="I1608" i="5"/>
  <c r="E1610" i="5" l="1"/>
  <c r="F1610" i="5" s="1"/>
  <c r="H1609" i="5"/>
  <c r="I1609" i="5"/>
  <c r="G1610" i="5"/>
  <c r="H1610" i="5" l="1"/>
  <c r="E1611" i="5"/>
  <c r="F1611" i="5" s="1"/>
  <c r="I1610" i="5"/>
  <c r="G1611" i="5"/>
  <c r="H1611" i="5" l="1"/>
  <c r="E1612" i="5"/>
  <c r="F1612" i="5" s="1"/>
  <c r="I1611" i="5"/>
  <c r="G1612" i="5"/>
  <c r="E1613" i="5" l="1"/>
  <c r="F1613" i="5" s="1"/>
  <c r="H1612" i="5"/>
  <c r="I1612" i="5"/>
  <c r="G1613" i="5"/>
  <c r="H1613" i="5" l="1"/>
  <c r="E1614" i="5"/>
  <c r="F1614" i="5" s="1"/>
  <c r="G1614" i="5"/>
  <c r="I1613" i="5"/>
  <c r="H1614" i="5" l="1"/>
  <c r="E1615" i="5"/>
  <c r="F1615" i="5" s="1"/>
  <c r="G1615" i="5"/>
  <c r="I1614" i="5"/>
  <c r="E1616" i="5" l="1"/>
  <c r="F1616" i="5" s="1"/>
  <c r="H1615" i="5"/>
  <c r="I1615" i="5"/>
  <c r="G1616" i="5"/>
  <c r="H1616" i="5" l="1"/>
  <c r="E1617" i="5"/>
  <c r="F1617" i="5" s="1"/>
  <c r="I1616" i="5"/>
  <c r="G1617" i="5"/>
  <c r="E1618" i="5" l="1"/>
  <c r="F1618" i="5" s="1"/>
  <c r="H1617" i="5"/>
  <c r="I1617" i="5"/>
  <c r="G1618" i="5"/>
  <c r="E1619" i="5" l="1"/>
  <c r="F1619" i="5" s="1"/>
  <c r="H1618" i="5"/>
  <c r="I1618" i="5"/>
  <c r="G1619" i="5"/>
  <c r="E1620" i="5" l="1"/>
  <c r="F1620" i="5" s="1"/>
  <c r="H1619" i="5"/>
  <c r="I1619" i="5"/>
  <c r="G1620" i="5"/>
  <c r="H1620" i="5" l="1"/>
  <c r="E1621" i="5"/>
  <c r="F1621" i="5" s="1"/>
  <c r="G1621" i="5"/>
  <c r="I1620" i="5"/>
  <c r="E1622" i="5" l="1"/>
  <c r="F1622" i="5" s="1"/>
  <c r="H1621" i="5"/>
  <c r="G1622" i="5"/>
  <c r="I1621" i="5"/>
  <c r="E1623" i="5" l="1"/>
  <c r="F1623" i="5" s="1"/>
  <c r="H1622" i="5"/>
  <c r="G1623" i="5"/>
  <c r="I1622" i="5"/>
  <c r="H1623" i="5" l="1"/>
  <c r="E1624" i="5"/>
  <c r="F1624" i="5" s="1"/>
  <c r="I1623" i="5"/>
  <c r="G1624" i="5"/>
  <c r="H1624" i="5" l="1"/>
  <c r="E1625" i="5"/>
  <c r="F1625" i="5" s="1"/>
  <c r="I1624" i="5"/>
  <c r="G1625" i="5"/>
  <c r="E1626" i="5" l="1"/>
  <c r="F1626" i="5" s="1"/>
  <c r="H1625" i="5"/>
  <c r="G1626" i="5"/>
  <c r="I1625" i="5"/>
  <c r="H1626" i="5" l="1"/>
  <c r="E1627" i="5"/>
  <c r="F1627" i="5" s="1"/>
  <c r="G1627" i="5"/>
  <c r="I1626" i="5"/>
  <c r="E1628" i="5" l="1"/>
  <c r="F1628" i="5" s="1"/>
  <c r="H1627" i="5"/>
  <c r="I1627" i="5"/>
  <c r="G1628" i="5"/>
  <c r="H1628" i="5" l="1"/>
  <c r="E1629" i="5"/>
  <c r="F1629" i="5" s="1"/>
  <c r="I1628" i="5"/>
  <c r="G1629" i="5"/>
  <c r="H1629" i="5" l="1"/>
  <c r="E1630" i="5"/>
  <c r="F1630" i="5" s="1"/>
  <c r="I1629" i="5"/>
  <c r="G1630" i="5"/>
  <c r="H1630" i="5" l="1"/>
  <c r="E1631" i="5"/>
  <c r="F1631" i="5" s="1"/>
  <c r="I1630" i="5"/>
  <c r="G1631" i="5"/>
  <c r="H1631" i="5" l="1"/>
  <c r="E1632" i="5"/>
  <c r="F1632" i="5" s="1"/>
  <c r="G1632" i="5"/>
  <c r="I1631" i="5"/>
  <c r="H1632" i="5" l="1"/>
  <c r="E1633" i="5"/>
  <c r="F1633" i="5" s="1"/>
  <c r="G1633" i="5"/>
  <c r="I1632" i="5"/>
  <c r="E1634" i="5" l="1"/>
  <c r="F1634" i="5" s="1"/>
  <c r="H1633" i="5"/>
  <c r="G1634" i="5"/>
  <c r="I1633" i="5"/>
  <c r="E1635" i="5" l="1"/>
  <c r="F1635" i="5" s="1"/>
  <c r="H1634" i="5"/>
  <c r="G1635" i="5"/>
  <c r="I1634" i="5"/>
  <c r="E1636" i="5" l="1"/>
  <c r="F1636" i="5" s="1"/>
  <c r="H1635" i="5"/>
  <c r="I1635" i="5"/>
  <c r="G1636" i="5"/>
  <c r="H1636" i="5" l="1"/>
  <c r="E1637" i="5"/>
  <c r="F1637" i="5" s="1"/>
  <c r="G1637" i="5"/>
  <c r="I1636" i="5"/>
  <c r="E1638" i="5" l="1"/>
  <c r="F1638" i="5" s="1"/>
  <c r="H1637" i="5"/>
  <c r="G1638" i="5"/>
  <c r="I1637" i="5"/>
  <c r="H1638" i="5" l="1"/>
  <c r="E1639" i="5"/>
  <c r="F1639" i="5" s="1"/>
  <c r="I1638" i="5"/>
  <c r="G1639" i="5"/>
  <c r="E1640" i="5" l="1"/>
  <c r="F1640" i="5" s="1"/>
  <c r="H1639" i="5"/>
  <c r="I1639" i="5"/>
  <c r="G1640" i="5"/>
  <c r="H1640" i="5" l="1"/>
  <c r="E1641" i="5"/>
  <c r="F1641" i="5" s="1"/>
  <c r="I1640" i="5"/>
  <c r="G1641" i="5"/>
  <c r="E1642" i="5" l="1"/>
  <c r="F1642" i="5" s="1"/>
  <c r="H1641" i="5"/>
  <c r="G1642" i="5"/>
  <c r="I1641" i="5"/>
  <c r="H1642" i="5" l="1"/>
  <c r="E1643" i="5"/>
  <c r="F1643" i="5" s="1"/>
  <c r="G1643" i="5"/>
  <c r="I1642" i="5"/>
  <c r="E1644" i="5" l="1"/>
  <c r="F1644" i="5" s="1"/>
  <c r="H1643" i="5"/>
  <c r="I1643" i="5"/>
  <c r="G1644" i="5"/>
  <c r="H1644" i="5" l="1"/>
  <c r="E1645" i="5"/>
  <c r="F1645" i="5" s="1"/>
  <c r="I1644" i="5"/>
  <c r="G1645" i="5"/>
  <c r="E1646" i="5" l="1"/>
  <c r="F1646" i="5" s="1"/>
  <c r="H1645" i="5"/>
  <c r="I1645" i="5"/>
  <c r="G1646" i="5"/>
  <c r="H1646" i="5" l="1"/>
  <c r="E1647" i="5"/>
  <c r="F1647" i="5" s="1"/>
  <c r="G1647" i="5"/>
  <c r="I1646" i="5"/>
  <c r="E1648" i="5" l="1"/>
  <c r="F1648" i="5" s="1"/>
  <c r="H1647" i="5"/>
  <c r="I1647" i="5"/>
  <c r="G1648" i="5"/>
  <c r="E1649" i="5" l="1"/>
  <c r="F1649" i="5" s="1"/>
  <c r="H1648" i="5"/>
  <c r="G1649" i="5"/>
  <c r="I1648" i="5"/>
  <c r="H1649" i="5" l="1"/>
  <c r="E1650" i="5"/>
  <c r="F1650" i="5" s="1"/>
  <c r="I1649" i="5"/>
  <c r="G1650" i="5"/>
  <c r="H1650" i="5" l="1"/>
  <c r="E1651" i="5"/>
  <c r="F1651" i="5" s="1"/>
  <c r="G1651" i="5"/>
  <c r="I1650" i="5"/>
  <c r="E1652" i="5" l="1"/>
  <c r="F1652" i="5" s="1"/>
  <c r="H1651" i="5"/>
  <c r="G1652" i="5"/>
  <c r="I1651" i="5"/>
  <c r="H1652" i="5" l="1"/>
  <c r="E1653" i="5"/>
  <c r="F1653" i="5" s="1"/>
  <c r="G1653" i="5"/>
  <c r="I1652" i="5"/>
  <c r="E1654" i="5" l="1"/>
  <c r="F1654" i="5" s="1"/>
  <c r="H1653" i="5"/>
  <c r="G1654" i="5"/>
  <c r="I1653" i="5"/>
  <c r="H1654" i="5" l="1"/>
  <c r="E1655" i="5"/>
  <c r="F1655" i="5" s="1"/>
  <c r="G1655" i="5"/>
  <c r="I1654" i="5"/>
  <c r="H1655" i="5" l="1"/>
  <c r="E1656" i="5"/>
  <c r="F1656" i="5" s="1"/>
  <c r="G1656" i="5"/>
  <c r="I1655" i="5"/>
  <c r="H1656" i="5" l="1"/>
  <c r="E1657" i="5"/>
  <c r="F1657" i="5" s="1"/>
  <c r="G1657" i="5"/>
  <c r="I1656" i="5"/>
  <c r="E1658" i="5" l="1"/>
  <c r="F1658" i="5" s="1"/>
  <c r="H1657" i="5"/>
  <c r="I1657" i="5"/>
  <c r="G1658" i="5"/>
  <c r="H1658" i="5" l="1"/>
  <c r="E1659" i="5"/>
  <c r="F1659" i="5" s="1"/>
  <c r="I1658" i="5"/>
  <c r="G1659" i="5"/>
  <c r="E1660" i="5" l="1"/>
  <c r="F1660" i="5" s="1"/>
  <c r="H1659" i="5"/>
  <c r="I1659" i="5"/>
  <c r="G1660" i="5"/>
  <c r="E1661" i="5" l="1"/>
  <c r="F1661" i="5" s="1"/>
  <c r="H1660" i="5"/>
  <c r="I1660" i="5"/>
  <c r="G1661" i="5"/>
  <c r="E1662" i="5" l="1"/>
  <c r="F1662" i="5" s="1"/>
  <c r="H1661" i="5"/>
  <c r="G1662" i="5"/>
  <c r="I1661" i="5"/>
  <c r="H1662" i="5" l="1"/>
  <c r="E1663" i="5"/>
  <c r="F1663" i="5" s="1"/>
  <c r="I1662" i="5"/>
  <c r="G1663" i="5"/>
  <c r="H1663" i="5" l="1"/>
  <c r="E1664" i="5"/>
  <c r="F1664" i="5" s="1"/>
  <c r="I1663" i="5"/>
  <c r="G1664" i="5"/>
  <c r="H1664" i="5" l="1"/>
  <c r="E1665" i="5"/>
  <c r="F1665" i="5" s="1"/>
  <c r="G1665" i="5"/>
  <c r="I1664" i="5"/>
  <c r="H1665" i="5" l="1"/>
  <c r="E1666" i="5"/>
  <c r="F1666" i="5" s="1"/>
  <c r="I1665" i="5"/>
  <c r="G1666" i="5"/>
  <c r="H1666" i="5" l="1"/>
  <c r="E1667" i="5"/>
  <c r="F1667" i="5" s="1"/>
  <c r="I1666" i="5"/>
  <c r="G1667" i="5"/>
  <c r="H1667" i="5" l="1"/>
  <c r="E1668" i="5"/>
  <c r="F1668" i="5" s="1"/>
  <c r="I1667" i="5"/>
  <c r="G1668" i="5"/>
  <c r="H1668" i="5" l="1"/>
  <c r="E1669" i="5"/>
  <c r="F1669" i="5" s="1"/>
  <c r="I1668" i="5"/>
  <c r="G1669" i="5"/>
  <c r="E1670" i="5" l="1"/>
  <c r="F1670" i="5" s="1"/>
  <c r="H1669" i="5"/>
  <c r="G1670" i="5"/>
  <c r="I1669" i="5"/>
  <c r="E1671" i="5" l="1"/>
  <c r="F1671" i="5" s="1"/>
  <c r="H1670" i="5"/>
  <c r="I1670" i="5"/>
  <c r="G1671" i="5"/>
  <c r="H1671" i="5" l="1"/>
  <c r="E1672" i="5"/>
  <c r="F1672" i="5" s="1"/>
  <c r="G1672" i="5"/>
  <c r="I1671" i="5"/>
  <c r="H1672" i="5" l="1"/>
  <c r="E1673" i="5"/>
  <c r="F1673" i="5" s="1"/>
  <c r="I1672" i="5"/>
  <c r="G1673" i="5"/>
  <c r="H1673" i="5" l="1"/>
  <c r="E1674" i="5"/>
  <c r="F1674" i="5" s="1"/>
  <c r="I1673" i="5"/>
  <c r="G1674" i="5"/>
  <c r="H1674" i="5" l="1"/>
  <c r="E1675" i="5"/>
  <c r="F1675" i="5" s="1"/>
  <c r="I1674" i="5"/>
  <c r="G1675" i="5"/>
  <c r="E1676" i="5" l="1"/>
  <c r="F1676" i="5" s="1"/>
  <c r="H1675" i="5"/>
  <c r="I1675" i="5"/>
  <c r="G1676" i="5"/>
  <c r="H1676" i="5" l="1"/>
  <c r="E1677" i="5"/>
  <c r="F1677" i="5" s="1"/>
  <c r="G1677" i="5"/>
  <c r="I1676" i="5"/>
  <c r="E1678" i="5" l="1"/>
  <c r="F1678" i="5" s="1"/>
  <c r="H1677" i="5"/>
  <c r="I1677" i="5"/>
  <c r="G1678" i="5"/>
  <c r="H1678" i="5" l="1"/>
  <c r="E1679" i="5"/>
  <c r="F1679" i="5" s="1"/>
  <c r="I1678" i="5"/>
  <c r="G1679" i="5"/>
  <c r="E1680" i="5" l="1"/>
  <c r="F1680" i="5" s="1"/>
  <c r="H1679" i="5"/>
  <c r="G1680" i="5"/>
  <c r="I1679" i="5"/>
  <c r="H1680" i="5" l="1"/>
  <c r="E1681" i="5"/>
  <c r="F1681" i="5" s="1"/>
  <c r="I1680" i="5"/>
  <c r="G1681" i="5"/>
  <c r="E1682" i="5" l="1"/>
  <c r="F1682" i="5" s="1"/>
  <c r="H1681" i="5"/>
  <c r="I1681" i="5"/>
  <c r="G1682" i="5"/>
  <c r="H1682" i="5" l="1"/>
  <c r="E1683" i="5"/>
  <c r="F1683" i="5" s="1"/>
  <c r="I1682" i="5"/>
  <c r="G1683" i="5"/>
  <c r="H1683" i="5" l="1"/>
  <c r="E1684" i="5"/>
  <c r="F1684" i="5" s="1"/>
  <c r="I1683" i="5"/>
  <c r="G1684" i="5"/>
  <c r="H1684" i="5" l="1"/>
  <c r="E1685" i="5"/>
  <c r="F1685" i="5" s="1"/>
  <c r="I1684" i="5"/>
  <c r="G1685" i="5"/>
  <c r="H1685" i="5" l="1"/>
  <c r="E1686" i="5"/>
  <c r="F1686" i="5" s="1"/>
  <c r="I1685" i="5"/>
  <c r="G1686" i="5"/>
  <c r="H1686" i="5" l="1"/>
  <c r="E1687" i="5"/>
  <c r="F1687" i="5" s="1"/>
  <c r="I1686" i="5"/>
  <c r="G1687" i="5"/>
  <c r="E1688" i="5" l="1"/>
  <c r="F1688" i="5" s="1"/>
  <c r="H1687" i="5"/>
  <c r="I1687" i="5"/>
  <c r="G1688" i="5"/>
  <c r="H1688" i="5" l="1"/>
  <c r="E1689" i="5"/>
  <c r="F1689" i="5" s="1"/>
  <c r="I1688" i="5"/>
  <c r="G1689" i="5"/>
  <c r="E1690" i="5" l="1"/>
  <c r="F1690" i="5" s="1"/>
  <c r="H1689" i="5"/>
  <c r="I1689" i="5"/>
  <c r="G1690" i="5"/>
  <c r="H1690" i="5" l="1"/>
  <c r="E1691" i="5"/>
  <c r="F1691" i="5" s="1"/>
  <c r="I1690" i="5"/>
  <c r="G1691" i="5"/>
  <c r="E1692" i="5" l="1"/>
  <c r="F1692" i="5" s="1"/>
  <c r="H1691" i="5"/>
  <c r="G1692" i="5"/>
  <c r="I1691" i="5"/>
  <c r="E1693" i="5" l="1"/>
  <c r="F1693" i="5" s="1"/>
  <c r="H1692" i="5"/>
  <c r="G1693" i="5"/>
  <c r="I1692" i="5"/>
  <c r="E1694" i="5" l="1"/>
  <c r="F1694" i="5" s="1"/>
  <c r="H1693" i="5"/>
  <c r="I1693" i="5"/>
  <c r="G1694" i="5"/>
  <c r="H1694" i="5" l="1"/>
  <c r="E1695" i="5"/>
  <c r="F1695" i="5" s="1"/>
  <c r="I1694" i="5"/>
  <c r="G1695" i="5"/>
  <c r="E1696" i="5" l="1"/>
  <c r="F1696" i="5" s="1"/>
  <c r="H1695" i="5"/>
  <c r="G1696" i="5"/>
  <c r="I1695" i="5"/>
  <c r="E1697" i="5" l="1"/>
  <c r="F1697" i="5" s="1"/>
  <c r="H1696" i="5"/>
  <c r="G1697" i="5"/>
  <c r="I1696" i="5"/>
  <c r="E1698" i="5" l="1"/>
  <c r="F1698" i="5" s="1"/>
  <c r="H1697" i="5"/>
  <c r="G1698" i="5"/>
  <c r="I1697" i="5"/>
  <c r="H1698" i="5" l="1"/>
  <c r="E1699" i="5"/>
  <c r="F1699" i="5" s="1"/>
  <c r="I1698" i="5"/>
  <c r="G1699" i="5"/>
  <c r="H1699" i="5" l="1"/>
  <c r="E1700" i="5"/>
  <c r="F1700" i="5" s="1"/>
  <c r="I1699" i="5"/>
  <c r="G1700" i="5"/>
  <c r="H1700" i="5" l="1"/>
  <c r="E1701" i="5"/>
  <c r="F1701" i="5" s="1"/>
  <c r="I1700" i="5"/>
  <c r="G1701" i="5"/>
  <c r="E1702" i="5" l="1"/>
  <c r="F1702" i="5" s="1"/>
  <c r="H1701" i="5"/>
  <c r="G1702" i="5"/>
  <c r="I1701" i="5"/>
  <c r="E1703" i="5" l="1"/>
  <c r="F1703" i="5" s="1"/>
  <c r="H1702" i="5"/>
  <c r="I1702" i="5"/>
  <c r="G1703" i="5"/>
  <c r="H1703" i="5" l="1"/>
  <c r="E1704" i="5"/>
  <c r="F1704" i="5" s="1"/>
  <c r="I1703" i="5"/>
  <c r="G1704" i="5"/>
  <c r="H1704" i="5" l="1"/>
  <c r="E1705" i="5"/>
  <c r="F1705" i="5" s="1"/>
  <c r="G1705" i="5"/>
  <c r="I1704" i="5"/>
  <c r="E1706" i="5" l="1"/>
  <c r="F1706" i="5" s="1"/>
  <c r="H1705" i="5"/>
  <c r="I1705" i="5"/>
  <c r="G1706" i="5"/>
  <c r="H1706" i="5" l="1"/>
  <c r="E1707" i="5"/>
  <c r="F1707" i="5" s="1"/>
  <c r="I1706" i="5"/>
  <c r="G1707" i="5"/>
  <c r="H1707" i="5" l="1"/>
  <c r="E1708" i="5"/>
  <c r="F1708" i="5" s="1"/>
  <c r="I1707" i="5"/>
  <c r="G1708" i="5"/>
  <c r="E1709" i="5" l="1"/>
  <c r="F1709" i="5" s="1"/>
  <c r="H1708" i="5"/>
  <c r="I1708" i="5"/>
  <c r="G1709" i="5"/>
  <c r="H1709" i="5" l="1"/>
  <c r="E1710" i="5"/>
  <c r="F1710" i="5" s="1"/>
  <c r="G1710" i="5"/>
  <c r="I1709" i="5"/>
  <c r="H1710" i="5" l="1"/>
  <c r="E1711" i="5"/>
  <c r="F1711" i="5" s="1"/>
  <c r="G1711" i="5"/>
  <c r="I1710" i="5"/>
  <c r="E1712" i="5" l="1"/>
  <c r="F1712" i="5" s="1"/>
  <c r="H1711" i="5"/>
  <c r="G1712" i="5"/>
  <c r="I1711" i="5"/>
  <c r="H1712" i="5" l="1"/>
  <c r="E1713" i="5"/>
  <c r="F1713" i="5" s="1"/>
  <c r="G1713" i="5"/>
  <c r="I1712" i="5"/>
  <c r="E1714" i="5" l="1"/>
  <c r="F1714" i="5" s="1"/>
  <c r="H1713" i="5"/>
  <c r="G1714" i="5"/>
  <c r="I1713" i="5"/>
  <c r="H1714" i="5" l="1"/>
  <c r="E1715" i="5"/>
  <c r="F1715" i="5" s="1"/>
  <c r="G1715" i="5"/>
  <c r="I1714" i="5"/>
  <c r="E1716" i="5" l="1"/>
  <c r="F1716" i="5" s="1"/>
  <c r="H1715" i="5"/>
  <c r="I1715" i="5"/>
  <c r="G1716" i="5"/>
  <c r="H1716" i="5" l="1"/>
  <c r="E1717" i="5"/>
  <c r="F1717" i="5" s="1"/>
  <c r="I1716" i="5"/>
  <c r="G1717" i="5"/>
  <c r="E1718" i="5" l="1"/>
  <c r="F1718" i="5" s="1"/>
  <c r="H1717" i="5"/>
  <c r="I1717" i="5"/>
  <c r="G1718" i="5"/>
  <c r="H1718" i="5" l="1"/>
  <c r="E1719" i="5"/>
  <c r="F1719" i="5" s="1"/>
  <c r="I1718" i="5"/>
  <c r="G1719" i="5"/>
  <c r="H1719" i="5" l="1"/>
  <c r="E1720" i="5"/>
  <c r="F1720" i="5" s="1"/>
  <c r="I1719" i="5"/>
  <c r="G1720" i="5"/>
  <c r="H1720" i="5" l="1"/>
  <c r="E1721" i="5"/>
  <c r="F1721" i="5" s="1"/>
  <c r="G1721" i="5"/>
  <c r="I1720" i="5"/>
  <c r="H1721" i="5" l="1"/>
  <c r="E1722" i="5"/>
  <c r="F1722" i="5" s="1"/>
  <c r="I1721" i="5"/>
  <c r="G1722" i="5"/>
  <c r="H1722" i="5" l="1"/>
  <c r="E1723" i="5"/>
  <c r="F1723" i="5" s="1"/>
  <c r="I1722" i="5"/>
  <c r="G1723" i="5"/>
  <c r="E1724" i="5" l="1"/>
  <c r="F1724" i="5" s="1"/>
  <c r="H1723" i="5"/>
  <c r="I1723" i="5"/>
  <c r="G1724" i="5"/>
  <c r="E1725" i="5" l="1"/>
  <c r="F1725" i="5" s="1"/>
  <c r="H1724" i="5"/>
  <c r="I1724" i="5"/>
  <c r="G1725" i="5"/>
  <c r="H1725" i="5" l="1"/>
  <c r="E1726" i="5"/>
  <c r="F1726" i="5" s="1"/>
  <c r="I1725" i="5"/>
  <c r="G1726" i="5"/>
  <c r="E1727" i="5" l="1"/>
  <c r="F1727" i="5" s="1"/>
  <c r="H1726" i="5"/>
  <c r="I1726" i="5"/>
  <c r="G1727" i="5"/>
  <c r="E1728" i="5" l="1"/>
  <c r="F1728" i="5" s="1"/>
  <c r="H1727" i="5"/>
  <c r="G1728" i="5"/>
  <c r="I1727" i="5"/>
  <c r="H1728" i="5" l="1"/>
  <c r="E1729" i="5"/>
  <c r="F1729" i="5" s="1"/>
  <c r="G1729" i="5"/>
  <c r="I1728" i="5"/>
  <c r="H1729" i="5" l="1"/>
  <c r="E1730" i="5"/>
  <c r="F1730" i="5" s="1"/>
  <c r="G1730" i="5"/>
  <c r="I1729" i="5"/>
  <c r="H1730" i="5" l="1"/>
  <c r="E1731" i="5"/>
  <c r="F1731" i="5" s="1"/>
  <c r="I1730" i="5"/>
  <c r="G1731" i="5"/>
  <c r="E1732" i="5" l="1"/>
  <c r="F1732" i="5" s="1"/>
  <c r="H1731" i="5"/>
  <c r="I1731" i="5"/>
  <c r="G1732" i="5"/>
  <c r="E1733" i="5" l="1"/>
  <c r="F1733" i="5" s="1"/>
  <c r="H1732" i="5"/>
  <c r="G1733" i="5"/>
  <c r="I1732" i="5"/>
  <c r="H1733" i="5" l="1"/>
  <c r="E1734" i="5"/>
  <c r="F1734" i="5" s="1"/>
  <c r="I1733" i="5"/>
  <c r="G1734" i="5"/>
  <c r="E1735" i="5" l="1"/>
  <c r="F1735" i="5" s="1"/>
  <c r="H1734" i="5"/>
  <c r="G1735" i="5"/>
  <c r="I1734" i="5"/>
  <c r="E1736" i="5" l="1"/>
  <c r="F1736" i="5" s="1"/>
  <c r="H1735" i="5"/>
  <c r="G1736" i="5"/>
  <c r="I1735" i="5"/>
  <c r="E1737" i="5" l="1"/>
  <c r="F1737" i="5" s="1"/>
  <c r="H1736" i="5"/>
  <c r="G1737" i="5"/>
  <c r="I1736" i="5"/>
  <c r="H1737" i="5" l="1"/>
  <c r="E1738" i="5"/>
  <c r="F1738" i="5" s="1"/>
  <c r="I1737" i="5"/>
  <c r="G1738" i="5"/>
  <c r="E1739" i="5" l="1"/>
  <c r="F1739" i="5" s="1"/>
  <c r="H1738" i="5"/>
  <c r="G1739" i="5"/>
  <c r="I1738" i="5"/>
  <c r="H1739" i="5" l="1"/>
  <c r="E1740" i="5"/>
  <c r="F1740" i="5" s="1"/>
  <c r="I1739" i="5"/>
  <c r="G1740" i="5"/>
  <c r="H1740" i="5" l="1"/>
  <c r="E1741" i="5"/>
  <c r="F1741" i="5" s="1"/>
  <c r="G1741" i="5"/>
  <c r="I1740" i="5"/>
  <c r="E1742" i="5" l="1"/>
  <c r="F1742" i="5" s="1"/>
  <c r="H1741" i="5"/>
  <c r="G1742" i="5"/>
  <c r="I1741" i="5"/>
  <c r="H1742" i="5" l="1"/>
  <c r="E1743" i="5"/>
  <c r="F1743" i="5" s="1"/>
  <c r="G1743" i="5"/>
  <c r="I1742" i="5"/>
  <c r="H1743" i="5" l="1"/>
  <c r="E1744" i="5"/>
  <c r="F1744" i="5" s="1"/>
  <c r="I1743" i="5"/>
  <c r="G1744" i="5"/>
  <c r="H1744" i="5" l="1"/>
  <c r="E1745" i="5"/>
  <c r="F1745" i="5" s="1"/>
  <c r="I1744" i="5"/>
  <c r="G1745" i="5"/>
  <c r="E1746" i="5" l="1"/>
  <c r="F1746" i="5" s="1"/>
  <c r="H1745" i="5"/>
  <c r="G1746" i="5"/>
  <c r="I1745" i="5"/>
  <c r="H1746" i="5" l="1"/>
  <c r="E1747" i="5"/>
  <c r="F1747" i="5" s="1"/>
  <c r="I1746" i="5"/>
  <c r="G1747" i="5"/>
  <c r="H1747" i="5" l="1"/>
  <c r="E1748" i="5"/>
  <c r="F1748" i="5" s="1"/>
  <c r="G1748" i="5"/>
  <c r="I1747" i="5"/>
  <c r="H1748" i="5" l="1"/>
  <c r="E1749" i="5"/>
  <c r="F1749" i="5" s="1"/>
  <c r="I1748" i="5"/>
  <c r="G1749" i="5"/>
  <c r="H1749" i="5" l="1"/>
  <c r="E1750" i="5"/>
  <c r="F1750" i="5" s="1"/>
  <c r="G1750" i="5"/>
  <c r="I1749" i="5"/>
  <c r="H1750" i="5" l="1"/>
  <c r="E1751" i="5"/>
  <c r="F1751" i="5" s="1"/>
  <c r="G1751" i="5"/>
  <c r="I1750" i="5"/>
  <c r="E1752" i="5" l="1"/>
  <c r="F1752" i="5" s="1"/>
  <c r="H1751" i="5"/>
  <c r="G1752" i="5"/>
  <c r="I1751" i="5"/>
  <c r="E1753" i="5" l="1"/>
  <c r="F1753" i="5" s="1"/>
  <c r="H1752" i="5"/>
  <c r="G1753" i="5"/>
  <c r="I1752" i="5"/>
  <c r="E1754" i="5" l="1"/>
  <c r="F1754" i="5" s="1"/>
  <c r="H1753" i="5"/>
  <c r="G1754" i="5"/>
  <c r="I1753" i="5"/>
  <c r="E1755" i="5" l="1"/>
  <c r="F1755" i="5" s="1"/>
  <c r="H1754" i="5"/>
  <c r="I1754" i="5"/>
  <c r="G1755" i="5"/>
  <c r="H1755" i="5" l="1"/>
  <c r="E1756" i="5"/>
  <c r="F1756" i="5" s="1"/>
  <c r="G1756" i="5"/>
  <c r="I1755" i="5"/>
  <c r="H1756" i="5" l="1"/>
  <c r="E1757" i="5"/>
  <c r="F1757" i="5" s="1"/>
  <c r="G1757" i="5"/>
  <c r="I1756" i="5"/>
  <c r="H1757" i="5" l="1"/>
  <c r="E1758" i="5"/>
  <c r="F1758" i="5" s="1"/>
  <c r="G1758" i="5"/>
  <c r="I1757" i="5"/>
  <c r="H1758" i="5" l="1"/>
  <c r="E1759" i="5"/>
  <c r="F1759" i="5" s="1"/>
  <c r="I1758" i="5"/>
  <c r="G1759" i="5"/>
  <c r="E1760" i="5" l="1"/>
  <c r="F1760" i="5" s="1"/>
  <c r="H1759" i="5"/>
  <c r="I1759" i="5"/>
  <c r="G1760" i="5"/>
  <c r="E1761" i="5" l="1"/>
  <c r="F1761" i="5" s="1"/>
  <c r="H1760" i="5"/>
  <c r="G1761" i="5"/>
  <c r="I1760" i="5"/>
  <c r="E1762" i="5" l="1"/>
  <c r="F1762" i="5" s="1"/>
  <c r="H1761" i="5"/>
  <c r="G1762" i="5"/>
  <c r="I1761" i="5"/>
  <c r="E1763" i="5" l="1"/>
  <c r="F1763" i="5" s="1"/>
  <c r="H1762" i="5"/>
  <c r="G1763" i="5"/>
  <c r="I1762" i="5"/>
  <c r="E1764" i="5" l="1"/>
  <c r="F1764" i="5" s="1"/>
  <c r="H1763" i="5"/>
  <c r="I1763" i="5"/>
  <c r="G1764" i="5"/>
  <c r="E1765" i="5" l="1"/>
  <c r="F1765" i="5" s="1"/>
  <c r="H1764" i="5"/>
  <c r="G1765" i="5"/>
  <c r="I1764" i="5"/>
  <c r="H1765" i="5" l="1"/>
  <c r="E1766" i="5"/>
  <c r="F1766" i="5" s="1"/>
  <c r="G1766" i="5"/>
  <c r="I1765" i="5"/>
  <c r="H1766" i="5" l="1"/>
  <c r="E1767" i="5"/>
  <c r="F1767" i="5" s="1"/>
  <c r="I1766" i="5"/>
  <c r="G1767" i="5"/>
  <c r="H1767" i="5" l="1"/>
  <c r="E1768" i="5"/>
  <c r="F1768" i="5" s="1"/>
  <c r="G1768" i="5"/>
  <c r="I1767" i="5"/>
  <c r="E1769" i="5" l="1"/>
  <c r="F1769" i="5" s="1"/>
  <c r="H1768" i="5"/>
  <c r="G1769" i="5"/>
  <c r="I1768" i="5"/>
  <c r="H1769" i="5" l="1"/>
  <c r="E1770" i="5"/>
  <c r="F1770" i="5" s="1"/>
  <c r="I1769" i="5"/>
  <c r="G1770" i="5"/>
  <c r="E1771" i="5" l="1"/>
  <c r="F1771" i="5" s="1"/>
  <c r="H1770" i="5"/>
  <c r="I1770" i="5"/>
  <c r="G1771" i="5"/>
  <c r="H1771" i="5" l="1"/>
  <c r="E1772" i="5"/>
  <c r="F1772" i="5" s="1"/>
  <c r="I1771" i="5"/>
  <c r="G1772" i="5"/>
  <c r="E1773" i="5" l="1"/>
  <c r="F1773" i="5" s="1"/>
  <c r="H1772" i="5"/>
  <c r="I1772" i="5"/>
  <c r="G1773" i="5"/>
  <c r="H1773" i="5" l="1"/>
  <c r="E1774" i="5"/>
  <c r="F1774" i="5" s="1"/>
  <c r="G1774" i="5"/>
  <c r="I1773" i="5"/>
  <c r="E1775" i="5" l="1"/>
  <c r="F1775" i="5" s="1"/>
  <c r="H1774" i="5"/>
  <c r="G1775" i="5"/>
  <c r="I1774" i="5"/>
  <c r="E1776" i="5" l="1"/>
  <c r="F1776" i="5" s="1"/>
  <c r="H1775" i="5"/>
  <c r="I1775" i="5"/>
  <c r="G1776" i="5"/>
  <c r="H1776" i="5" l="1"/>
  <c r="E1777" i="5"/>
  <c r="F1777" i="5" s="1"/>
  <c r="I1776" i="5"/>
  <c r="G1777" i="5"/>
  <c r="H1777" i="5" l="1"/>
  <c r="E1778" i="5"/>
  <c r="F1778" i="5" s="1"/>
  <c r="G1778" i="5"/>
  <c r="I1777" i="5"/>
  <c r="E1779" i="5" l="1"/>
  <c r="F1779" i="5" s="1"/>
  <c r="H1778" i="5"/>
  <c r="G1779" i="5"/>
  <c r="I1778" i="5"/>
  <c r="H1779" i="5" l="1"/>
  <c r="E1780" i="5"/>
  <c r="F1780" i="5" s="1"/>
  <c r="G1780" i="5"/>
  <c r="I1779" i="5"/>
  <c r="E1781" i="5" l="1"/>
  <c r="F1781" i="5" s="1"/>
  <c r="H1780" i="5"/>
  <c r="I1780" i="5"/>
  <c r="G1781" i="5"/>
  <c r="E1782" i="5" l="1"/>
  <c r="F1782" i="5" s="1"/>
  <c r="H1781" i="5"/>
  <c r="G1782" i="5"/>
  <c r="I1781" i="5"/>
  <c r="E1783" i="5" l="1"/>
  <c r="F1783" i="5" s="1"/>
  <c r="H1782" i="5"/>
  <c r="G1783" i="5"/>
  <c r="I1782" i="5"/>
  <c r="E1784" i="5" l="1"/>
  <c r="F1784" i="5" s="1"/>
  <c r="H1783" i="5"/>
  <c r="G1784" i="5"/>
  <c r="I1783" i="5"/>
  <c r="E1785" i="5" l="1"/>
  <c r="F1785" i="5" s="1"/>
  <c r="H1784" i="5"/>
  <c r="I1784" i="5"/>
  <c r="G1785" i="5"/>
  <c r="H1785" i="5" l="1"/>
  <c r="E1786" i="5"/>
  <c r="F1786" i="5" s="1"/>
  <c r="G1786" i="5"/>
  <c r="I1785" i="5"/>
  <c r="H1786" i="5" l="1"/>
  <c r="E1787" i="5"/>
  <c r="F1787" i="5" s="1"/>
  <c r="I1786" i="5"/>
  <c r="G1787" i="5"/>
  <c r="H1787" i="5" l="1"/>
  <c r="E1788" i="5"/>
  <c r="F1788" i="5" s="1"/>
  <c r="G1788" i="5"/>
  <c r="I1787" i="5"/>
  <c r="H1788" i="5" l="1"/>
  <c r="E1789" i="5"/>
  <c r="F1789" i="5" s="1"/>
  <c r="G1789" i="5"/>
  <c r="I1788" i="5"/>
  <c r="E1790" i="5" l="1"/>
  <c r="F1790" i="5" s="1"/>
  <c r="H1789" i="5"/>
  <c r="G1790" i="5"/>
  <c r="I1789" i="5"/>
  <c r="H1790" i="5" l="1"/>
  <c r="E1791" i="5"/>
  <c r="F1791" i="5" s="1"/>
  <c r="I1790" i="5"/>
  <c r="G1791" i="5"/>
  <c r="H1791" i="5" l="1"/>
  <c r="E1792" i="5"/>
  <c r="F1792" i="5" s="1"/>
  <c r="G1792" i="5"/>
  <c r="I1791" i="5"/>
  <c r="H1792" i="5" l="1"/>
  <c r="E1793" i="5"/>
  <c r="F1793" i="5" s="1"/>
  <c r="I1792" i="5"/>
  <c r="G1793" i="5"/>
  <c r="E1794" i="5" l="1"/>
  <c r="F1794" i="5" s="1"/>
  <c r="H1793" i="5"/>
  <c r="G1794" i="5"/>
  <c r="I1793" i="5"/>
  <c r="E1795" i="5" l="1"/>
  <c r="F1795" i="5" s="1"/>
  <c r="H1794" i="5"/>
  <c r="I1794" i="5"/>
  <c r="G1795" i="5"/>
  <c r="E1796" i="5" l="1"/>
  <c r="F1796" i="5" s="1"/>
  <c r="H1795" i="5"/>
  <c r="G1796" i="5"/>
  <c r="I1795" i="5"/>
  <c r="E1797" i="5" l="1"/>
  <c r="F1797" i="5" s="1"/>
  <c r="H1796" i="5"/>
  <c r="I1796" i="5"/>
  <c r="G1797" i="5"/>
  <c r="E1798" i="5" l="1"/>
  <c r="F1798" i="5" s="1"/>
  <c r="H1797" i="5"/>
  <c r="I1797" i="5"/>
  <c r="G1798" i="5"/>
  <c r="E1799" i="5" l="1"/>
  <c r="F1799" i="5" s="1"/>
  <c r="H1798" i="5"/>
  <c r="G1799" i="5"/>
  <c r="I1798" i="5"/>
  <c r="H1799" i="5" l="1"/>
  <c r="E1800" i="5"/>
  <c r="F1800" i="5" s="1"/>
  <c r="I1799" i="5"/>
  <c r="G1800" i="5"/>
  <c r="H1800" i="5" l="1"/>
  <c r="E1801" i="5"/>
  <c r="F1801" i="5" s="1"/>
  <c r="I1800" i="5"/>
  <c r="G1801" i="5"/>
  <c r="H1801" i="5" l="1"/>
  <c r="E1802" i="5"/>
  <c r="F1802" i="5" s="1"/>
  <c r="I1801" i="5"/>
  <c r="G1802" i="5"/>
  <c r="E1803" i="5" l="1"/>
  <c r="F1803" i="5" s="1"/>
  <c r="H1802" i="5"/>
  <c r="G1803" i="5"/>
  <c r="I1802" i="5"/>
  <c r="E1804" i="5" l="1"/>
  <c r="F1804" i="5" s="1"/>
  <c r="H1803" i="5"/>
  <c r="I1803" i="5"/>
  <c r="G1804" i="5"/>
  <c r="H1804" i="5" l="1"/>
  <c r="E1805" i="5"/>
  <c r="F1805" i="5" s="1"/>
  <c r="G1805" i="5"/>
  <c r="I1804" i="5"/>
  <c r="H1805" i="5" l="1"/>
  <c r="E1806" i="5"/>
  <c r="F1806" i="5" s="1"/>
  <c r="I1805" i="5"/>
  <c r="G1806" i="5"/>
  <c r="E1807" i="5" l="1"/>
  <c r="F1807" i="5" s="1"/>
  <c r="H1806" i="5"/>
  <c r="G1807" i="5"/>
  <c r="I1806" i="5"/>
  <c r="H1807" i="5" l="1"/>
  <c r="E1808" i="5"/>
  <c r="F1808" i="5" s="1"/>
  <c r="I1807" i="5"/>
  <c r="G1808" i="5"/>
  <c r="E1809" i="5" l="1"/>
  <c r="F1809" i="5" s="1"/>
  <c r="H1808" i="5"/>
  <c r="G1809" i="5"/>
  <c r="I1808" i="5"/>
  <c r="E1810" i="5" l="1"/>
  <c r="F1810" i="5" s="1"/>
  <c r="H1809" i="5"/>
  <c r="G1810" i="5"/>
  <c r="I1809" i="5"/>
  <c r="E1811" i="5" l="1"/>
  <c r="F1811" i="5" s="1"/>
  <c r="H1810" i="5"/>
  <c r="I1810" i="5"/>
  <c r="G1811" i="5"/>
  <c r="E1812" i="5" l="1"/>
  <c r="F1812" i="5" s="1"/>
  <c r="H1811" i="5"/>
  <c r="G1812" i="5"/>
  <c r="I1811" i="5"/>
  <c r="H1812" i="5" l="1"/>
  <c r="E1813" i="5"/>
  <c r="F1813" i="5" s="1"/>
  <c r="I1812" i="5"/>
  <c r="G1813" i="5"/>
  <c r="E1814" i="5" l="1"/>
  <c r="F1814" i="5" s="1"/>
  <c r="H1813" i="5"/>
  <c r="I1813" i="5"/>
  <c r="G1814" i="5"/>
  <c r="E1815" i="5" l="1"/>
  <c r="F1815" i="5" s="1"/>
  <c r="H1814" i="5"/>
  <c r="G1815" i="5"/>
  <c r="I1814" i="5"/>
  <c r="H1815" i="5" l="1"/>
  <c r="E1816" i="5"/>
  <c r="F1816" i="5" s="1"/>
  <c r="I1815" i="5"/>
  <c r="G1816" i="5"/>
  <c r="H1816" i="5" l="1"/>
  <c r="E1817" i="5"/>
  <c r="F1817" i="5" s="1"/>
  <c r="G1817" i="5"/>
  <c r="I1816" i="5"/>
  <c r="E1818" i="5" l="1"/>
  <c r="F1818" i="5" s="1"/>
  <c r="H1817" i="5"/>
  <c r="G1818" i="5"/>
  <c r="I1817" i="5"/>
  <c r="E1819" i="5" l="1"/>
  <c r="F1819" i="5" s="1"/>
  <c r="H1818" i="5"/>
  <c r="I1818" i="5"/>
  <c r="G1819" i="5"/>
  <c r="H1819" i="5" l="1"/>
  <c r="E1820" i="5"/>
  <c r="F1820" i="5" s="1"/>
  <c r="G1820" i="5"/>
  <c r="I1819" i="5"/>
  <c r="H1820" i="5" l="1"/>
  <c r="E1821" i="5"/>
  <c r="F1821" i="5" s="1"/>
  <c r="G1821" i="5"/>
  <c r="I1820" i="5"/>
  <c r="H1821" i="5" l="1"/>
  <c r="E1822" i="5"/>
  <c r="F1822" i="5" s="1"/>
  <c r="I1821" i="5"/>
  <c r="G1822" i="5"/>
  <c r="E1823" i="5" l="1"/>
  <c r="F1823" i="5" s="1"/>
  <c r="H1822" i="5"/>
  <c r="G1823" i="5"/>
  <c r="I1822" i="5"/>
  <c r="E1824" i="5" l="1"/>
  <c r="F1824" i="5" s="1"/>
  <c r="H1823" i="5"/>
  <c r="G1824" i="5"/>
  <c r="I1823" i="5"/>
  <c r="H1824" i="5" l="1"/>
  <c r="E1825" i="5"/>
  <c r="F1825" i="5" s="1"/>
  <c r="G1825" i="5"/>
  <c r="I1824" i="5"/>
  <c r="H1825" i="5" l="1"/>
  <c r="E1826" i="5"/>
  <c r="F1826" i="5" s="1"/>
  <c r="I1825" i="5"/>
  <c r="G1826" i="5"/>
  <c r="E1827" i="5" l="1"/>
  <c r="F1827" i="5" s="1"/>
  <c r="H1826" i="5"/>
  <c r="I1826" i="5"/>
  <c r="G1827" i="5"/>
  <c r="E1828" i="5" l="1"/>
  <c r="F1828" i="5" s="1"/>
  <c r="H1827" i="5"/>
  <c r="G1828" i="5"/>
  <c r="I1827" i="5"/>
  <c r="H1828" i="5" l="1"/>
  <c r="E1829" i="5"/>
  <c r="F1829" i="5" s="1"/>
  <c r="G1829" i="5"/>
  <c r="I1828" i="5"/>
  <c r="E1830" i="5" l="1"/>
  <c r="F1830" i="5" s="1"/>
  <c r="H1829" i="5"/>
  <c r="I1829" i="5"/>
  <c r="G1830" i="5"/>
  <c r="H1830" i="5" l="1"/>
  <c r="E1831" i="5"/>
  <c r="F1831" i="5" s="1"/>
  <c r="I1830" i="5"/>
  <c r="G1831" i="5"/>
  <c r="E1832" i="5" l="1"/>
  <c r="F1832" i="5" s="1"/>
  <c r="H1831" i="5"/>
  <c r="G1832" i="5"/>
  <c r="I1831" i="5"/>
  <c r="H1832" i="5" l="1"/>
  <c r="E1833" i="5"/>
  <c r="F1833" i="5" s="1"/>
  <c r="I1832" i="5"/>
  <c r="G1833" i="5"/>
  <c r="H1833" i="5" l="1"/>
  <c r="E1834" i="5"/>
  <c r="F1834" i="5" s="1"/>
  <c r="I1833" i="5"/>
  <c r="G1834" i="5"/>
  <c r="E1835" i="5" l="1"/>
  <c r="F1835" i="5" s="1"/>
  <c r="H1834" i="5"/>
  <c r="I1834" i="5"/>
  <c r="G1835" i="5"/>
  <c r="H1835" i="5" l="1"/>
  <c r="E1836" i="5"/>
  <c r="F1836" i="5" s="1"/>
  <c r="I1835" i="5"/>
  <c r="G1836" i="5"/>
  <c r="H1836" i="5" l="1"/>
  <c r="E1837" i="5"/>
  <c r="F1837" i="5" s="1"/>
  <c r="G1837" i="5"/>
  <c r="I1836" i="5"/>
  <c r="H1837" i="5" l="1"/>
  <c r="E1838" i="5"/>
  <c r="F1838" i="5" s="1"/>
  <c r="G1838" i="5"/>
  <c r="I1837" i="5"/>
  <c r="E1839" i="5" l="1"/>
  <c r="F1839" i="5" s="1"/>
  <c r="H1838" i="5"/>
  <c r="G1839" i="5"/>
  <c r="I1838" i="5"/>
  <c r="E1840" i="5" l="1"/>
  <c r="F1840" i="5" s="1"/>
  <c r="H1839" i="5"/>
  <c r="I1839" i="5"/>
  <c r="G1840" i="5"/>
  <c r="H1840" i="5" l="1"/>
  <c r="E1841" i="5"/>
  <c r="F1841" i="5" s="1"/>
  <c r="I1840" i="5"/>
  <c r="G1841" i="5"/>
  <c r="E1842" i="5" l="1"/>
  <c r="F1842" i="5" s="1"/>
  <c r="H1841" i="5"/>
  <c r="G1842" i="5"/>
  <c r="I1841" i="5"/>
  <c r="E1843" i="5" l="1"/>
  <c r="F1843" i="5" s="1"/>
  <c r="H1842" i="5"/>
  <c r="G1843" i="5"/>
  <c r="I1842" i="5"/>
  <c r="E1844" i="5" l="1"/>
  <c r="F1844" i="5" s="1"/>
  <c r="H1843" i="5"/>
  <c r="G1844" i="5"/>
  <c r="I1843" i="5"/>
  <c r="H1844" i="5" l="1"/>
  <c r="E1845" i="5"/>
  <c r="F1845" i="5" s="1"/>
  <c r="G1845" i="5"/>
  <c r="I1844" i="5"/>
  <c r="H1845" i="5" l="1"/>
  <c r="E1846" i="5"/>
  <c r="F1846" i="5" s="1"/>
  <c r="I1845" i="5"/>
  <c r="G1846" i="5"/>
  <c r="E1847" i="5" l="1"/>
  <c r="F1847" i="5" s="1"/>
  <c r="H1846" i="5"/>
  <c r="I1846" i="5"/>
  <c r="G1847" i="5"/>
  <c r="H1847" i="5" l="1"/>
  <c r="E1848" i="5"/>
  <c r="F1848" i="5" s="1"/>
  <c r="I1847" i="5"/>
  <c r="G1848" i="5"/>
  <c r="E1849" i="5" l="1"/>
  <c r="F1849" i="5" s="1"/>
  <c r="H1848" i="5"/>
  <c r="G1849" i="5"/>
  <c r="I1848" i="5"/>
  <c r="E1850" i="5" l="1"/>
  <c r="F1850" i="5" s="1"/>
  <c r="H1849" i="5"/>
  <c r="I1849" i="5"/>
  <c r="G1850" i="5"/>
  <c r="H1850" i="5" l="1"/>
  <c r="E1851" i="5"/>
  <c r="F1851" i="5" s="1"/>
  <c r="I1850" i="5"/>
  <c r="G1851" i="5"/>
  <c r="H1851" i="5" l="1"/>
  <c r="E1852" i="5"/>
  <c r="F1852" i="5" s="1"/>
  <c r="I1851" i="5"/>
  <c r="G1852" i="5"/>
  <c r="E1853" i="5" l="1"/>
  <c r="F1853" i="5" s="1"/>
  <c r="H1852" i="5"/>
  <c r="G1853" i="5"/>
  <c r="I1852" i="5"/>
  <c r="H1853" i="5" l="1"/>
  <c r="E1854" i="5"/>
  <c r="F1854" i="5" s="1"/>
  <c r="G1854" i="5"/>
  <c r="I1853" i="5"/>
  <c r="E1855" i="5" l="1"/>
  <c r="F1855" i="5" s="1"/>
  <c r="H1854" i="5"/>
  <c r="I1854" i="5"/>
  <c r="G1855" i="5"/>
  <c r="E1856" i="5" l="1"/>
  <c r="F1856" i="5" s="1"/>
  <c r="H1855" i="5"/>
  <c r="G1856" i="5"/>
  <c r="I1855" i="5"/>
  <c r="H1856" i="5" l="1"/>
  <c r="E1857" i="5"/>
  <c r="F1857" i="5" s="1"/>
  <c r="I1856" i="5"/>
  <c r="G1857" i="5"/>
  <c r="H1857" i="5" l="1"/>
  <c r="E1858" i="5"/>
  <c r="F1858" i="5" s="1"/>
  <c r="I1857" i="5"/>
  <c r="G1858" i="5"/>
  <c r="E1859" i="5" l="1"/>
  <c r="F1859" i="5" s="1"/>
  <c r="H1858" i="5"/>
  <c r="I1858" i="5"/>
  <c r="G1859" i="5"/>
  <c r="H1859" i="5" l="1"/>
  <c r="E1860" i="5"/>
  <c r="F1860" i="5" s="1"/>
  <c r="G1860" i="5"/>
  <c r="I1859" i="5"/>
  <c r="E1861" i="5" l="1"/>
  <c r="F1861" i="5" s="1"/>
  <c r="H1860" i="5"/>
  <c r="I1860" i="5"/>
  <c r="G1861" i="5"/>
  <c r="E1862" i="5" l="1"/>
  <c r="F1862" i="5" s="1"/>
  <c r="H1861" i="5"/>
  <c r="G1862" i="5"/>
  <c r="I1861" i="5"/>
  <c r="H1862" i="5" l="1"/>
  <c r="E1863" i="5"/>
  <c r="F1863" i="5" s="1"/>
  <c r="I1862" i="5"/>
  <c r="G1863" i="5"/>
  <c r="H1863" i="5" l="1"/>
  <c r="E1864" i="5"/>
  <c r="F1864" i="5" s="1"/>
  <c r="G1864" i="5"/>
  <c r="I1863" i="5"/>
  <c r="E1865" i="5" l="1"/>
  <c r="F1865" i="5" s="1"/>
  <c r="H1864" i="5"/>
  <c r="G1865" i="5"/>
  <c r="I1864" i="5"/>
  <c r="H1865" i="5" l="1"/>
  <c r="E1866" i="5"/>
  <c r="F1866" i="5" s="1"/>
  <c r="G1866" i="5"/>
  <c r="I1865" i="5"/>
  <c r="E1867" i="5" l="1"/>
  <c r="F1867" i="5" s="1"/>
  <c r="H1866" i="5"/>
  <c r="G1867" i="5"/>
  <c r="I1866" i="5"/>
  <c r="E1868" i="5" l="1"/>
  <c r="F1868" i="5" s="1"/>
  <c r="H1867" i="5"/>
  <c r="G1868" i="5"/>
  <c r="I1867" i="5"/>
  <c r="H1868" i="5" l="1"/>
  <c r="E1869" i="5"/>
  <c r="F1869" i="5" s="1"/>
  <c r="I1868" i="5"/>
  <c r="G1869" i="5"/>
  <c r="H1869" i="5" l="1"/>
  <c r="E1870" i="5"/>
  <c r="F1870" i="5" s="1"/>
  <c r="G1870" i="5"/>
  <c r="I1869" i="5"/>
  <c r="E1871" i="5" l="1"/>
  <c r="F1871" i="5" s="1"/>
  <c r="H1870" i="5"/>
  <c r="G1871" i="5"/>
  <c r="I1870" i="5"/>
  <c r="H1871" i="5" l="1"/>
  <c r="E1872" i="5"/>
  <c r="F1872" i="5" s="1"/>
  <c r="I1871" i="5"/>
  <c r="G1872" i="5"/>
  <c r="E1873" i="5" l="1"/>
  <c r="F1873" i="5" s="1"/>
  <c r="H1872" i="5"/>
  <c r="G1873" i="5"/>
  <c r="I1872" i="5"/>
  <c r="E1874" i="5" l="1"/>
  <c r="F1874" i="5" s="1"/>
  <c r="H1873" i="5"/>
  <c r="I1873" i="5"/>
  <c r="G1874" i="5"/>
  <c r="H1874" i="5" l="1"/>
  <c r="E1875" i="5"/>
  <c r="F1875" i="5" s="1"/>
  <c r="G1875" i="5"/>
  <c r="I1874" i="5"/>
  <c r="H1875" i="5" l="1"/>
  <c r="E1876" i="5"/>
  <c r="F1876" i="5" s="1"/>
  <c r="I1875" i="5"/>
  <c r="G1876" i="5"/>
  <c r="E1877" i="5" l="1"/>
  <c r="F1877" i="5" s="1"/>
  <c r="H1876" i="5"/>
  <c r="I1876" i="5"/>
  <c r="G1877" i="5"/>
  <c r="H1877" i="5" l="1"/>
  <c r="E1878" i="5"/>
  <c r="F1878" i="5" s="1"/>
  <c r="I1877" i="5"/>
  <c r="G1878" i="5"/>
  <c r="E1879" i="5" l="1"/>
  <c r="F1879" i="5" s="1"/>
  <c r="H1878" i="5"/>
  <c r="G1879" i="5"/>
  <c r="I1878" i="5"/>
  <c r="E1880" i="5" l="1"/>
  <c r="F1880" i="5" s="1"/>
  <c r="H1879" i="5"/>
  <c r="G1880" i="5"/>
  <c r="I1879" i="5"/>
  <c r="H1880" i="5" l="1"/>
  <c r="E1881" i="5"/>
  <c r="F1881" i="5" s="1"/>
  <c r="I1880" i="5"/>
  <c r="G1881" i="5"/>
  <c r="H1881" i="5" l="1"/>
  <c r="E1882" i="5"/>
  <c r="F1882" i="5" s="1"/>
  <c r="I1881" i="5"/>
  <c r="G1882" i="5"/>
  <c r="E1883" i="5" l="1"/>
  <c r="F1883" i="5" s="1"/>
  <c r="H1882" i="5"/>
  <c r="G1883" i="5"/>
  <c r="I1882" i="5"/>
  <c r="H1883" i="5" l="1"/>
  <c r="E1884" i="5"/>
  <c r="F1884" i="5" s="1"/>
  <c r="I1883" i="5"/>
  <c r="G1884" i="5"/>
  <c r="E1885" i="5" l="1"/>
  <c r="F1885" i="5" s="1"/>
  <c r="H1884" i="5"/>
  <c r="I1884" i="5"/>
  <c r="G1885" i="5"/>
  <c r="E1886" i="5" l="1"/>
  <c r="F1886" i="5" s="1"/>
  <c r="H1885" i="5"/>
  <c r="I1885" i="5"/>
  <c r="G1886" i="5"/>
  <c r="H1886" i="5" l="1"/>
  <c r="E1887" i="5"/>
  <c r="F1887" i="5" s="1"/>
  <c r="G1887" i="5"/>
  <c r="I1886" i="5"/>
  <c r="H1887" i="5" l="1"/>
  <c r="E1888" i="5"/>
  <c r="F1888" i="5" s="1"/>
  <c r="I1887" i="5"/>
  <c r="G1888" i="5"/>
  <c r="E1889" i="5" l="1"/>
  <c r="F1889" i="5" s="1"/>
  <c r="H1888" i="5"/>
  <c r="G1889" i="5"/>
  <c r="I1888" i="5"/>
  <c r="H1889" i="5" l="1"/>
  <c r="E1890" i="5"/>
  <c r="F1890" i="5" s="1"/>
  <c r="G1890" i="5"/>
  <c r="I1889" i="5"/>
  <c r="E1891" i="5" l="1"/>
  <c r="F1891" i="5" s="1"/>
  <c r="H1890" i="5"/>
  <c r="G1891" i="5"/>
  <c r="I1890" i="5"/>
  <c r="E1892" i="5" l="1"/>
  <c r="F1892" i="5" s="1"/>
  <c r="H1891" i="5"/>
  <c r="G1892" i="5"/>
  <c r="I1891" i="5"/>
  <c r="H1892" i="5" l="1"/>
  <c r="E1893" i="5"/>
  <c r="F1893" i="5" s="1"/>
  <c r="I1892" i="5"/>
  <c r="G1893" i="5"/>
  <c r="H1893" i="5" l="1"/>
  <c r="E1894" i="5"/>
  <c r="F1894" i="5" s="1"/>
  <c r="G1894" i="5"/>
  <c r="I1893" i="5"/>
  <c r="E1895" i="5" l="1"/>
  <c r="F1895" i="5" s="1"/>
  <c r="H1894" i="5"/>
  <c r="G1895" i="5"/>
  <c r="I1894" i="5"/>
  <c r="H1895" i="5" l="1"/>
  <c r="E1896" i="5"/>
  <c r="F1896" i="5" s="1"/>
  <c r="I1895" i="5"/>
  <c r="G1896" i="5"/>
  <c r="E1897" i="5" l="1"/>
  <c r="F1897" i="5" s="1"/>
  <c r="H1896" i="5"/>
  <c r="G1897" i="5"/>
  <c r="I1896" i="5"/>
  <c r="E1898" i="5" l="1"/>
  <c r="F1898" i="5" s="1"/>
  <c r="H1897" i="5"/>
  <c r="I1897" i="5"/>
  <c r="G1898" i="5"/>
  <c r="H1898" i="5" l="1"/>
  <c r="E1899" i="5"/>
  <c r="F1899" i="5" s="1"/>
  <c r="G1899" i="5"/>
  <c r="I1898" i="5"/>
  <c r="H1899" i="5" l="1"/>
  <c r="E1900" i="5"/>
  <c r="F1900" i="5" s="1"/>
  <c r="G1900" i="5"/>
  <c r="I1899" i="5"/>
  <c r="E1901" i="5" l="1"/>
  <c r="F1901" i="5" s="1"/>
  <c r="H1900" i="5"/>
  <c r="I1900" i="5"/>
  <c r="G1901" i="5"/>
  <c r="H1901" i="5" l="1"/>
  <c r="E1902" i="5"/>
  <c r="F1902" i="5" s="1"/>
  <c r="I1901" i="5"/>
  <c r="G1902" i="5"/>
  <c r="E1903" i="5" l="1"/>
  <c r="F1903" i="5" s="1"/>
  <c r="H1902" i="5"/>
  <c r="I1902" i="5"/>
  <c r="G1903" i="5"/>
  <c r="E1904" i="5" l="1"/>
  <c r="F1904" i="5" s="1"/>
  <c r="H1903" i="5"/>
  <c r="I1903" i="5"/>
  <c r="G1904" i="5"/>
  <c r="H1904" i="5" l="1"/>
  <c r="E1905" i="5"/>
  <c r="F1905" i="5" s="1"/>
  <c r="I1904" i="5"/>
  <c r="G1905" i="5"/>
  <c r="H1905" i="5" l="1"/>
  <c r="E1906" i="5"/>
  <c r="F1906" i="5" s="1"/>
  <c r="I1905" i="5"/>
  <c r="G1906" i="5"/>
  <c r="E1907" i="5" l="1"/>
  <c r="F1907" i="5" s="1"/>
  <c r="H1906" i="5"/>
  <c r="G1907" i="5"/>
  <c r="I1906" i="5"/>
  <c r="H1907" i="5" l="1"/>
  <c r="E1908" i="5"/>
  <c r="F1908" i="5" s="1"/>
  <c r="G1908" i="5"/>
  <c r="I1907" i="5"/>
  <c r="E1909" i="5" l="1"/>
  <c r="F1909" i="5" s="1"/>
  <c r="H1908" i="5"/>
  <c r="I1908" i="5"/>
  <c r="G1909" i="5"/>
  <c r="E1910" i="5" l="1"/>
  <c r="F1910" i="5" s="1"/>
  <c r="H1909" i="5"/>
  <c r="G1910" i="5"/>
  <c r="I1909" i="5"/>
  <c r="H1910" i="5" l="1"/>
  <c r="E1911" i="5"/>
  <c r="F1911" i="5" s="1"/>
  <c r="I1910" i="5"/>
  <c r="G1911" i="5"/>
  <c r="H1911" i="5" l="1"/>
  <c r="E1912" i="5"/>
  <c r="F1912" i="5" s="1"/>
  <c r="I1911" i="5"/>
  <c r="G1912" i="5"/>
  <c r="E1913" i="5" l="1"/>
  <c r="F1913" i="5" s="1"/>
  <c r="H1912" i="5"/>
  <c r="I1912" i="5"/>
  <c r="G1913" i="5"/>
  <c r="H1913" i="5" l="1"/>
  <c r="E1914" i="5"/>
  <c r="F1914" i="5" s="1"/>
  <c r="I1913" i="5"/>
  <c r="G1914" i="5"/>
  <c r="E1915" i="5" l="1"/>
  <c r="F1915" i="5" s="1"/>
  <c r="H1914" i="5"/>
  <c r="G1915" i="5"/>
  <c r="I1914" i="5"/>
  <c r="E1916" i="5" l="1"/>
  <c r="F1916" i="5" s="1"/>
  <c r="H1915" i="5"/>
  <c r="I1915" i="5"/>
  <c r="G1916" i="5"/>
  <c r="H1916" i="5" l="1"/>
  <c r="E1917" i="5"/>
  <c r="F1917" i="5" s="1"/>
  <c r="G1917" i="5"/>
  <c r="I1916" i="5"/>
  <c r="H1917" i="5" l="1"/>
  <c r="E1918" i="5"/>
  <c r="F1918" i="5" s="1"/>
  <c r="G1918" i="5"/>
  <c r="I1917" i="5"/>
  <c r="E1919" i="5" l="1"/>
  <c r="F1919" i="5" s="1"/>
  <c r="H1918" i="5"/>
  <c r="G1919" i="5"/>
  <c r="I1918" i="5"/>
  <c r="H1919" i="5" l="1"/>
  <c r="E1920" i="5"/>
  <c r="F1920" i="5" s="1"/>
  <c r="I1919" i="5"/>
  <c r="G1920" i="5"/>
  <c r="E1921" i="5" l="1"/>
  <c r="F1921" i="5" s="1"/>
  <c r="H1920" i="5"/>
  <c r="G1921" i="5"/>
  <c r="I1920" i="5"/>
  <c r="E1922" i="5" l="1"/>
  <c r="F1922" i="5" s="1"/>
  <c r="H1921" i="5"/>
  <c r="I1921" i="5"/>
  <c r="G1922" i="5"/>
  <c r="H1922" i="5" l="1"/>
  <c r="E1923" i="5"/>
  <c r="F1923" i="5" s="1"/>
  <c r="I1922" i="5"/>
  <c r="G1923" i="5"/>
  <c r="H1923" i="5" l="1"/>
  <c r="E1924" i="5"/>
  <c r="F1924" i="5" s="1"/>
  <c r="I1923" i="5"/>
  <c r="G1924" i="5"/>
  <c r="E1925" i="5" l="1"/>
  <c r="F1925" i="5" s="1"/>
  <c r="H1924" i="5"/>
  <c r="G1925" i="5"/>
  <c r="I1924" i="5"/>
  <c r="H1925" i="5" l="1"/>
  <c r="E1926" i="5"/>
  <c r="F1926" i="5" s="1"/>
  <c r="G1926" i="5"/>
  <c r="I1925" i="5"/>
  <c r="E1927" i="5" l="1"/>
  <c r="F1927" i="5" s="1"/>
  <c r="H1926" i="5"/>
  <c r="I1926" i="5"/>
  <c r="G1927" i="5"/>
  <c r="H1927" i="5" l="1"/>
  <c r="E1928" i="5"/>
  <c r="F1928" i="5" s="1"/>
  <c r="I1927" i="5"/>
  <c r="G1928" i="5"/>
  <c r="H1928" i="5" l="1"/>
  <c r="E1929" i="5"/>
  <c r="F1929" i="5" s="1"/>
  <c r="G1929" i="5"/>
  <c r="I1928" i="5"/>
  <c r="E1930" i="5" l="1"/>
  <c r="F1930" i="5" s="1"/>
  <c r="H1929" i="5"/>
  <c r="G1930" i="5"/>
  <c r="I1929" i="5"/>
  <c r="H1930" i="5" l="1"/>
  <c r="E1931" i="5"/>
  <c r="F1931" i="5" s="1"/>
  <c r="G1931" i="5"/>
  <c r="I1930" i="5"/>
  <c r="E1932" i="5" l="1"/>
  <c r="F1932" i="5" s="1"/>
  <c r="H1931" i="5"/>
  <c r="G1932" i="5"/>
  <c r="I1931" i="5"/>
  <c r="E1933" i="5" l="1"/>
  <c r="F1933" i="5" s="1"/>
  <c r="H1932" i="5"/>
  <c r="I1932" i="5"/>
  <c r="G1933" i="5"/>
  <c r="E1934" i="5" l="1"/>
  <c r="F1934" i="5" s="1"/>
  <c r="H1933" i="5"/>
  <c r="I1933" i="5"/>
  <c r="G1934" i="5"/>
  <c r="H1934" i="5" l="1"/>
  <c r="E1935" i="5"/>
  <c r="F1935" i="5" s="1"/>
  <c r="I1934" i="5"/>
  <c r="G1935" i="5"/>
  <c r="H1935" i="5" l="1"/>
  <c r="E1936" i="5"/>
  <c r="F1936" i="5" s="1"/>
  <c r="G1936" i="5"/>
  <c r="I1935" i="5"/>
  <c r="H1936" i="5" l="1"/>
  <c r="E1937" i="5"/>
  <c r="F1937" i="5" s="1"/>
  <c r="G1937" i="5"/>
  <c r="I1936" i="5"/>
  <c r="H1937" i="5" l="1"/>
  <c r="E1938" i="5"/>
  <c r="F1938" i="5" s="1"/>
  <c r="G1938" i="5"/>
  <c r="I1937" i="5"/>
  <c r="E1939" i="5" l="1"/>
  <c r="F1939" i="5" s="1"/>
  <c r="H1938" i="5"/>
  <c r="I1938" i="5"/>
  <c r="G1939" i="5"/>
  <c r="H1939" i="5" l="1"/>
  <c r="E1940" i="5"/>
  <c r="F1940" i="5" s="1"/>
  <c r="I1939" i="5"/>
  <c r="G1940" i="5"/>
  <c r="E1941" i="5" l="1"/>
  <c r="F1941" i="5" s="1"/>
  <c r="H1940" i="5"/>
  <c r="I1940" i="5"/>
  <c r="G1941" i="5"/>
  <c r="H1941" i="5" l="1"/>
  <c r="E1942" i="5"/>
  <c r="F1942" i="5" s="1"/>
  <c r="I1941" i="5"/>
  <c r="G1942" i="5"/>
  <c r="E1943" i="5" l="1"/>
  <c r="F1943" i="5" s="1"/>
  <c r="H1942" i="5"/>
  <c r="G1943" i="5"/>
  <c r="I1942" i="5"/>
  <c r="H1943" i="5" l="1"/>
  <c r="E1944" i="5"/>
  <c r="F1944" i="5" s="1"/>
  <c r="G1944" i="5"/>
  <c r="I1943" i="5"/>
  <c r="E1945" i="5" l="1"/>
  <c r="F1945" i="5" s="1"/>
  <c r="H1944" i="5"/>
  <c r="I1944" i="5"/>
  <c r="G1945" i="5"/>
  <c r="H1945" i="5" l="1"/>
  <c r="E1946" i="5"/>
  <c r="F1946" i="5" s="1"/>
  <c r="G1946" i="5"/>
  <c r="I1945" i="5"/>
  <c r="E1947" i="5" l="1"/>
  <c r="F1947" i="5" s="1"/>
  <c r="H1946" i="5"/>
  <c r="I1946" i="5"/>
  <c r="G1947" i="5"/>
  <c r="H1947" i="5" l="1"/>
  <c r="E1948" i="5"/>
  <c r="F1948" i="5" s="1"/>
  <c r="G1948" i="5"/>
  <c r="I1947" i="5"/>
  <c r="E1949" i="5" l="1"/>
  <c r="F1949" i="5" s="1"/>
  <c r="H1948" i="5"/>
  <c r="G1949" i="5"/>
  <c r="I1948" i="5"/>
  <c r="E1950" i="5" l="1"/>
  <c r="F1950" i="5" s="1"/>
  <c r="H1949" i="5"/>
  <c r="I1949" i="5"/>
  <c r="G1950" i="5"/>
  <c r="E1951" i="5" l="1"/>
  <c r="F1951" i="5" s="1"/>
  <c r="H1950" i="5"/>
  <c r="G1951" i="5"/>
  <c r="I1950" i="5"/>
  <c r="H1951" i="5" l="1"/>
  <c r="E1952" i="5"/>
  <c r="F1952" i="5" s="1"/>
  <c r="I1951" i="5"/>
  <c r="G1952" i="5"/>
  <c r="E1953" i="5" l="1"/>
  <c r="F1953" i="5" s="1"/>
  <c r="H1952" i="5"/>
  <c r="G1953" i="5"/>
  <c r="I1952" i="5"/>
  <c r="H1953" i="5" l="1"/>
  <c r="E1954" i="5"/>
  <c r="F1954" i="5" s="1"/>
  <c r="G1954" i="5"/>
  <c r="I1953" i="5"/>
  <c r="E1955" i="5" l="1"/>
  <c r="F1955" i="5" s="1"/>
  <c r="H1954" i="5"/>
  <c r="G1955" i="5"/>
  <c r="I1954" i="5"/>
  <c r="E1956" i="5" l="1"/>
  <c r="F1956" i="5" s="1"/>
  <c r="H1955" i="5"/>
  <c r="I1955" i="5"/>
  <c r="G1956" i="5"/>
  <c r="H1956" i="5" l="1"/>
  <c r="E1957" i="5"/>
  <c r="F1957" i="5" s="1"/>
  <c r="I1956" i="5"/>
  <c r="G1957" i="5"/>
  <c r="H1957" i="5" l="1"/>
  <c r="E1958" i="5"/>
  <c r="F1958" i="5" s="1"/>
  <c r="G1958" i="5"/>
  <c r="I1957" i="5"/>
  <c r="E1959" i="5" l="1"/>
  <c r="F1959" i="5" s="1"/>
  <c r="H1958" i="5"/>
  <c r="I1958" i="5"/>
  <c r="G1959" i="5"/>
  <c r="E1960" i="5" l="1"/>
  <c r="F1960" i="5" s="1"/>
  <c r="H1959" i="5"/>
  <c r="G1960" i="5"/>
  <c r="I1959" i="5"/>
  <c r="E1961" i="5" l="1"/>
  <c r="F1961" i="5" s="1"/>
  <c r="H1960" i="5"/>
  <c r="G1961" i="5"/>
  <c r="I1960" i="5"/>
  <c r="H1961" i="5" l="1"/>
  <c r="E1962" i="5"/>
  <c r="F1962" i="5" s="1"/>
  <c r="I1961" i="5"/>
  <c r="G1962" i="5"/>
  <c r="H1962" i="5" l="1"/>
  <c r="E1963" i="5"/>
  <c r="F1963" i="5" s="1"/>
  <c r="G1963" i="5"/>
  <c r="I1962" i="5"/>
  <c r="E1964" i="5" l="1"/>
  <c r="F1964" i="5" s="1"/>
  <c r="H1963" i="5"/>
  <c r="G1964" i="5"/>
  <c r="I1963" i="5"/>
  <c r="H1964" i="5" l="1"/>
  <c r="E1965" i="5"/>
  <c r="F1965" i="5" s="1"/>
  <c r="I1964" i="5"/>
  <c r="G1965" i="5"/>
  <c r="E1966" i="5" l="1"/>
  <c r="F1966" i="5" s="1"/>
  <c r="H1965" i="5"/>
  <c r="G1966" i="5"/>
  <c r="I1965" i="5"/>
  <c r="H1966" i="5" l="1"/>
  <c r="E1967" i="5"/>
  <c r="F1967" i="5" s="1"/>
  <c r="I1966" i="5"/>
  <c r="G1967" i="5"/>
  <c r="E1968" i="5" l="1"/>
  <c r="F1968" i="5" s="1"/>
  <c r="H1967" i="5"/>
  <c r="I1967" i="5"/>
  <c r="G1968" i="5"/>
  <c r="E1969" i="5" l="1"/>
  <c r="F1969" i="5" s="1"/>
  <c r="H1968" i="5"/>
  <c r="I1968" i="5"/>
  <c r="G1969" i="5"/>
  <c r="E1970" i="5" l="1"/>
  <c r="F1970" i="5" s="1"/>
  <c r="H1969" i="5"/>
  <c r="G1970" i="5"/>
  <c r="I1969" i="5"/>
  <c r="H1970" i="5" l="1"/>
  <c r="E1971" i="5"/>
  <c r="F1971" i="5" s="1"/>
  <c r="I1970" i="5"/>
  <c r="G1971" i="5"/>
  <c r="H1971" i="5" l="1"/>
  <c r="E1972" i="5"/>
  <c r="F1972" i="5" s="1"/>
  <c r="I1971" i="5"/>
  <c r="G1972" i="5"/>
  <c r="H1972" i="5" l="1"/>
  <c r="E1973" i="5"/>
  <c r="F1973" i="5" s="1"/>
  <c r="I1972" i="5"/>
  <c r="G1973" i="5"/>
  <c r="H1973" i="5" l="1"/>
  <c r="E1974" i="5"/>
  <c r="F1974" i="5" s="1"/>
  <c r="I1973" i="5"/>
  <c r="G1974" i="5"/>
  <c r="E1975" i="5" l="1"/>
  <c r="F1975" i="5" s="1"/>
  <c r="H1974" i="5"/>
  <c r="G1975" i="5"/>
  <c r="I1974" i="5"/>
  <c r="E1976" i="5" l="1"/>
  <c r="F1976" i="5" s="1"/>
  <c r="H1975" i="5"/>
  <c r="I1975" i="5"/>
  <c r="G1976" i="5"/>
  <c r="E1977" i="5" l="1"/>
  <c r="F1977" i="5" s="1"/>
  <c r="H1976" i="5"/>
  <c r="I1976" i="5"/>
  <c r="G1977" i="5"/>
  <c r="H1977" i="5" l="1"/>
  <c r="E1978" i="5"/>
  <c r="F1978" i="5" s="1"/>
  <c r="I1977" i="5"/>
  <c r="G1978" i="5"/>
  <c r="E1979" i="5" l="1"/>
  <c r="F1979" i="5" s="1"/>
  <c r="H1978" i="5"/>
  <c r="G1979" i="5"/>
  <c r="I1978" i="5"/>
  <c r="H1979" i="5" l="1"/>
  <c r="E1980" i="5"/>
  <c r="F1980" i="5" s="1"/>
  <c r="G1980" i="5"/>
  <c r="I1979" i="5"/>
  <c r="E1981" i="5" l="1"/>
  <c r="F1981" i="5" s="1"/>
  <c r="H1980" i="5"/>
  <c r="G1981" i="5"/>
  <c r="I1980" i="5"/>
  <c r="H1981" i="5" l="1"/>
  <c r="E1982" i="5"/>
  <c r="F1982" i="5" s="1"/>
  <c r="I1981" i="5"/>
  <c r="G1982" i="5"/>
  <c r="E1983" i="5" l="1"/>
  <c r="F1983" i="5" s="1"/>
  <c r="H1982" i="5"/>
  <c r="G1983" i="5"/>
  <c r="I1982" i="5"/>
  <c r="H1983" i="5" l="1"/>
  <c r="E1984" i="5"/>
  <c r="F1984" i="5" s="1"/>
  <c r="I1983" i="5"/>
  <c r="G1984" i="5"/>
  <c r="E1985" i="5" l="1"/>
  <c r="F1985" i="5" s="1"/>
  <c r="H1984" i="5"/>
  <c r="I1984" i="5"/>
  <c r="G1985" i="5"/>
  <c r="E1986" i="5" l="1"/>
  <c r="F1986" i="5" s="1"/>
  <c r="H1985" i="5"/>
  <c r="I1985" i="5"/>
  <c r="G1986" i="5"/>
  <c r="E1987" i="5" l="1"/>
  <c r="F1987" i="5" s="1"/>
  <c r="H1986" i="5"/>
  <c r="G1987" i="5"/>
  <c r="I1986" i="5"/>
  <c r="E1988" i="5" l="1"/>
  <c r="F1988" i="5" s="1"/>
  <c r="H1987" i="5"/>
  <c r="G1988" i="5"/>
  <c r="I1987" i="5"/>
  <c r="E1989" i="5" l="1"/>
  <c r="F1989" i="5" s="1"/>
  <c r="H1988" i="5"/>
  <c r="I1988" i="5"/>
  <c r="G1989" i="5"/>
  <c r="H1989" i="5" l="1"/>
  <c r="E1990" i="5"/>
  <c r="F1990" i="5" s="1"/>
  <c r="I1989" i="5"/>
  <c r="G1990" i="5"/>
  <c r="E1991" i="5" l="1"/>
  <c r="F1991" i="5" s="1"/>
  <c r="H1990" i="5"/>
  <c r="G1991" i="5"/>
  <c r="I1990" i="5"/>
  <c r="E1992" i="5" l="1"/>
  <c r="F1992" i="5" s="1"/>
  <c r="H1991" i="5"/>
  <c r="I1991" i="5"/>
  <c r="G1992" i="5"/>
  <c r="E1993" i="5" l="1"/>
  <c r="F1993" i="5" s="1"/>
  <c r="H1992" i="5"/>
  <c r="G1993" i="5"/>
  <c r="I1992" i="5"/>
  <c r="H1993" i="5" l="1"/>
  <c r="E1994" i="5"/>
  <c r="F1994" i="5" s="1"/>
  <c r="I1993" i="5"/>
  <c r="G1994" i="5"/>
  <c r="E1995" i="5" l="1"/>
  <c r="F1995" i="5" s="1"/>
  <c r="H1994" i="5"/>
  <c r="G1995" i="5"/>
  <c r="I1994" i="5"/>
  <c r="E1996" i="5" l="1"/>
  <c r="F1996" i="5" s="1"/>
  <c r="H1995" i="5"/>
  <c r="G1996" i="5"/>
  <c r="I1995" i="5"/>
  <c r="E1997" i="5" l="1"/>
  <c r="F1997" i="5" s="1"/>
  <c r="H1996" i="5"/>
  <c r="I1996" i="5"/>
  <c r="G1997" i="5"/>
  <c r="H1997" i="5" l="1"/>
  <c r="E1998" i="5"/>
  <c r="F1998" i="5" s="1"/>
  <c r="I1997" i="5"/>
  <c r="G1998" i="5"/>
  <c r="H1998" i="5" l="1"/>
  <c r="E1999" i="5"/>
  <c r="F1999" i="5" s="1"/>
  <c r="G1999" i="5"/>
  <c r="I1998" i="5"/>
  <c r="H1999" i="5" l="1"/>
  <c r="E2000" i="5"/>
  <c r="F2000" i="5" s="1"/>
  <c r="G2000" i="5"/>
  <c r="I1999" i="5"/>
  <c r="H2000" i="5" l="1"/>
  <c r="E2001" i="5"/>
  <c r="F2001" i="5" s="1"/>
  <c r="I2000" i="5"/>
  <c r="G2001" i="5"/>
  <c r="H2001" i="5" l="1"/>
  <c r="E2002" i="5"/>
  <c r="F2002" i="5" s="1"/>
  <c r="I2001" i="5"/>
  <c r="G2002" i="5"/>
  <c r="H2002" i="5" l="1"/>
  <c r="E2003" i="5"/>
  <c r="F2003" i="5" s="1"/>
  <c r="G2003" i="5"/>
  <c r="I2002" i="5"/>
  <c r="E2004" i="5" l="1"/>
  <c r="F2004" i="5" s="1"/>
  <c r="H2003" i="5"/>
  <c r="G2004" i="5"/>
  <c r="I2003" i="5"/>
  <c r="E2005" i="5" l="1"/>
  <c r="F2005" i="5" s="1"/>
  <c r="H2004" i="5"/>
  <c r="G2005" i="5"/>
  <c r="I2004" i="5"/>
  <c r="E2006" i="5" l="1"/>
  <c r="F2006" i="5" s="1"/>
  <c r="H2005" i="5"/>
  <c r="G2006" i="5"/>
  <c r="I2005" i="5"/>
  <c r="H2006" i="5" l="1"/>
  <c r="E2007" i="5"/>
  <c r="F2007" i="5" s="1"/>
  <c r="G2007" i="5"/>
  <c r="I2006" i="5"/>
  <c r="H2007" i="5" l="1"/>
  <c r="E2008" i="5"/>
  <c r="F2008" i="5" s="1"/>
  <c r="I2007" i="5"/>
  <c r="G2008" i="5"/>
  <c r="H2008" i="5" l="1"/>
  <c r="E2009" i="5"/>
  <c r="F2009" i="5" s="1"/>
  <c r="I2008" i="5"/>
  <c r="G2009" i="5"/>
  <c r="E2010" i="5" l="1"/>
  <c r="F2010" i="5" s="1"/>
  <c r="H2009" i="5"/>
  <c r="G2010" i="5"/>
  <c r="I2009" i="5"/>
  <c r="E2011" i="5" l="1"/>
  <c r="F2011" i="5" s="1"/>
  <c r="H2010" i="5"/>
  <c r="I2010" i="5"/>
  <c r="G2011" i="5"/>
  <c r="H2011" i="5" l="1"/>
  <c r="E2012" i="5"/>
  <c r="F2012" i="5" s="1"/>
  <c r="I2011" i="5"/>
  <c r="G2012" i="5"/>
  <c r="E2013" i="5" l="1"/>
  <c r="F2013" i="5" s="1"/>
  <c r="H2012" i="5"/>
  <c r="I2012" i="5"/>
  <c r="G2013" i="5"/>
  <c r="E2014" i="5" l="1"/>
  <c r="F2014" i="5" s="1"/>
  <c r="H2013" i="5"/>
  <c r="G2014" i="5"/>
  <c r="I2013" i="5"/>
  <c r="E2015" i="5" l="1"/>
  <c r="F2015" i="5" s="1"/>
  <c r="H2014" i="5"/>
  <c r="G2015" i="5"/>
  <c r="I2014" i="5"/>
  <c r="H2015" i="5" l="1"/>
  <c r="E2016" i="5"/>
  <c r="F2016" i="5" s="1"/>
  <c r="I2015" i="5"/>
  <c r="G2016" i="5"/>
  <c r="E2017" i="5" l="1"/>
  <c r="F2017" i="5" s="1"/>
  <c r="H2016" i="5"/>
  <c r="I2016" i="5"/>
  <c r="G2017" i="5"/>
  <c r="H2017" i="5" l="1"/>
  <c r="E2018" i="5"/>
  <c r="F2018" i="5" s="1"/>
  <c r="I2017" i="5"/>
  <c r="G2018" i="5"/>
  <c r="E2019" i="5" l="1"/>
  <c r="F2019" i="5" s="1"/>
  <c r="H2018" i="5"/>
  <c r="G2019" i="5"/>
  <c r="I2018" i="5"/>
  <c r="H2019" i="5" l="1"/>
  <c r="E2020" i="5"/>
  <c r="F2020" i="5" s="1"/>
  <c r="I2019" i="5"/>
  <c r="G2020" i="5"/>
  <c r="E2021" i="5" l="1"/>
  <c r="F2021" i="5" s="1"/>
  <c r="H2020" i="5"/>
  <c r="I2020" i="5"/>
  <c r="G2021" i="5"/>
  <c r="H2021" i="5" l="1"/>
  <c r="E2022" i="5"/>
  <c r="F2022" i="5" s="1"/>
  <c r="G2022" i="5"/>
  <c r="I2021" i="5"/>
  <c r="E2023" i="5" l="1"/>
  <c r="F2023" i="5" s="1"/>
  <c r="H2022" i="5"/>
  <c r="I2022" i="5"/>
  <c r="G2023" i="5"/>
  <c r="H2023" i="5" l="1"/>
  <c r="E2024" i="5"/>
  <c r="F2024" i="5" s="1"/>
  <c r="I2023" i="5"/>
  <c r="G2024" i="5"/>
  <c r="E2025" i="5" l="1"/>
  <c r="F2025" i="5" s="1"/>
  <c r="H2024" i="5"/>
  <c r="I2024" i="5"/>
  <c r="G2025" i="5"/>
  <c r="H2025" i="5" l="1"/>
  <c r="E2026" i="5"/>
  <c r="F2026" i="5" s="1"/>
  <c r="G2026" i="5"/>
  <c r="I2025" i="5"/>
  <c r="E2027" i="5" l="1"/>
  <c r="F2027" i="5" s="1"/>
  <c r="H2026" i="5"/>
  <c r="G2027" i="5"/>
  <c r="I2026" i="5"/>
  <c r="E2028" i="5" l="1"/>
  <c r="F2028" i="5" s="1"/>
  <c r="H2027" i="5"/>
  <c r="I2027" i="5"/>
  <c r="G2028" i="5"/>
  <c r="H2028" i="5" l="1"/>
  <c r="E2029" i="5"/>
  <c r="F2029" i="5" s="1"/>
  <c r="G2029" i="5"/>
  <c r="I2028" i="5"/>
  <c r="H2029" i="5" l="1"/>
  <c r="E2030" i="5"/>
  <c r="F2030" i="5" s="1"/>
  <c r="I2029" i="5"/>
  <c r="G2030" i="5"/>
  <c r="E2031" i="5" l="1"/>
  <c r="F2031" i="5" s="1"/>
  <c r="H2030" i="5"/>
  <c r="G2031" i="5"/>
  <c r="I2030" i="5"/>
  <c r="E2032" i="5" l="1"/>
  <c r="F2032" i="5" s="1"/>
  <c r="H2031" i="5"/>
  <c r="I2031" i="5"/>
  <c r="G2032" i="5"/>
  <c r="E2033" i="5" l="1"/>
  <c r="F2033" i="5" s="1"/>
  <c r="H2032" i="5"/>
  <c r="G2033" i="5"/>
  <c r="I2032" i="5"/>
  <c r="H2033" i="5" l="1"/>
  <c r="E2034" i="5"/>
  <c r="F2034" i="5" s="1"/>
  <c r="I2033" i="5"/>
  <c r="G2034" i="5"/>
  <c r="H2034" i="5" l="1"/>
  <c r="E2035" i="5"/>
  <c r="F2035" i="5" s="1"/>
  <c r="I2034" i="5"/>
  <c r="G2035" i="5"/>
  <c r="E2036" i="5" l="1"/>
  <c r="F2036" i="5" s="1"/>
  <c r="H2035" i="5"/>
  <c r="I2035" i="5"/>
  <c r="G2036" i="5"/>
  <c r="E2037" i="5" l="1"/>
  <c r="F2037" i="5" s="1"/>
  <c r="H2036" i="5"/>
  <c r="G2037" i="5"/>
  <c r="I2036" i="5"/>
  <c r="E2038" i="5" l="1"/>
  <c r="F2038" i="5" s="1"/>
  <c r="H2037" i="5"/>
  <c r="G2038" i="5"/>
  <c r="I2037" i="5"/>
  <c r="H2038" i="5" l="1"/>
  <c r="E2039" i="5"/>
  <c r="F2039" i="5" s="1"/>
  <c r="I2038" i="5"/>
  <c r="G2039" i="5"/>
  <c r="H2039" i="5" l="1"/>
  <c r="E2040" i="5"/>
  <c r="F2040" i="5" s="1"/>
  <c r="I2039" i="5"/>
  <c r="G2040" i="5"/>
  <c r="E2041" i="5" l="1"/>
  <c r="F2041" i="5" s="1"/>
  <c r="H2040" i="5"/>
  <c r="G2041" i="5"/>
  <c r="I2040" i="5"/>
  <c r="E2042" i="5" l="1"/>
  <c r="F2042" i="5" s="1"/>
  <c r="H2041" i="5"/>
  <c r="I2041" i="5"/>
  <c r="G2042" i="5"/>
  <c r="H2042" i="5" l="1"/>
  <c r="E2043" i="5"/>
  <c r="F2043" i="5" s="1"/>
  <c r="I2042" i="5"/>
  <c r="G2043" i="5"/>
  <c r="E2044" i="5" l="1"/>
  <c r="F2044" i="5" s="1"/>
  <c r="H2043" i="5"/>
  <c r="I2043" i="5"/>
  <c r="G2044" i="5"/>
  <c r="H2044" i="5" l="1"/>
  <c r="E2045" i="5"/>
  <c r="F2045" i="5" s="1"/>
  <c r="I2044" i="5"/>
  <c r="G2045" i="5"/>
  <c r="H2045" i="5" l="1"/>
  <c r="E2046" i="5"/>
  <c r="F2046" i="5" s="1"/>
  <c r="G2046" i="5"/>
  <c r="I2045" i="5"/>
  <c r="E2047" i="5" l="1"/>
  <c r="F2047" i="5" s="1"/>
  <c r="H2046" i="5"/>
  <c r="G2047" i="5"/>
  <c r="I2046" i="5"/>
  <c r="H2047" i="5" l="1"/>
  <c r="E2048" i="5"/>
  <c r="F2048" i="5" s="1"/>
  <c r="G2048" i="5"/>
  <c r="I2047" i="5"/>
  <c r="E2049" i="5" l="1"/>
  <c r="F2049" i="5" s="1"/>
  <c r="H2048" i="5"/>
  <c r="G2049" i="5"/>
  <c r="I2048" i="5"/>
  <c r="H2049" i="5" l="1"/>
  <c r="E2050" i="5"/>
  <c r="F2050" i="5" s="1"/>
  <c r="I2049" i="5"/>
  <c r="G2050" i="5"/>
  <c r="E2051" i="5" l="1"/>
  <c r="F2051" i="5" s="1"/>
  <c r="H2050" i="5"/>
  <c r="G2051" i="5"/>
  <c r="I2050" i="5"/>
  <c r="E2052" i="5" l="1"/>
  <c r="F2052" i="5" s="1"/>
  <c r="H2051" i="5"/>
  <c r="I2051" i="5"/>
  <c r="G2052" i="5"/>
  <c r="H2052" i="5" l="1"/>
  <c r="E2053" i="5"/>
  <c r="F2053" i="5" s="1"/>
  <c r="I2052" i="5"/>
  <c r="G2053" i="5"/>
  <c r="H2053" i="5" l="1"/>
  <c r="E2054" i="5"/>
  <c r="F2054" i="5" s="1"/>
  <c r="G2054" i="5"/>
  <c r="I2053" i="5"/>
  <c r="H2054" i="5" l="1"/>
  <c r="E2055" i="5"/>
  <c r="F2055" i="5" s="1"/>
  <c r="G2055" i="5"/>
  <c r="I2054" i="5"/>
  <c r="H2055" i="5" l="1"/>
  <c r="E2056" i="5"/>
  <c r="F2056" i="5" s="1"/>
  <c r="G2056" i="5"/>
  <c r="I2055" i="5"/>
  <c r="H2056" i="5" l="1"/>
  <c r="E2057" i="5"/>
  <c r="F2057" i="5" s="1"/>
  <c r="I2056" i="5"/>
  <c r="G2057" i="5"/>
  <c r="E2058" i="5" l="1"/>
  <c r="F2058" i="5" s="1"/>
  <c r="H2057" i="5"/>
  <c r="G2058" i="5"/>
  <c r="I2057" i="5"/>
  <c r="H2058" i="5" l="1"/>
  <c r="E2059" i="5"/>
  <c r="F2059" i="5" s="1"/>
  <c r="G2059" i="5"/>
  <c r="I2058" i="5"/>
  <c r="H2059" i="5" l="1"/>
  <c r="E2060" i="5"/>
  <c r="F2060" i="5" s="1"/>
  <c r="G2060" i="5"/>
  <c r="I2059" i="5"/>
  <c r="H2060" i="5" l="1"/>
  <c r="E2061" i="5"/>
  <c r="F2061" i="5" s="1"/>
  <c r="I2060" i="5"/>
  <c r="G2061" i="5"/>
  <c r="E2062" i="5" l="1"/>
  <c r="F2062" i="5" s="1"/>
  <c r="H2061" i="5"/>
  <c r="G2062" i="5"/>
  <c r="I2061" i="5"/>
  <c r="E2063" i="5" l="1"/>
  <c r="F2063" i="5" s="1"/>
  <c r="H2062" i="5"/>
  <c r="I2062" i="5"/>
  <c r="G2063" i="5"/>
  <c r="H2063" i="5" l="1"/>
  <c r="E2064" i="5"/>
  <c r="F2064" i="5" s="1"/>
  <c r="I2063" i="5"/>
  <c r="G2064" i="5"/>
  <c r="H2064" i="5" l="1"/>
  <c r="E2065" i="5"/>
  <c r="F2065" i="5" s="1"/>
  <c r="G2065" i="5"/>
  <c r="I2064" i="5"/>
  <c r="H2065" i="5" l="1"/>
  <c r="E2066" i="5"/>
  <c r="F2066" i="5" s="1"/>
  <c r="I2065" i="5"/>
  <c r="G2066" i="5"/>
  <c r="H2066" i="5" l="1"/>
  <c r="E2067" i="5"/>
  <c r="F2067" i="5" s="1"/>
  <c r="I2066" i="5"/>
  <c r="G2067" i="5"/>
  <c r="E2068" i="5" l="1"/>
  <c r="F2068" i="5" s="1"/>
  <c r="H2067" i="5"/>
  <c r="G2068" i="5"/>
  <c r="I2067" i="5"/>
  <c r="H2068" i="5" l="1"/>
  <c r="E2069" i="5"/>
  <c r="F2069" i="5" s="1"/>
  <c r="I2068" i="5"/>
  <c r="G2069" i="5"/>
  <c r="E2070" i="5" l="1"/>
  <c r="F2070" i="5" s="1"/>
  <c r="H2069" i="5"/>
  <c r="G2070" i="5"/>
  <c r="I2069" i="5"/>
  <c r="H2070" i="5" l="1"/>
  <c r="E2071" i="5"/>
  <c r="F2071" i="5" s="1"/>
  <c r="I2070" i="5"/>
  <c r="G2071" i="5"/>
  <c r="H2071" i="5" l="1"/>
  <c r="E2072" i="5"/>
  <c r="F2072" i="5" s="1"/>
  <c r="I2071" i="5"/>
  <c r="G2072" i="5"/>
  <c r="H2072" i="5" l="1"/>
  <c r="E2073" i="5"/>
  <c r="F2073" i="5" s="1"/>
  <c r="G2073" i="5"/>
  <c r="I2072" i="5"/>
  <c r="H2073" i="5" l="1"/>
  <c r="E2074" i="5"/>
  <c r="F2074" i="5" s="1"/>
  <c r="I2073" i="5"/>
  <c r="G2074" i="5"/>
  <c r="H2074" i="5" l="1"/>
  <c r="E2075" i="5"/>
  <c r="F2075" i="5" s="1"/>
  <c r="I2074" i="5"/>
  <c r="G2075" i="5"/>
  <c r="E2076" i="5" l="1"/>
  <c r="F2076" i="5" s="1"/>
  <c r="H2075" i="5"/>
  <c r="I2075" i="5"/>
  <c r="G2076" i="5"/>
  <c r="E2077" i="5" l="1"/>
  <c r="F2077" i="5" s="1"/>
  <c r="H2076" i="5"/>
  <c r="I2076" i="5"/>
  <c r="G2077" i="5"/>
  <c r="H2077" i="5" l="1"/>
  <c r="E2078" i="5"/>
  <c r="F2078" i="5" s="1"/>
  <c r="G2078" i="5"/>
  <c r="I2077" i="5"/>
  <c r="E2079" i="5" l="1"/>
  <c r="F2079" i="5" s="1"/>
  <c r="H2078" i="5"/>
  <c r="G2079" i="5"/>
  <c r="I2078" i="5"/>
  <c r="E2080" i="5" l="1"/>
  <c r="F2080" i="5" s="1"/>
  <c r="H2079" i="5"/>
  <c r="G2080" i="5"/>
  <c r="I2079" i="5"/>
  <c r="E2081" i="5" l="1"/>
  <c r="F2081" i="5" s="1"/>
  <c r="H2080" i="5"/>
  <c r="G2081" i="5"/>
  <c r="I2080" i="5"/>
  <c r="H2081" i="5" l="1"/>
  <c r="E2082" i="5"/>
  <c r="F2082" i="5" s="1"/>
  <c r="G2082" i="5"/>
  <c r="I2081" i="5"/>
  <c r="E2083" i="5" l="1"/>
  <c r="F2083" i="5" s="1"/>
  <c r="H2082" i="5"/>
  <c r="G2083" i="5"/>
  <c r="I2082" i="5"/>
  <c r="E2084" i="5" l="1"/>
  <c r="F2084" i="5" s="1"/>
  <c r="H2083" i="5"/>
  <c r="G2084" i="5"/>
  <c r="I2083" i="5"/>
  <c r="H2084" i="5" l="1"/>
  <c r="E2085" i="5"/>
  <c r="F2085" i="5" s="1"/>
  <c r="I2084" i="5"/>
  <c r="G2085" i="5"/>
  <c r="H2085" i="5" l="1"/>
  <c r="E2086" i="5"/>
  <c r="F2086" i="5" s="1"/>
  <c r="G2086" i="5"/>
  <c r="I2085" i="5"/>
  <c r="H2086" i="5" l="1"/>
  <c r="E2087" i="5"/>
  <c r="F2087" i="5" s="1"/>
  <c r="I2086" i="5"/>
  <c r="G2087" i="5"/>
  <c r="E2088" i="5" l="1"/>
  <c r="F2088" i="5" s="1"/>
  <c r="H2087" i="5"/>
  <c r="G2088" i="5"/>
  <c r="I2087" i="5"/>
  <c r="E2089" i="5" l="1"/>
  <c r="F2089" i="5" s="1"/>
  <c r="H2088" i="5"/>
  <c r="I2088" i="5"/>
  <c r="G2089" i="5"/>
  <c r="E2090" i="5" l="1"/>
  <c r="F2090" i="5" s="1"/>
  <c r="H2089" i="5"/>
  <c r="G2090" i="5"/>
  <c r="I2089" i="5"/>
  <c r="E2091" i="5" l="1"/>
  <c r="F2091" i="5" s="1"/>
  <c r="H2090" i="5"/>
  <c r="G2091" i="5"/>
  <c r="I2090" i="5"/>
  <c r="E2092" i="5" l="1"/>
  <c r="F2092" i="5" s="1"/>
  <c r="H2091" i="5"/>
  <c r="I2091" i="5"/>
  <c r="G2092" i="5"/>
  <c r="E2093" i="5" l="1"/>
  <c r="F2093" i="5" s="1"/>
  <c r="H2092" i="5"/>
  <c r="I2092" i="5"/>
  <c r="G2093" i="5"/>
  <c r="E2094" i="5" l="1"/>
  <c r="F2094" i="5" s="1"/>
  <c r="H2093" i="5"/>
  <c r="I2093" i="5"/>
  <c r="G2094" i="5"/>
  <c r="H2094" i="5" l="1"/>
  <c r="E2095" i="5"/>
  <c r="F2095" i="5" s="1"/>
  <c r="I2094" i="5"/>
  <c r="G2095" i="5"/>
  <c r="H2095" i="5" l="1"/>
  <c r="E2096" i="5"/>
  <c r="F2096" i="5" s="1"/>
  <c r="I2095" i="5"/>
  <c r="G2096" i="5"/>
  <c r="E2097" i="5" l="1"/>
  <c r="F2097" i="5" s="1"/>
  <c r="H2096" i="5"/>
  <c r="I2096" i="5"/>
  <c r="G2097" i="5"/>
  <c r="H2097" i="5" l="1"/>
  <c r="E2098" i="5"/>
  <c r="F2098" i="5" s="1"/>
  <c r="I2097" i="5"/>
  <c r="G2098" i="5"/>
  <c r="H2098" i="5" l="1"/>
  <c r="E2099" i="5"/>
  <c r="F2099" i="5" s="1"/>
  <c r="G2099" i="5"/>
  <c r="I2098" i="5"/>
  <c r="E2100" i="5" l="1"/>
  <c r="F2100" i="5" s="1"/>
  <c r="H2099" i="5"/>
  <c r="G2100" i="5"/>
  <c r="I2099" i="5"/>
  <c r="H2100" i="5" l="1"/>
  <c r="E2101" i="5"/>
  <c r="F2101" i="5" s="1"/>
  <c r="G2101" i="5"/>
  <c r="I2100" i="5"/>
  <c r="E2102" i="5" l="1"/>
  <c r="F2102" i="5" s="1"/>
  <c r="H2101" i="5"/>
  <c r="I2101" i="5"/>
  <c r="G2102" i="5"/>
  <c r="E2103" i="5" l="1"/>
  <c r="F2103" i="5" s="1"/>
  <c r="H2102" i="5"/>
  <c r="I2102" i="5"/>
  <c r="G2103" i="5"/>
  <c r="H2103" i="5" l="1"/>
  <c r="E2104" i="5"/>
  <c r="F2104" i="5" s="1"/>
  <c r="I2103" i="5"/>
  <c r="G2104" i="5"/>
  <c r="H2104" i="5" l="1"/>
  <c r="E2105" i="5"/>
  <c r="F2105" i="5" s="1"/>
  <c r="I2104" i="5"/>
  <c r="G2105" i="5"/>
  <c r="E2106" i="5" l="1"/>
  <c r="F2106" i="5" s="1"/>
  <c r="H2105" i="5"/>
  <c r="I2105" i="5"/>
  <c r="G2106" i="5"/>
  <c r="E2107" i="5" l="1"/>
  <c r="F2107" i="5" s="1"/>
  <c r="H2106" i="5"/>
  <c r="I2106" i="5"/>
  <c r="G2107" i="5"/>
  <c r="E2108" i="5" l="1"/>
  <c r="F2108" i="5" s="1"/>
  <c r="H2107" i="5"/>
  <c r="G2108" i="5"/>
  <c r="I2107" i="5"/>
  <c r="H2108" i="5" l="1"/>
  <c r="E2109" i="5"/>
  <c r="F2109" i="5" s="1"/>
  <c r="I2108" i="5"/>
  <c r="G2109" i="5"/>
  <c r="E2110" i="5" l="1"/>
  <c r="F2110" i="5" s="1"/>
  <c r="H2109" i="5"/>
  <c r="I2109" i="5"/>
  <c r="G2110" i="5"/>
  <c r="E2111" i="5" l="1"/>
  <c r="F2111" i="5" s="1"/>
  <c r="H2110" i="5"/>
  <c r="I2110" i="5"/>
  <c r="G2111" i="5"/>
  <c r="E2112" i="5" l="1"/>
  <c r="F2112" i="5" s="1"/>
  <c r="H2111" i="5"/>
  <c r="G2112" i="5"/>
  <c r="I2111" i="5"/>
  <c r="H2112" i="5" l="1"/>
  <c r="E2113" i="5"/>
  <c r="F2113" i="5" s="1"/>
  <c r="G2113" i="5"/>
  <c r="I2112" i="5"/>
  <c r="E2114" i="5" l="1"/>
  <c r="F2114" i="5" s="1"/>
  <c r="H2113" i="5"/>
  <c r="G2114" i="5"/>
  <c r="I2113" i="5"/>
  <c r="H2114" i="5" l="1"/>
  <c r="E2115" i="5"/>
  <c r="F2115" i="5" s="1"/>
  <c r="I2114" i="5"/>
  <c r="G2115" i="5"/>
  <c r="H2115" i="5" l="1"/>
  <c r="E2116" i="5"/>
  <c r="F2116" i="5" s="1"/>
  <c r="G2116" i="5"/>
  <c r="I2115" i="5"/>
  <c r="H2116" i="5" l="1"/>
  <c r="E2117" i="5"/>
  <c r="F2117" i="5" s="1"/>
  <c r="I2116" i="5"/>
  <c r="G2117" i="5"/>
  <c r="H2117" i="5" l="1"/>
  <c r="E2118" i="5"/>
  <c r="F2118" i="5" s="1"/>
  <c r="I2117" i="5"/>
  <c r="G2118" i="5"/>
  <c r="H2118" i="5" l="1"/>
  <c r="E2119" i="5"/>
  <c r="F2119" i="5" s="1"/>
  <c r="I2118" i="5"/>
  <c r="G2119" i="5"/>
  <c r="E2120" i="5" l="1"/>
  <c r="F2120" i="5" s="1"/>
  <c r="H2119" i="5"/>
  <c r="I2119" i="5"/>
  <c r="G2120" i="5"/>
  <c r="H2120" i="5" l="1"/>
  <c r="E2121" i="5"/>
  <c r="F2121" i="5" s="1"/>
  <c r="G2121" i="5"/>
  <c r="I2120" i="5"/>
  <c r="E2122" i="5" l="1"/>
  <c r="F2122" i="5" s="1"/>
  <c r="H2121" i="5"/>
  <c r="I2121" i="5"/>
  <c r="G2122" i="5"/>
  <c r="H2122" i="5" l="1"/>
  <c r="E2123" i="5"/>
  <c r="F2123" i="5" s="1"/>
  <c r="I2122" i="5"/>
  <c r="G2123" i="5"/>
  <c r="E2124" i="5" l="1"/>
  <c r="F2124" i="5" s="1"/>
  <c r="H2123" i="5"/>
  <c r="I2123" i="5"/>
  <c r="G2124" i="5"/>
  <c r="E2125" i="5" l="1"/>
  <c r="F2125" i="5" s="1"/>
  <c r="H2124" i="5"/>
  <c r="I2124" i="5"/>
  <c r="G2125" i="5"/>
  <c r="H2125" i="5" l="1"/>
  <c r="E2126" i="5"/>
  <c r="F2126" i="5" s="1"/>
  <c r="I2125" i="5"/>
  <c r="G2126" i="5"/>
  <c r="H2126" i="5" l="1"/>
  <c r="E2127" i="5"/>
  <c r="F2127" i="5" s="1"/>
  <c r="G2127" i="5"/>
  <c r="I2126" i="5"/>
  <c r="E2128" i="5" l="1"/>
  <c r="F2128" i="5" s="1"/>
  <c r="H2127" i="5"/>
  <c r="I2127" i="5"/>
  <c r="G2128" i="5"/>
  <c r="E2129" i="5" l="1"/>
  <c r="F2129" i="5" s="1"/>
  <c r="H2128" i="5"/>
  <c r="G2129" i="5"/>
  <c r="I2128" i="5"/>
  <c r="E2130" i="5" l="1"/>
  <c r="F2130" i="5" s="1"/>
  <c r="H2129" i="5"/>
  <c r="I2129" i="5"/>
  <c r="G2130" i="5"/>
  <c r="H2130" i="5" l="1"/>
  <c r="E2131" i="5"/>
  <c r="F2131" i="5" s="1"/>
  <c r="I2130" i="5"/>
  <c r="G2131" i="5"/>
  <c r="E2132" i="5" l="1"/>
  <c r="F2132" i="5" s="1"/>
  <c r="H2131" i="5"/>
  <c r="G2132" i="5"/>
  <c r="I2131" i="5"/>
  <c r="H2132" i="5" l="1"/>
  <c r="E2133" i="5"/>
  <c r="F2133" i="5" s="1"/>
  <c r="G2133" i="5"/>
  <c r="I2132" i="5"/>
  <c r="H2133" i="5" l="1"/>
  <c r="E2134" i="5"/>
  <c r="F2134" i="5" s="1"/>
  <c r="G2134" i="5"/>
  <c r="I2133" i="5"/>
  <c r="H2134" i="5" l="1"/>
  <c r="E2135" i="5"/>
  <c r="F2135" i="5" s="1"/>
  <c r="G2135" i="5"/>
  <c r="I2134" i="5"/>
  <c r="E2136" i="5" l="1"/>
  <c r="F2136" i="5" s="1"/>
  <c r="H2135" i="5"/>
  <c r="G2136" i="5"/>
  <c r="I2135" i="5"/>
  <c r="E2137" i="5" l="1"/>
  <c r="F2137" i="5" s="1"/>
  <c r="H2136" i="5"/>
  <c r="G2137" i="5"/>
  <c r="I2136" i="5"/>
  <c r="E2138" i="5" l="1"/>
  <c r="F2138" i="5" s="1"/>
  <c r="H2137" i="5"/>
  <c r="G2138" i="5"/>
  <c r="I2137" i="5"/>
  <c r="H2138" i="5" l="1"/>
  <c r="E2139" i="5"/>
  <c r="F2139" i="5" s="1"/>
  <c r="I2138" i="5"/>
  <c r="G2139" i="5"/>
  <c r="E2140" i="5" l="1"/>
  <c r="F2140" i="5" s="1"/>
  <c r="H2139" i="5"/>
  <c r="G2140" i="5"/>
  <c r="I2139" i="5"/>
  <c r="H2140" i="5" l="1"/>
  <c r="E2141" i="5"/>
  <c r="F2141" i="5" s="1"/>
  <c r="I2140" i="5"/>
  <c r="G2141" i="5"/>
  <c r="E2142" i="5" l="1"/>
  <c r="F2142" i="5" s="1"/>
  <c r="H2141" i="5"/>
  <c r="I2141" i="5"/>
  <c r="G2142" i="5"/>
  <c r="H2142" i="5" l="1"/>
  <c r="E2143" i="5"/>
  <c r="F2143" i="5" s="1"/>
  <c r="I2142" i="5"/>
  <c r="G2143" i="5"/>
  <c r="H2143" i="5" l="1"/>
  <c r="E2144" i="5"/>
  <c r="F2144" i="5" s="1"/>
  <c r="I2143" i="5"/>
  <c r="G2144" i="5"/>
  <c r="H2144" i="5" l="1"/>
  <c r="E2145" i="5"/>
  <c r="F2145" i="5" s="1"/>
  <c r="G2145" i="5"/>
  <c r="I2144" i="5"/>
  <c r="E2146" i="5" l="1"/>
  <c r="F2146" i="5" s="1"/>
  <c r="H2145" i="5"/>
  <c r="G2146" i="5"/>
  <c r="I2145" i="5"/>
  <c r="E2147" i="5" l="1"/>
  <c r="F2147" i="5" s="1"/>
  <c r="H2146" i="5"/>
  <c r="I2146" i="5"/>
  <c r="G2147" i="5"/>
  <c r="H2147" i="5" l="1"/>
  <c r="E2148" i="5"/>
  <c r="F2148" i="5" s="1"/>
  <c r="G2148" i="5"/>
  <c r="I2147" i="5"/>
  <c r="H2148" i="5" l="1"/>
  <c r="E2149" i="5"/>
  <c r="F2149" i="5" s="1"/>
  <c r="G2149" i="5"/>
  <c r="I2148" i="5"/>
  <c r="E2150" i="5" l="1"/>
  <c r="F2150" i="5" s="1"/>
  <c r="H2149" i="5"/>
  <c r="I2149" i="5"/>
  <c r="G2150" i="5"/>
  <c r="H2150" i="5" l="1"/>
  <c r="E2151" i="5"/>
  <c r="F2151" i="5" s="1"/>
  <c r="I2150" i="5"/>
  <c r="G2151" i="5"/>
  <c r="H2151" i="5" l="1"/>
  <c r="E2152" i="5"/>
  <c r="F2152" i="5" s="1"/>
  <c r="G2152" i="5"/>
  <c r="I2151" i="5"/>
  <c r="H2152" i="5" l="1"/>
  <c r="E2153" i="5"/>
  <c r="F2153" i="5" s="1"/>
  <c r="I2152" i="5"/>
  <c r="G2153" i="5"/>
  <c r="E2154" i="5" l="1"/>
  <c r="F2154" i="5" s="1"/>
  <c r="H2153" i="5"/>
  <c r="I2153" i="5"/>
  <c r="G2154" i="5"/>
  <c r="E2155" i="5" l="1"/>
  <c r="F2155" i="5" s="1"/>
  <c r="H2154" i="5"/>
  <c r="G2155" i="5"/>
  <c r="I2154" i="5"/>
  <c r="E2156" i="5" l="1"/>
  <c r="F2156" i="5" s="1"/>
  <c r="H2155" i="5"/>
  <c r="G2156" i="5"/>
  <c r="I2155" i="5"/>
  <c r="H2156" i="5" l="1"/>
  <c r="E2157" i="5"/>
  <c r="F2157" i="5" s="1"/>
  <c r="G2157" i="5"/>
  <c r="I2156" i="5"/>
  <c r="E2158" i="5" l="1"/>
  <c r="F2158" i="5" s="1"/>
  <c r="H2157" i="5"/>
  <c r="G2158" i="5"/>
  <c r="I2157" i="5"/>
  <c r="H2158" i="5" l="1"/>
  <c r="E2159" i="5"/>
  <c r="F2159" i="5" s="1"/>
  <c r="G2159" i="5"/>
  <c r="I2158" i="5"/>
  <c r="H2159" i="5" l="1"/>
  <c r="E2160" i="5"/>
  <c r="F2160" i="5" s="1"/>
  <c r="I2159" i="5"/>
  <c r="G2160" i="5"/>
  <c r="H2160" i="5" l="1"/>
  <c r="E2161" i="5"/>
  <c r="F2161" i="5" s="1"/>
  <c r="I2160" i="5"/>
  <c r="G2161" i="5"/>
  <c r="H2161" i="5" l="1"/>
  <c r="E2162" i="5"/>
  <c r="F2162" i="5" s="1"/>
  <c r="I2161" i="5"/>
  <c r="G2162" i="5"/>
  <c r="H2162" i="5" l="1"/>
  <c r="E2163" i="5"/>
  <c r="F2163" i="5" s="1"/>
  <c r="G2163" i="5"/>
  <c r="I2162" i="5"/>
  <c r="E2164" i="5" l="1"/>
  <c r="F2164" i="5" s="1"/>
  <c r="H2163" i="5"/>
  <c r="G2164" i="5"/>
  <c r="I2163" i="5"/>
  <c r="E2165" i="5" l="1"/>
  <c r="F2165" i="5" s="1"/>
  <c r="H2164" i="5"/>
  <c r="I2164" i="5"/>
  <c r="G2165" i="5"/>
  <c r="H2165" i="5" l="1"/>
  <c r="E2166" i="5"/>
  <c r="F2166" i="5" s="1"/>
  <c r="G2166" i="5"/>
  <c r="I2165" i="5"/>
  <c r="H2166" i="5" l="1"/>
  <c r="E2167" i="5"/>
  <c r="F2167" i="5" s="1"/>
  <c r="G2167" i="5"/>
  <c r="I2166" i="5"/>
  <c r="E2168" i="5" l="1"/>
  <c r="F2168" i="5" s="1"/>
  <c r="H2167" i="5"/>
  <c r="G2168" i="5"/>
  <c r="I2167" i="5"/>
  <c r="H2168" i="5" l="1"/>
  <c r="E2169" i="5"/>
  <c r="F2169" i="5" s="1"/>
  <c r="I2168" i="5"/>
  <c r="G2169" i="5"/>
  <c r="H2169" i="5" l="1"/>
  <c r="E2170" i="5"/>
  <c r="F2170" i="5" s="1"/>
  <c r="G2170" i="5"/>
  <c r="I2169" i="5"/>
  <c r="H2170" i="5" l="1"/>
  <c r="E2171" i="5"/>
  <c r="F2171" i="5" s="1"/>
  <c r="G2171" i="5"/>
  <c r="I2170" i="5"/>
  <c r="E2172" i="5" l="1"/>
  <c r="F2172" i="5" s="1"/>
  <c r="H2171" i="5"/>
  <c r="G2172" i="5"/>
  <c r="I2171" i="5"/>
  <c r="E2173" i="5" l="1"/>
  <c r="F2173" i="5" s="1"/>
  <c r="H2172" i="5"/>
  <c r="G2173" i="5"/>
  <c r="I2172" i="5"/>
  <c r="E2174" i="5" l="1"/>
  <c r="F2174" i="5" s="1"/>
  <c r="H2173" i="5"/>
  <c r="G2174" i="5"/>
  <c r="I2173" i="5"/>
  <c r="H2174" i="5" l="1"/>
  <c r="E2175" i="5"/>
  <c r="F2175" i="5" s="1"/>
  <c r="I2174" i="5"/>
  <c r="G2175" i="5"/>
  <c r="E2176" i="5" l="1"/>
  <c r="F2176" i="5" s="1"/>
  <c r="H2175" i="5"/>
  <c r="G2176" i="5"/>
  <c r="I2175" i="5"/>
  <c r="H2176" i="5" l="1"/>
  <c r="E2177" i="5"/>
  <c r="F2177" i="5" s="1"/>
  <c r="I2176" i="5"/>
  <c r="G2177" i="5"/>
  <c r="E2178" i="5" l="1"/>
  <c r="F2178" i="5" s="1"/>
  <c r="H2177" i="5"/>
  <c r="G2178" i="5"/>
  <c r="I2177" i="5"/>
  <c r="H2178" i="5" l="1"/>
  <c r="E2179" i="5"/>
  <c r="F2179" i="5" s="1"/>
  <c r="G2179" i="5"/>
  <c r="I2178" i="5"/>
  <c r="H2179" i="5" l="1"/>
  <c r="E2180" i="5"/>
  <c r="F2180" i="5" s="1"/>
  <c r="G2180" i="5"/>
  <c r="I2179" i="5"/>
  <c r="E2181" i="5" l="1"/>
  <c r="F2181" i="5" s="1"/>
  <c r="H2180" i="5"/>
  <c r="G2181" i="5"/>
  <c r="I2180" i="5"/>
  <c r="E2182" i="5" l="1"/>
  <c r="F2182" i="5" s="1"/>
  <c r="H2181" i="5"/>
  <c r="I2181" i="5"/>
  <c r="G2182" i="5"/>
  <c r="E2183" i="5" l="1"/>
  <c r="F2183" i="5" s="1"/>
  <c r="H2182" i="5"/>
  <c r="I2182" i="5"/>
  <c r="G2183" i="5"/>
  <c r="H2183" i="5" l="1"/>
  <c r="E2184" i="5"/>
  <c r="F2184" i="5" s="1"/>
  <c r="I2183" i="5"/>
  <c r="G2184" i="5"/>
  <c r="H2184" i="5" l="1"/>
  <c r="E2185" i="5"/>
  <c r="F2185" i="5" s="1"/>
  <c r="I2184" i="5"/>
  <c r="G2185" i="5"/>
  <c r="H2185" i="5" l="1"/>
  <c r="E2186" i="5"/>
  <c r="F2186" i="5" s="1"/>
  <c r="I2185" i="5"/>
  <c r="G2186" i="5"/>
  <c r="H2186" i="5" l="1"/>
  <c r="E2187" i="5"/>
  <c r="F2187" i="5" s="1"/>
  <c r="G2187" i="5"/>
  <c r="I2186" i="5"/>
  <c r="H2187" i="5" l="1"/>
  <c r="E2188" i="5"/>
  <c r="F2188" i="5" s="1"/>
  <c r="G2188" i="5"/>
  <c r="I2187" i="5"/>
  <c r="E2189" i="5" l="1"/>
  <c r="F2189" i="5" s="1"/>
  <c r="H2188" i="5"/>
  <c r="I2188" i="5"/>
  <c r="G2189" i="5"/>
  <c r="E2190" i="5" l="1"/>
  <c r="F2190" i="5" s="1"/>
  <c r="H2189" i="5"/>
  <c r="G2190" i="5"/>
  <c r="I2189" i="5"/>
  <c r="H2190" i="5" l="1"/>
  <c r="E2191" i="5"/>
  <c r="F2191" i="5" s="1"/>
  <c r="G2191" i="5"/>
  <c r="I2190" i="5"/>
  <c r="E2192" i="5" l="1"/>
  <c r="F2192" i="5" s="1"/>
  <c r="H2191" i="5"/>
  <c r="G2192" i="5"/>
  <c r="I2191" i="5"/>
  <c r="H2192" i="5" l="1"/>
  <c r="E2193" i="5"/>
  <c r="F2193" i="5" s="1"/>
  <c r="I2192" i="5"/>
  <c r="G2193" i="5"/>
  <c r="H2193" i="5" l="1"/>
  <c r="E2194" i="5"/>
  <c r="F2194" i="5" s="1"/>
  <c r="G2194" i="5"/>
  <c r="I2193" i="5"/>
  <c r="H2194" i="5" l="1"/>
  <c r="E2195" i="5"/>
  <c r="F2195" i="5" s="1"/>
  <c r="G2195" i="5"/>
  <c r="I2194" i="5"/>
  <c r="E2196" i="5" l="1"/>
  <c r="F2196" i="5" s="1"/>
  <c r="H2195" i="5"/>
  <c r="G2196" i="5"/>
  <c r="I2195" i="5"/>
  <c r="H2196" i="5" l="1"/>
  <c r="E2197" i="5"/>
  <c r="F2197" i="5" s="1"/>
  <c r="I2196" i="5"/>
  <c r="G2197" i="5"/>
  <c r="E2198" i="5" l="1"/>
  <c r="F2198" i="5" s="1"/>
  <c r="H2197" i="5"/>
  <c r="G2198" i="5"/>
  <c r="I2197" i="5"/>
  <c r="E2199" i="5" l="1"/>
  <c r="F2199" i="5" s="1"/>
  <c r="H2198" i="5"/>
  <c r="I2198" i="5"/>
  <c r="G2199" i="5"/>
  <c r="E2200" i="5" l="1"/>
  <c r="F2200" i="5" s="1"/>
  <c r="H2199" i="5"/>
  <c r="G2200" i="5"/>
  <c r="I2199" i="5"/>
  <c r="H2200" i="5" l="1"/>
  <c r="E2201" i="5"/>
  <c r="F2201" i="5" s="1"/>
  <c r="G2201" i="5"/>
  <c r="I2200" i="5"/>
  <c r="H2201" i="5" l="1"/>
  <c r="E2202" i="5"/>
  <c r="F2202" i="5" s="1"/>
  <c r="I2201" i="5"/>
  <c r="G2202" i="5"/>
  <c r="E2203" i="5" l="1"/>
  <c r="F2203" i="5" s="1"/>
  <c r="H2202" i="5"/>
  <c r="G2203" i="5"/>
  <c r="I2202" i="5"/>
  <c r="E2204" i="5" l="1"/>
  <c r="F2204" i="5" s="1"/>
  <c r="H2203" i="5"/>
  <c r="I2203" i="5"/>
  <c r="G2204" i="5"/>
  <c r="E2205" i="5" l="1"/>
  <c r="F2205" i="5" s="1"/>
  <c r="H2204" i="5"/>
  <c r="I2204" i="5"/>
  <c r="G2205" i="5"/>
  <c r="E2206" i="5" l="1"/>
  <c r="F2206" i="5" s="1"/>
  <c r="H2205" i="5"/>
  <c r="I2205" i="5"/>
  <c r="G2206" i="5"/>
  <c r="H2206" i="5" l="1"/>
  <c r="E2207" i="5"/>
  <c r="F2207" i="5" s="1"/>
  <c r="G2207" i="5"/>
  <c r="I2206" i="5"/>
  <c r="H2207" i="5" l="1"/>
  <c r="E2208" i="5"/>
  <c r="F2208" i="5" s="1"/>
  <c r="G2208" i="5"/>
  <c r="I2207" i="5"/>
  <c r="E2209" i="5" l="1"/>
  <c r="F2209" i="5" s="1"/>
  <c r="H2208" i="5"/>
  <c r="I2208" i="5"/>
  <c r="G2209" i="5"/>
  <c r="E2210" i="5" l="1"/>
  <c r="F2210" i="5" s="1"/>
  <c r="H2209" i="5"/>
  <c r="I2209" i="5"/>
  <c r="G2210" i="5"/>
  <c r="E2211" i="5" l="1"/>
  <c r="F2211" i="5" s="1"/>
  <c r="H2210" i="5"/>
  <c r="G2211" i="5"/>
  <c r="I2210" i="5"/>
  <c r="E2212" i="5" l="1"/>
  <c r="F2212" i="5" s="1"/>
  <c r="H2211" i="5"/>
  <c r="I2211" i="5"/>
  <c r="G2212" i="5"/>
  <c r="H2212" i="5" l="1"/>
  <c r="E2213" i="5"/>
  <c r="F2213" i="5" s="1"/>
  <c r="G2213" i="5"/>
  <c r="I2212" i="5"/>
  <c r="H2213" i="5" l="1"/>
  <c r="E2214" i="5"/>
  <c r="F2214" i="5" s="1"/>
  <c r="G2214" i="5"/>
  <c r="I2213" i="5"/>
  <c r="H2214" i="5" l="1"/>
  <c r="E2215" i="5"/>
  <c r="F2215" i="5" s="1"/>
  <c r="G2215" i="5"/>
  <c r="I2214" i="5"/>
  <c r="E2216" i="5" l="1"/>
  <c r="F2216" i="5" s="1"/>
  <c r="H2215" i="5"/>
  <c r="G2216" i="5"/>
  <c r="I2215" i="5"/>
  <c r="E2217" i="5" l="1"/>
  <c r="F2217" i="5" s="1"/>
  <c r="H2216" i="5"/>
  <c r="I2216" i="5"/>
  <c r="G2217" i="5"/>
  <c r="E2218" i="5" l="1"/>
  <c r="F2218" i="5" s="1"/>
  <c r="H2217" i="5"/>
  <c r="I2217" i="5"/>
  <c r="G2218" i="5"/>
  <c r="H2218" i="5" l="1"/>
  <c r="E2219" i="5"/>
  <c r="F2219" i="5" s="1"/>
  <c r="G2219" i="5"/>
  <c r="I2218" i="5"/>
  <c r="E2220" i="5" l="1"/>
  <c r="F2220" i="5" s="1"/>
  <c r="H2219" i="5"/>
  <c r="G2220" i="5"/>
  <c r="I2219" i="5"/>
  <c r="E2221" i="5" l="1"/>
  <c r="F2221" i="5" s="1"/>
  <c r="H2220" i="5"/>
  <c r="G2221" i="5"/>
  <c r="I2220" i="5"/>
  <c r="H2221" i="5" l="1"/>
  <c r="E2222" i="5"/>
  <c r="F2222" i="5" s="1"/>
  <c r="I2221" i="5"/>
  <c r="G2222" i="5"/>
  <c r="H2222" i="5" l="1"/>
  <c r="E2223" i="5"/>
  <c r="F2223" i="5" s="1"/>
  <c r="G2223" i="5"/>
  <c r="I2222" i="5"/>
  <c r="E2224" i="5" l="1"/>
  <c r="F2224" i="5" s="1"/>
  <c r="H2223" i="5"/>
  <c r="G2224" i="5"/>
  <c r="I2223" i="5"/>
  <c r="H2224" i="5" l="1"/>
  <c r="E2225" i="5"/>
  <c r="F2225" i="5" s="1"/>
  <c r="I2224" i="5"/>
  <c r="G2225" i="5"/>
  <c r="E2226" i="5" l="1"/>
  <c r="F2226" i="5" s="1"/>
  <c r="H2225" i="5"/>
  <c r="I2225" i="5"/>
  <c r="G2226" i="5"/>
  <c r="H2226" i="5" l="1"/>
  <c r="E2227" i="5"/>
  <c r="F2227" i="5" s="1"/>
  <c r="I2226" i="5"/>
  <c r="G2227" i="5"/>
  <c r="H2227" i="5" l="1"/>
  <c r="E2228" i="5"/>
  <c r="F2228" i="5" s="1"/>
  <c r="I2227" i="5"/>
  <c r="G2228" i="5"/>
  <c r="H2228" i="5" l="1"/>
  <c r="E2229" i="5"/>
  <c r="F2229" i="5" s="1"/>
  <c r="G2229" i="5"/>
  <c r="I2228" i="5"/>
  <c r="E2230" i="5" l="1"/>
  <c r="F2230" i="5" s="1"/>
  <c r="H2229" i="5"/>
  <c r="I2229" i="5"/>
  <c r="G2230" i="5"/>
  <c r="E2231" i="5" l="1"/>
  <c r="F2231" i="5" s="1"/>
  <c r="H2230" i="5"/>
  <c r="G2231" i="5"/>
  <c r="I2230" i="5"/>
  <c r="H2231" i="5" l="1"/>
  <c r="E2232" i="5"/>
  <c r="F2232" i="5" s="1"/>
  <c r="I2231" i="5"/>
  <c r="G2232" i="5"/>
  <c r="H2232" i="5" l="1"/>
  <c r="E2233" i="5"/>
  <c r="F2233" i="5" s="1"/>
  <c r="G2233" i="5"/>
  <c r="I2232" i="5"/>
  <c r="E2234" i="5" l="1"/>
  <c r="F2234" i="5" s="1"/>
  <c r="H2233" i="5"/>
  <c r="G2234" i="5"/>
  <c r="I2233" i="5"/>
  <c r="H2234" i="5" l="1"/>
  <c r="E2235" i="5"/>
  <c r="F2235" i="5" s="1"/>
  <c r="G2235" i="5"/>
  <c r="I2234" i="5"/>
  <c r="H2235" i="5" l="1"/>
  <c r="E2236" i="5"/>
  <c r="F2236" i="5" s="1"/>
  <c r="G2236" i="5"/>
  <c r="I2235" i="5"/>
  <c r="E2237" i="5" l="1"/>
  <c r="F2237" i="5" s="1"/>
  <c r="H2236" i="5"/>
  <c r="I2236" i="5"/>
  <c r="G2237" i="5"/>
  <c r="E2238" i="5" l="1"/>
  <c r="F2238" i="5" s="1"/>
  <c r="H2237" i="5"/>
  <c r="I2237" i="5"/>
  <c r="G2238" i="5"/>
  <c r="H2238" i="5" l="1"/>
  <c r="E2239" i="5"/>
  <c r="F2239" i="5" s="1"/>
  <c r="G2239" i="5"/>
  <c r="I2238" i="5"/>
  <c r="E2240" i="5" l="1"/>
  <c r="F2240" i="5" s="1"/>
  <c r="H2239" i="5"/>
  <c r="G2240" i="5"/>
  <c r="I2239" i="5"/>
  <c r="H2240" i="5" l="1"/>
  <c r="E2241" i="5"/>
  <c r="F2241" i="5" s="1"/>
  <c r="G2241" i="5"/>
  <c r="I2240" i="5"/>
  <c r="H2241" i="5" l="1"/>
  <c r="E2242" i="5"/>
  <c r="F2242" i="5" s="1"/>
  <c r="I2241" i="5"/>
  <c r="G2242" i="5"/>
  <c r="H2242" i="5" l="1"/>
  <c r="E2243" i="5"/>
  <c r="F2243" i="5" s="1"/>
  <c r="I2242" i="5"/>
  <c r="G2243" i="5"/>
  <c r="E2244" i="5" l="1"/>
  <c r="F2244" i="5" s="1"/>
  <c r="H2243" i="5"/>
  <c r="I2243" i="5"/>
  <c r="G2244" i="5"/>
  <c r="H2244" i="5" l="1"/>
  <c r="E2245" i="5"/>
  <c r="F2245" i="5" s="1"/>
  <c r="G2245" i="5"/>
  <c r="I2244" i="5"/>
  <c r="E2246" i="5" l="1"/>
  <c r="F2246" i="5" s="1"/>
  <c r="H2245" i="5"/>
  <c r="I2245" i="5"/>
  <c r="G2246" i="5"/>
  <c r="E2247" i="5" l="1"/>
  <c r="F2247" i="5" s="1"/>
  <c r="H2246" i="5"/>
  <c r="I2246" i="5"/>
  <c r="G2247" i="5"/>
  <c r="E2248" i="5" l="1"/>
  <c r="F2248" i="5" s="1"/>
  <c r="H2247" i="5"/>
  <c r="I2247" i="5"/>
  <c r="G2248" i="5"/>
  <c r="E2249" i="5" l="1"/>
  <c r="F2249" i="5" s="1"/>
  <c r="H2248" i="5"/>
  <c r="I2248" i="5"/>
  <c r="G2249" i="5"/>
  <c r="E2250" i="5" l="1"/>
  <c r="F2250" i="5" s="1"/>
  <c r="H2249" i="5"/>
  <c r="I2249" i="5"/>
  <c r="G2250" i="5"/>
  <c r="E2251" i="5" l="1"/>
  <c r="F2251" i="5" s="1"/>
  <c r="H2250" i="5"/>
  <c r="I2250" i="5"/>
  <c r="G2251" i="5"/>
  <c r="H2251" i="5" l="1"/>
  <c r="E2252" i="5"/>
  <c r="F2252" i="5" s="1"/>
  <c r="I2251" i="5"/>
  <c r="G2252" i="5"/>
  <c r="H2252" i="5" l="1"/>
  <c r="E2253" i="5"/>
  <c r="F2253" i="5" s="1"/>
  <c r="G2253" i="5"/>
  <c r="I2252" i="5"/>
  <c r="E2254" i="5" l="1"/>
  <c r="F2254" i="5" s="1"/>
  <c r="H2253" i="5"/>
  <c r="I2253" i="5"/>
  <c r="G2254" i="5"/>
  <c r="E2255" i="5" l="1"/>
  <c r="F2255" i="5" s="1"/>
  <c r="H2254" i="5"/>
  <c r="G2255" i="5"/>
  <c r="I2254" i="5"/>
  <c r="E2256" i="5" l="1"/>
  <c r="F2256" i="5" s="1"/>
  <c r="H2255" i="5"/>
  <c r="G2256" i="5"/>
  <c r="I2255" i="5"/>
  <c r="H2256" i="5" l="1"/>
  <c r="E2257" i="5"/>
  <c r="F2257" i="5" s="1"/>
  <c r="I2256" i="5"/>
  <c r="G2257" i="5"/>
  <c r="H2257" i="5" l="1"/>
  <c r="E2258" i="5"/>
  <c r="F2258" i="5" s="1"/>
  <c r="G2258" i="5"/>
  <c r="I2257" i="5"/>
  <c r="E2259" i="5" l="1"/>
  <c r="F2259" i="5" s="1"/>
  <c r="H2258" i="5"/>
  <c r="I2258" i="5"/>
  <c r="G2259" i="5"/>
  <c r="H2259" i="5" l="1"/>
  <c r="E2260" i="5"/>
  <c r="F2260" i="5" s="1"/>
  <c r="G2260" i="5"/>
  <c r="I2259" i="5"/>
  <c r="H2260" i="5" l="1"/>
  <c r="E2261" i="5"/>
  <c r="F2261" i="5" s="1"/>
  <c r="G2261" i="5"/>
  <c r="I2260" i="5"/>
  <c r="H2261" i="5" l="1"/>
  <c r="E2262" i="5"/>
  <c r="F2262" i="5" s="1"/>
  <c r="I2261" i="5"/>
  <c r="G2262" i="5"/>
  <c r="H2262" i="5" l="1"/>
  <c r="E2263" i="5"/>
  <c r="F2263" i="5" s="1"/>
  <c r="I2262" i="5"/>
  <c r="G2263" i="5"/>
  <c r="E2264" i="5" l="1"/>
  <c r="F2264" i="5" s="1"/>
  <c r="H2263" i="5"/>
  <c r="G2264" i="5"/>
  <c r="I2263" i="5"/>
  <c r="E2265" i="5" l="1"/>
  <c r="F2265" i="5" s="1"/>
  <c r="H2264" i="5"/>
  <c r="G2265" i="5"/>
  <c r="I2264" i="5"/>
  <c r="E2266" i="5" l="1"/>
  <c r="F2266" i="5" s="1"/>
  <c r="H2265" i="5"/>
  <c r="G2266" i="5"/>
  <c r="I2265" i="5"/>
  <c r="H2266" i="5" l="1"/>
  <c r="E2267" i="5"/>
  <c r="F2267" i="5" s="1"/>
  <c r="G2267" i="5"/>
  <c r="I2266" i="5"/>
  <c r="E2268" i="5" l="1"/>
  <c r="F2268" i="5" s="1"/>
  <c r="H2267" i="5"/>
  <c r="G2268" i="5"/>
  <c r="I2267" i="5"/>
  <c r="E2269" i="5" l="1"/>
  <c r="F2269" i="5" s="1"/>
  <c r="H2268" i="5"/>
  <c r="I2268" i="5"/>
  <c r="G2269" i="5"/>
  <c r="H2269" i="5" l="1"/>
  <c r="E2270" i="5"/>
  <c r="F2270" i="5" s="1"/>
  <c r="G2270" i="5"/>
  <c r="I2269" i="5"/>
  <c r="H2270" i="5" l="1"/>
  <c r="E2271" i="5"/>
  <c r="F2271" i="5" s="1"/>
  <c r="I2270" i="5"/>
  <c r="G2271" i="5"/>
  <c r="E2272" i="5" l="1"/>
  <c r="F2272" i="5" s="1"/>
  <c r="H2271" i="5"/>
  <c r="I2271" i="5"/>
  <c r="G2272" i="5"/>
  <c r="H2272" i="5" l="1"/>
  <c r="E2273" i="5"/>
  <c r="F2273" i="5" s="1"/>
  <c r="I2272" i="5"/>
  <c r="G2273" i="5"/>
  <c r="E2274" i="5" l="1"/>
  <c r="F2274" i="5" s="1"/>
  <c r="H2273" i="5"/>
  <c r="I2273" i="5"/>
  <c r="G2274" i="5"/>
  <c r="H2274" i="5" l="1"/>
  <c r="E2275" i="5"/>
  <c r="F2275" i="5" s="1"/>
  <c r="I2274" i="5"/>
  <c r="G2275" i="5"/>
  <c r="E2276" i="5" l="1"/>
  <c r="F2276" i="5" s="1"/>
  <c r="H2275" i="5"/>
  <c r="I2275" i="5"/>
  <c r="G2276" i="5"/>
  <c r="E2277" i="5" l="1"/>
  <c r="F2277" i="5" s="1"/>
  <c r="H2276" i="5"/>
  <c r="I2276" i="5"/>
  <c r="G2277" i="5"/>
  <c r="E2278" i="5" l="1"/>
  <c r="F2278" i="5" s="1"/>
  <c r="H2277" i="5"/>
  <c r="G2278" i="5"/>
  <c r="I2277" i="5"/>
  <c r="E2279" i="5" l="1"/>
  <c r="F2279" i="5" s="1"/>
  <c r="H2278" i="5"/>
  <c r="I2278" i="5"/>
  <c r="G2279" i="5"/>
  <c r="E2280" i="5" l="1"/>
  <c r="F2280" i="5" s="1"/>
  <c r="H2279" i="5"/>
  <c r="G2280" i="5"/>
  <c r="I2279" i="5"/>
  <c r="E2281" i="5" l="1"/>
  <c r="F2281" i="5" s="1"/>
  <c r="H2280" i="5"/>
  <c r="G2281" i="5"/>
  <c r="I2280" i="5"/>
  <c r="E2282" i="5" l="1"/>
  <c r="F2282" i="5" s="1"/>
  <c r="H2281" i="5"/>
  <c r="G2282" i="5"/>
  <c r="I2281" i="5"/>
  <c r="H2282" i="5" l="1"/>
  <c r="E2283" i="5"/>
  <c r="F2283" i="5" s="1"/>
  <c r="I2282" i="5"/>
  <c r="G2283" i="5"/>
  <c r="E2284" i="5" l="1"/>
  <c r="F2284" i="5" s="1"/>
  <c r="H2283" i="5"/>
  <c r="G2284" i="5"/>
  <c r="I2283" i="5"/>
  <c r="E2285" i="5" l="1"/>
  <c r="F2285" i="5" s="1"/>
  <c r="H2284" i="5"/>
  <c r="G2285" i="5"/>
  <c r="I2284" i="5"/>
  <c r="E2286" i="5" l="1"/>
  <c r="F2286" i="5" s="1"/>
  <c r="H2285" i="5"/>
  <c r="I2285" i="5"/>
  <c r="G2286" i="5"/>
  <c r="E2287" i="5" l="1"/>
  <c r="F2287" i="5" s="1"/>
  <c r="H2286" i="5"/>
  <c r="G2287" i="5"/>
  <c r="I2286" i="5"/>
  <c r="H2287" i="5" l="1"/>
  <c r="E2288" i="5"/>
  <c r="F2288" i="5" s="1"/>
  <c r="G2288" i="5"/>
  <c r="I2287" i="5"/>
  <c r="H2288" i="5" l="1"/>
  <c r="E2289" i="5"/>
  <c r="F2289" i="5" s="1"/>
  <c r="I2288" i="5"/>
  <c r="G2289" i="5"/>
  <c r="H2289" i="5" l="1"/>
  <c r="E2290" i="5"/>
  <c r="F2290" i="5" s="1"/>
  <c r="G2290" i="5"/>
  <c r="I2289" i="5"/>
  <c r="E2291" i="5" l="1"/>
  <c r="F2291" i="5" s="1"/>
  <c r="H2290" i="5"/>
  <c r="I2290" i="5"/>
  <c r="G2291" i="5"/>
  <c r="E2292" i="5" l="1"/>
  <c r="F2292" i="5" s="1"/>
  <c r="H2291" i="5"/>
  <c r="G2292" i="5"/>
  <c r="I2291" i="5"/>
  <c r="E2293" i="5" l="1"/>
  <c r="F2293" i="5" s="1"/>
  <c r="H2292" i="5"/>
  <c r="I2292" i="5"/>
  <c r="G2293" i="5"/>
  <c r="E2294" i="5" l="1"/>
  <c r="F2294" i="5" s="1"/>
  <c r="H2293" i="5"/>
  <c r="G2294" i="5"/>
  <c r="I2293" i="5"/>
  <c r="E2295" i="5" l="1"/>
  <c r="F2295" i="5" s="1"/>
  <c r="H2294" i="5"/>
  <c r="I2294" i="5"/>
  <c r="G2295" i="5"/>
  <c r="H2295" i="5" l="1"/>
  <c r="E2296" i="5"/>
  <c r="F2296" i="5" s="1"/>
  <c r="G2296" i="5"/>
  <c r="I2295" i="5"/>
  <c r="E2297" i="5" l="1"/>
  <c r="F2297" i="5" s="1"/>
  <c r="H2296" i="5"/>
  <c r="G2297" i="5"/>
  <c r="I2296" i="5"/>
  <c r="E2298" i="5" l="1"/>
  <c r="F2298" i="5" s="1"/>
  <c r="H2297" i="5"/>
  <c r="G2298" i="5"/>
  <c r="I2297" i="5"/>
  <c r="E2299" i="5" l="1"/>
  <c r="F2299" i="5" s="1"/>
  <c r="H2298" i="5"/>
  <c r="I2298" i="5"/>
  <c r="G2299" i="5"/>
  <c r="E2300" i="5" l="1"/>
  <c r="F2300" i="5" s="1"/>
  <c r="H2299" i="5"/>
  <c r="I2299" i="5"/>
  <c r="G2300" i="5"/>
  <c r="E2301" i="5" l="1"/>
  <c r="F2301" i="5" s="1"/>
  <c r="H2300" i="5"/>
  <c r="I2300" i="5"/>
  <c r="G2301" i="5"/>
  <c r="H2301" i="5" l="1"/>
  <c r="E2302" i="5"/>
  <c r="F2302" i="5" s="1"/>
  <c r="G2302" i="5"/>
  <c r="I2301" i="5"/>
  <c r="E2303" i="5" l="1"/>
  <c r="F2303" i="5" s="1"/>
  <c r="H2302" i="5"/>
  <c r="I2302" i="5"/>
  <c r="G2303" i="5"/>
  <c r="H2303" i="5" l="1"/>
  <c r="E2304" i="5"/>
  <c r="F2304" i="5" s="1"/>
  <c r="I2303" i="5"/>
  <c r="G2304" i="5"/>
  <c r="E2305" i="5" l="1"/>
  <c r="F2305" i="5" s="1"/>
  <c r="H2304" i="5"/>
  <c r="I2304" i="5"/>
  <c r="G2305" i="5"/>
  <c r="E2306" i="5" l="1"/>
  <c r="F2306" i="5" s="1"/>
  <c r="H2305" i="5"/>
  <c r="I2305" i="5"/>
  <c r="G2306" i="5"/>
  <c r="E2307" i="5" l="1"/>
  <c r="F2307" i="5" s="1"/>
  <c r="H2306" i="5"/>
  <c r="G2307" i="5"/>
  <c r="I2306" i="5"/>
  <c r="E2308" i="5" l="1"/>
  <c r="F2308" i="5" s="1"/>
  <c r="H2307" i="5"/>
  <c r="G2308" i="5"/>
  <c r="I2307" i="5"/>
  <c r="E2309" i="5" l="1"/>
  <c r="F2309" i="5" s="1"/>
  <c r="H2308" i="5"/>
  <c r="I2308" i="5"/>
  <c r="G2309" i="5"/>
  <c r="E2310" i="5" l="1"/>
  <c r="F2310" i="5" s="1"/>
  <c r="H2309" i="5"/>
  <c r="G2310" i="5"/>
  <c r="I2309" i="5"/>
  <c r="H2310" i="5" l="1"/>
  <c r="E2311" i="5"/>
  <c r="F2311" i="5" s="1"/>
  <c r="I2310" i="5"/>
  <c r="G2311" i="5"/>
  <c r="E2312" i="5" l="1"/>
  <c r="F2312" i="5" s="1"/>
  <c r="H2311" i="5"/>
  <c r="G2312" i="5"/>
  <c r="I2311" i="5"/>
  <c r="H2312" i="5" l="1"/>
  <c r="E2313" i="5"/>
  <c r="F2313" i="5" s="1"/>
  <c r="G2313" i="5"/>
  <c r="I2312" i="5"/>
  <c r="E2314" i="5" l="1"/>
  <c r="F2314" i="5" s="1"/>
  <c r="H2313" i="5"/>
  <c r="G2314" i="5"/>
  <c r="I2313" i="5"/>
  <c r="H2314" i="5" l="1"/>
  <c r="E2315" i="5"/>
  <c r="F2315" i="5" s="1"/>
  <c r="I2314" i="5"/>
  <c r="G2315" i="5"/>
  <c r="H2315" i="5" l="1"/>
  <c r="E2316" i="5"/>
  <c r="F2316" i="5" s="1"/>
  <c r="G2316" i="5"/>
  <c r="I2315" i="5"/>
  <c r="E2317" i="5" l="1"/>
  <c r="F2317" i="5" s="1"/>
  <c r="H2316" i="5"/>
  <c r="I2316" i="5"/>
  <c r="G2317" i="5"/>
  <c r="E2318" i="5" l="1"/>
  <c r="F2318" i="5" s="1"/>
  <c r="H2317" i="5"/>
  <c r="G2318" i="5"/>
  <c r="I2317" i="5"/>
  <c r="E2319" i="5" l="1"/>
  <c r="F2319" i="5" s="1"/>
  <c r="H2318" i="5"/>
  <c r="I2318" i="5"/>
  <c r="G2319" i="5"/>
  <c r="H2319" i="5" l="1"/>
  <c r="E2320" i="5"/>
  <c r="F2320" i="5" s="1"/>
  <c r="G2320" i="5"/>
  <c r="I2319" i="5"/>
  <c r="E2321" i="5" l="1"/>
  <c r="F2321" i="5" s="1"/>
  <c r="H2320" i="5"/>
  <c r="I2320" i="5"/>
  <c r="G2321" i="5"/>
  <c r="E2322" i="5" l="1"/>
  <c r="F2322" i="5" s="1"/>
  <c r="H2321" i="5"/>
  <c r="I2321" i="5"/>
  <c r="G2322" i="5"/>
  <c r="H2322" i="5" l="1"/>
  <c r="E2323" i="5"/>
  <c r="F2323" i="5" s="1"/>
  <c r="I2322" i="5"/>
  <c r="G2323" i="5"/>
  <c r="H2323" i="5" l="1"/>
  <c r="E2324" i="5"/>
  <c r="F2324" i="5" s="1"/>
  <c r="I2323" i="5"/>
  <c r="G2324" i="5"/>
  <c r="H2324" i="5" l="1"/>
  <c r="E2325" i="5"/>
  <c r="F2325" i="5" s="1"/>
  <c r="I2324" i="5"/>
  <c r="G2325" i="5"/>
  <c r="E2326" i="5" l="1"/>
  <c r="F2326" i="5" s="1"/>
  <c r="H2325" i="5"/>
  <c r="I2325" i="5"/>
  <c r="G2326" i="5"/>
  <c r="E2327" i="5" l="1"/>
  <c r="F2327" i="5" s="1"/>
  <c r="H2326" i="5"/>
  <c r="I2326" i="5"/>
  <c r="G2327" i="5"/>
  <c r="E2328" i="5" l="1"/>
  <c r="F2328" i="5" s="1"/>
  <c r="H2327" i="5"/>
  <c r="I2327" i="5"/>
  <c r="G2328" i="5"/>
  <c r="H2328" i="5" l="1"/>
  <c r="E2329" i="5"/>
  <c r="F2329" i="5" s="1"/>
  <c r="I2328" i="5"/>
  <c r="G2329" i="5"/>
  <c r="H2329" i="5" l="1"/>
  <c r="E2330" i="5"/>
  <c r="F2330" i="5" s="1"/>
  <c r="I2329" i="5"/>
  <c r="G2330" i="5"/>
  <c r="E2331" i="5" l="1"/>
  <c r="F2331" i="5" s="1"/>
  <c r="H2330" i="5"/>
  <c r="I2330" i="5"/>
  <c r="G2331" i="5"/>
  <c r="H2331" i="5" l="1"/>
  <c r="E2332" i="5"/>
  <c r="F2332" i="5" s="1"/>
  <c r="I2331" i="5"/>
  <c r="G2332" i="5"/>
  <c r="E2333" i="5" l="1"/>
  <c r="F2333" i="5" s="1"/>
  <c r="H2332" i="5"/>
  <c r="I2332" i="5"/>
  <c r="G2333" i="5"/>
  <c r="E2334" i="5" l="1"/>
  <c r="F2334" i="5" s="1"/>
  <c r="H2333" i="5"/>
  <c r="I2333" i="5"/>
  <c r="G2334" i="5"/>
  <c r="E2335" i="5" l="1"/>
  <c r="F2335" i="5" s="1"/>
  <c r="H2334" i="5"/>
  <c r="I2334" i="5"/>
  <c r="G2335" i="5"/>
  <c r="H2335" i="5" l="1"/>
  <c r="E2336" i="5"/>
  <c r="F2336" i="5" s="1"/>
  <c r="I2335" i="5"/>
  <c r="G2336" i="5"/>
  <c r="E2337" i="5" l="1"/>
  <c r="F2337" i="5" s="1"/>
  <c r="H2336" i="5"/>
  <c r="G2337" i="5"/>
  <c r="I2336" i="5"/>
  <c r="E2338" i="5" l="1"/>
  <c r="F2338" i="5" s="1"/>
  <c r="H2337" i="5"/>
  <c r="G2338" i="5"/>
  <c r="I2337" i="5"/>
  <c r="E2339" i="5" l="1"/>
  <c r="F2339" i="5" s="1"/>
  <c r="H2338" i="5"/>
  <c r="G2339" i="5"/>
  <c r="I2338" i="5"/>
  <c r="E2340" i="5" l="1"/>
  <c r="F2340" i="5" s="1"/>
  <c r="H2339" i="5"/>
  <c r="G2340" i="5"/>
  <c r="I2339" i="5"/>
  <c r="E2341" i="5" l="1"/>
  <c r="F2341" i="5" s="1"/>
  <c r="H2340" i="5"/>
  <c r="I2340" i="5"/>
  <c r="G2341" i="5"/>
  <c r="H2341" i="5" l="1"/>
  <c r="E2342" i="5"/>
  <c r="F2342" i="5" s="1"/>
  <c r="G2342" i="5"/>
  <c r="I2341" i="5"/>
  <c r="H2342" i="5" l="1"/>
  <c r="E2343" i="5"/>
  <c r="F2343" i="5" s="1"/>
  <c r="I2342" i="5"/>
  <c r="G2343" i="5"/>
  <c r="E2344" i="5" l="1"/>
  <c r="F2344" i="5" s="1"/>
  <c r="H2343" i="5"/>
  <c r="I2343" i="5"/>
  <c r="G2344" i="5"/>
  <c r="E2345" i="5" l="1"/>
  <c r="F2345" i="5" s="1"/>
  <c r="H2344" i="5"/>
  <c r="I2344" i="5"/>
  <c r="G2345" i="5"/>
  <c r="E2346" i="5" l="1"/>
  <c r="F2346" i="5" s="1"/>
  <c r="H2345" i="5"/>
  <c r="G2346" i="5"/>
  <c r="I2345" i="5"/>
  <c r="H2346" i="5" l="1"/>
  <c r="E2347" i="5"/>
  <c r="F2347" i="5" s="1"/>
  <c r="I2346" i="5"/>
  <c r="G2347" i="5"/>
  <c r="E2348" i="5" l="1"/>
  <c r="F2348" i="5" s="1"/>
  <c r="H2347" i="5"/>
  <c r="I2347" i="5"/>
  <c r="G2348" i="5"/>
  <c r="E2349" i="5" l="1"/>
  <c r="F2349" i="5" s="1"/>
  <c r="H2348" i="5"/>
  <c r="G2349" i="5"/>
  <c r="I2348" i="5"/>
  <c r="E2350" i="5" l="1"/>
  <c r="F2350" i="5" s="1"/>
  <c r="H2349" i="5"/>
  <c r="G2350" i="5"/>
  <c r="I2349" i="5"/>
  <c r="E2351" i="5" l="1"/>
  <c r="F2351" i="5" s="1"/>
  <c r="H2350" i="5"/>
  <c r="G2351" i="5"/>
  <c r="I2350" i="5"/>
  <c r="H2351" i="5" l="1"/>
  <c r="E2352" i="5"/>
  <c r="F2352" i="5" s="1"/>
  <c r="G2352" i="5"/>
  <c r="I2351" i="5"/>
  <c r="E2353" i="5" l="1"/>
  <c r="F2353" i="5" s="1"/>
  <c r="H2352" i="5"/>
  <c r="I2352" i="5"/>
  <c r="G2353" i="5"/>
  <c r="H2353" i="5" l="1"/>
  <c r="E2354" i="5"/>
  <c r="F2354" i="5" s="1"/>
  <c r="G2354" i="5"/>
  <c r="I2353" i="5"/>
  <c r="H2354" i="5" l="1"/>
  <c r="E2355" i="5"/>
  <c r="F2355" i="5" s="1"/>
  <c r="I2354" i="5"/>
  <c r="G2355" i="5"/>
  <c r="H2355" i="5" l="1"/>
  <c r="E2356" i="5"/>
  <c r="F2356" i="5" s="1"/>
  <c r="G2356" i="5"/>
  <c r="I2355" i="5"/>
  <c r="E2357" i="5" l="1"/>
  <c r="F2357" i="5" s="1"/>
  <c r="H2356" i="5"/>
  <c r="G2357" i="5"/>
  <c r="I2356" i="5"/>
  <c r="H2357" i="5" l="1"/>
  <c r="E2358" i="5"/>
  <c r="F2358" i="5" s="1"/>
  <c r="G2358" i="5"/>
  <c r="I2357" i="5"/>
  <c r="H2358" i="5" l="1"/>
  <c r="E2359" i="5"/>
  <c r="F2359" i="5" s="1"/>
  <c r="I2358" i="5"/>
  <c r="G2359" i="5"/>
  <c r="E2360" i="5" l="1"/>
  <c r="F2360" i="5" s="1"/>
  <c r="H2359" i="5"/>
  <c r="G2360" i="5"/>
  <c r="I2359" i="5"/>
  <c r="E2361" i="5" l="1"/>
  <c r="F2361" i="5" s="1"/>
  <c r="H2360" i="5"/>
  <c r="G2361" i="5"/>
  <c r="I2360" i="5"/>
  <c r="H2361" i="5" l="1"/>
  <c r="E2362" i="5"/>
  <c r="F2362" i="5" s="1"/>
  <c r="I2361" i="5"/>
  <c r="G2362" i="5"/>
  <c r="H2362" i="5" l="1"/>
  <c r="E2363" i="5"/>
  <c r="F2363" i="5" s="1"/>
  <c r="G2363" i="5"/>
  <c r="I2362" i="5"/>
  <c r="H2363" i="5" l="1"/>
  <c r="E2364" i="5"/>
  <c r="F2364" i="5" s="1"/>
  <c r="I2363" i="5"/>
  <c r="G2364" i="5"/>
  <c r="E2365" i="5" l="1"/>
  <c r="F2365" i="5" s="1"/>
  <c r="H2364" i="5"/>
  <c r="I2364" i="5"/>
  <c r="G2365" i="5"/>
  <c r="H2365" i="5" l="1"/>
  <c r="E2366" i="5"/>
  <c r="F2366" i="5" s="1"/>
  <c r="G2366" i="5"/>
  <c r="I2365" i="5"/>
  <c r="E2367" i="5" l="1"/>
  <c r="F2367" i="5" s="1"/>
  <c r="H2366" i="5"/>
  <c r="I2366" i="5"/>
  <c r="G2367" i="5"/>
  <c r="E2368" i="5" l="1"/>
  <c r="F2368" i="5" s="1"/>
  <c r="H2367" i="5"/>
  <c r="G2368" i="5"/>
  <c r="I2367" i="5"/>
  <c r="H2368" i="5" l="1"/>
  <c r="E2369" i="5"/>
  <c r="F2369" i="5" s="1"/>
  <c r="G2369" i="5"/>
  <c r="I2368" i="5"/>
  <c r="E2370" i="5" l="1"/>
  <c r="F2370" i="5" s="1"/>
  <c r="H2369" i="5"/>
  <c r="G2370" i="5"/>
  <c r="I2369" i="5"/>
  <c r="E2371" i="5" l="1"/>
  <c r="F2371" i="5" s="1"/>
  <c r="H2370" i="5"/>
  <c r="G2371" i="5"/>
  <c r="I2370" i="5"/>
  <c r="E2372" i="5" l="1"/>
  <c r="F2372" i="5" s="1"/>
  <c r="H2371" i="5"/>
  <c r="G2372" i="5"/>
  <c r="I2371" i="5"/>
  <c r="H2372" i="5" l="1"/>
  <c r="E2373" i="5"/>
  <c r="F2373" i="5" s="1"/>
  <c r="G2373" i="5"/>
  <c r="I2372" i="5"/>
  <c r="H2373" i="5" l="1"/>
  <c r="E2374" i="5"/>
  <c r="F2374" i="5" s="1"/>
  <c r="G2374" i="5"/>
  <c r="I2373" i="5"/>
  <c r="H2374" i="5" l="1"/>
  <c r="E2375" i="5"/>
  <c r="F2375" i="5" s="1"/>
  <c r="I2374" i="5"/>
  <c r="G2375" i="5"/>
  <c r="E2376" i="5" l="1"/>
  <c r="F2376" i="5" s="1"/>
  <c r="H2375" i="5"/>
  <c r="I2375" i="5"/>
  <c r="G2376" i="5"/>
  <c r="H2376" i="5" l="1"/>
  <c r="E2377" i="5"/>
  <c r="F2377" i="5" s="1"/>
  <c r="I2376" i="5"/>
  <c r="G2377" i="5"/>
  <c r="H2377" i="5" l="1"/>
  <c r="E2378" i="5"/>
  <c r="F2378" i="5" s="1"/>
  <c r="I2377" i="5"/>
  <c r="G2378" i="5"/>
  <c r="E2379" i="5" l="1"/>
  <c r="F2379" i="5" s="1"/>
  <c r="H2378" i="5"/>
  <c r="G2379" i="5"/>
  <c r="I2378" i="5"/>
  <c r="E2380" i="5" l="1"/>
  <c r="F2380" i="5" s="1"/>
  <c r="H2379" i="5"/>
  <c r="I2379" i="5"/>
  <c r="G2380" i="5"/>
  <c r="E2381" i="5" l="1"/>
  <c r="F2381" i="5" s="1"/>
  <c r="H2380" i="5"/>
  <c r="I2380" i="5"/>
  <c r="G2381" i="5"/>
  <c r="E2382" i="5" l="1"/>
  <c r="F2382" i="5" s="1"/>
  <c r="H2381" i="5"/>
  <c r="I2381" i="5"/>
  <c r="G2382" i="5"/>
  <c r="H2382" i="5" l="1"/>
  <c r="E2383" i="5"/>
  <c r="F2383" i="5" s="1"/>
  <c r="G2383" i="5"/>
  <c r="I2382" i="5"/>
  <c r="H2383" i="5" l="1"/>
  <c r="E2384" i="5"/>
  <c r="F2384" i="5" s="1"/>
  <c r="G2384" i="5"/>
  <c r="I2383" i="5"/>
  <c r="E2385" i="5" l="1"/>
  <c r="F2385" i="5" s="1"/>
  <c r="H2384" i="5"/>
  <c r="I2384" i="5"/>
  <c r="G2385" i="5"/>
  <c r="E2386" i="5" l="1"/>
  <c r="F2386" i="5" s="1"/>
  <c r="H2385" i="5"/>
  <c r="G2386" i="5"/>
  <c r="I2385" i="5"/>
  <c r="H2386" i="5" l="1"/>
  <c r="E2387" i="5"/>
  <c r="F2387" i="5" s="1"/>
  <c r="I2386" i="5"/>
  <c r="G2387" i="5"/>
  <c r="H2387" i="5" l="1"/>
  <c r="E2388" i="5"/>
  <c r="F2388" i="5" s="1"/>
  <c r="I2387" i="5"/>
  <c r="G2388" i="5"/>
  <c r="H2388" i="5" l="1"/>
  <c r="E2389" i="5"/>
  <c r="F2389" i="5" s="1"/>
  <c r="I2388" i="5"/>
  <c r="G2389" i="5"/>
  <c r="H2389" i="5" l="1"/>
  <c r="E2390" i="5"/>
  <c r="F2390" i="5" s="1"/>
  <c r="I2389" i="5"/>
  <c r="G2390" i="5"/>
  <c r="H2390" i="5" l="1"/>
  <c r="E2391" i="5"/>
  <c r="F2391" i="5" s="1"/>
  <c r="G2391" i="5"/>
  <c r="I2390" i="5"/>
  <c r="E2392" i="5" l="1"/>
  <c r="F2392" i="5" s="1"/>
  <c r="H2391" i="5"/>
  <c r="I2391" i="5"/>
  <c r="G2392" i="5"/>
  <c r="E2393" i="5" l="1"/>
  <c r="F2393" i="5" s="1"/>
  <c r="H2392" i="5"/>
  <c r="I2392" i="5"/>
  <c r="G2393" i="5"/>
  <c r="H2393" i="5" l="1"/>
  <c r="E2394" i="5"/>
  <c r="F2394" i="5" s="1"/>
  <c r="G2394" i="5"/>
  <c r="I2393" i="5"/>
  <c r="E2395" i="5" l="1"/>
  <c r="F2395" i="5" s="1"/>
  <c r="H2394" i="5"/>
  <c r="G2395" i="5"/>
  <c r="I2394" i="5"/>
  <c r="H2395" i="5" l="1"/>
  <c r="E2396" i="5"/>
  <c r="F2396" i="5" s="1"/>
  <c r="I2395" i="5"/>
  <c r="G2396" i="5"/>
  <c r="E2397" i="5" l="1"/>
  <c r="F2397" i="5" s="1"/>
  <c r="H2396" i="5"/>
  <c r="I2396" i="5"/>
  <c r="G2397" i="5"/>
  <c r="H2397" i="5" l="1"/>
  <c r="E2398" i="5"/>
  <c r="F2398" i="5" s="1"/>
  <c r="I2397" i="5"/>
  <c r="G2398" i="5"/>
  <c r="E2399" i="5" l="1"/>
  <c r="F2399" i="5" s="1"/>
  <c r="H2398" i="5"/>
  <c r="G2399" i="5"/>
  <c r="I2398" i="5"/>
  <c r="E2400" i="5" l="1"/>
  <c r="F2400" i="5" s="1"/>
  <c r="H2399" i="5"/>
  <c r="I2399" i="5"/>
  <c r="G2400" i="5"/>
  <c r="H2400" i="5" l="1"/>
  <c r="E2401" i="5"/>
  <c r="F2401" i="5" s="1"/>
  <c r="G2401" i="5"/>
  <c r="I2400" i="5"/>
  <c r="E2402" i="5" l="1"/>
  <c r="F2402" i="5" s="1"/>
  <c r="H2401" i="5"/>
  <c r="G2402" i="5"/>
  <c r="I2401" i="5"/>
  <c r="H2402" i="5" l="1"/>
  <c r="E2403" i="5"/>
  <c r="F2403" i="5" s="1"/>
  <c r="G2403" i="5"/>
  <c r="I2402" i="5"/>
  <c r="E2404" i="5" l="1"/>
  <c r="F2404" i="5" s="1"/>
  <c r="H2403" i="5"/>
  <c r="G2404" i="5"/>
  <c r="I2403" i="5"/>
  <c r="H2404" i="5" l="1"/>
  <c r="E2405" i="5"/>
  <c r="F2405" i="5" s="1"/>
  <c r="G2405" i="5"/>
  <c r="I2404" i="5"/>
  <c r="H2405" i="5" l="1"/>
  <c r="E2406" i="5"/>
  <c r="F2406" i="5" s="1"/>
  <c r="I2405" i="5"/>
  <c r="G2406" i="5"/>
  <c r="H2406" i="5" l="1"/>
  <c r="E2407" i="5"/>
  <c r="F2407" i="5" s="1"/>
  <c r="I2406" i="5"/>
  <c r="G2407" i="5"/>
  <c r="H2407" i="5" l="1"/>
  <c r="E2408" i="5"/>
  <c r="F2408" i="5" s="1"/>
  <c r="G2408" i="5"/>
  <c r="I2407" i="5"/>
  <c r="H2408" i="5" l="1"/>
  <c r="E2409" i="5"/>
  <c r="F2409" i="5" s="1"/>
  <c r="I2408" i="5"/>
  <c r="G2409" i="5"/>
  <c r="E2410" i="5" l="1"/>
  <c r="F2410" i="5" s="1"/>
  <c r="H2409" i="5"/>
  <c r="G2410" i="5"/>
  <c r="I2409" i="5"/>
  <c r="H2410" i="5" l="1"/>
  <c r="E2411" i="5"/>
  <c r="F2411" i="5" s="1"/>
  <c r="G2411" i="5"/>
  <c r="I2410" i="5"/>
  <c r="H2411" i="5" l="1"/>
  <c r="E2412" i="5"/>
  <c r="F2412" i="5" s="1"/>
  <c r="G2412" i="5"/>
  <c r="I2411" i="5"/>
  <c r="H2412" i="5" l="1"/>
  <c r="E2413" i="5"/>
  <c r="F2413" i="5" s="1"/>
  <c r="I2412" i="5"/>
  <c r="G2413" i="5"/>
  <c r="H2413" i="5" l="1"/>
  <c r="E2414" i="5"/>
  <c r="F2414" i="5" s="1"/>
  <c r="G2414" i="5"/>
  <c r="I2413" i="5"/>
  <c r="H2414" i="5" l="1"/>
  <c r="E2415" i="5"/>
  <c r="F2415" i="5" s="1"/>
  <c r="I2414" i="5"/>
  <c r="G2415" i="5"/>
  <c r="E2416" i="5" l="1"/>
  <c r="F2416" i="5" s="1"/>
  <c r="H2415" i="5"/>
  <c r="I2415" i="5"/>
  <c r="G2416" i="5"/>
  <c r="H2416" i="5" l="1"/>
  <c r="E2417" i="5"/>
  <c r="F2417" i="5" s="1"/>
  <c r="G2417" i="5"/>
  <c r="I2416" i="5"/>
  <c r="H2417" i="5" l="1"/>
  <c r="E2418" i="5"/>
  <c r="F2418" i="5" s="1"/>
  <c r="I2417" i="5"/>
  <c r="G2418" i="5"/>
  <c r="H2418" i="5" l="1"/>
  <c r="E2419" i="5"/>
  <c r="F2419" i="5" s="1"/>
  <c r="G2419" i="5"/>
  <c r="I2418" i="5"/>
  <c r="E2420" i="5" l="1"/>
  <c r="F2420" i="5" s="1"/>
  <c r="H2419" i="5"/>
  <c r="G2420" i="5"/>
  <c r="I2419" i="5"/>
  <c r="H2420" i="5" l="1"/>
  <c r="E2421" i="5"/>
  <c r="F2421" i="5" s="1"/>
  <c r="G2421" i="5"/>
  <c r="I2420" i="5"/>
  <c r="H2421" i="5" l="1"/>
  <c r="E2422" i="5"/>
  <c r="F2422" i="5" s="1"/>
  <c r="I2421" i="5"/>
  <c r="G2422" i="5"/>
  <c r="E2423" i="5" l="1"/>
  <c r="F2423" i="5" s="1"/>
  <c r="H2422" i="5"/>
  <c r="G2423" i="5"/>
  <c r="I2422" i="5"/>
  <c r="E2424" i="5" l="1"/>
  <c r="F2424" i="5" s="1"/>
  <c r="H2423" i="5"/>
  <c r="G2424" i="5"/>
  <c r="I2423" i="5"/>
  <c r="H2424" i="5" l="1"/>
  <c r="E2425" i="5"/>
  <c r="F2425" i="5" s="1"/>
  <c r="I2424" i="5"/>
  <c r="G2425" i="5"/>
  <c r="E2426" i="5" l="1"/>
  <c r="F2426" i="5" s="1"/>
  <c r="H2425" i="5"/>
  <c r="G2426" i="5"/>
  <c r="I2425" i="5"/>
  <c r="H2426" i="5" l="1"/>
  <c r="E2427" i="5"/>
  <c r="F2427" i="5" s="1"/>
  <c r="I2426" i="5"/>
  <c r="G2427" i="5"/>
  <c r="H2427" i="5" l="1"/>
  <c r="E2428" i="5"/>
  <c r="F2428" i="5" s="1"/>
  <c r="I2427" i="5"/>
  <c r="G2428" i="5"/>
  <c r="E2429" i="5" l="1"/>
  <c r="F2429" i="5" s="1"/>
  <c r="H2428" i="5"/>
  <c r="I2428" i="5"/>
  <c r="G2429" i="5"/>
  <c r="H2429" i="5" l="1"/>
  <c r="E2430" i="5"/>
  <c r="F2430" i="5" s="1"/>
  <c r="G2430" i="5"/>
  <c r="I2429" i="5"/>
  <c r="E2431" i="5" l="1"/>
  <c r="F2431" i="5" s="1"/>
  <c r="H2430" i="5"/>
  <c r="I2430" i="5"/>
  <c r="G2431" i="5"/>
  <c r="H2431" i="5" l="1"/>
  <c r="E2432" i="5"/>
  <c r="F2432" i="5" s="1"/>
  <c r="I2431" i="5"/>
  <c r="G2432" i="5"/>
  <c r="E2433" i="5" l="1"/>
  <c r="F2433" i="5" s="1"/>
  <c r="H2432" i="5"/>
  <c r="G2433" i="5"/>
  <c r="I2432" i="5"/>
  <c r="H2433" i="5" l="1"/>
  <c r="E2434" i="5"/>
  <c r="F2434" i="5" s="1"/>
  <c r="I2433" i="5"/>
  <c r="G2434" i="5"/>
  <c r="H2434" i="5" l="1"/>
  <c r="E2435" i="5"/>
  <c r="F2435" i="5" s="1"/>
  <c r="G2435" i="5"/>
  <c r="I2434" i="5"/>
  <c r="H2435" i="5" l="1"/>
  <c r="E2436" i="5"/>
  <c r="F2436" i="5" s="1"/>
  <c r="G2436" i="5"/>
  <c r="I2435" i="5"/>
  <c r="H2436" i="5" l="1"/>
  <c r="E2437" i="5"/>
  <c r="F2437" i="5" s="1"/>
  <c r="G2437" i="5"/>
  <c r="I2436" i="5"/>
  <c r="H2437" i="5" l="1"/>
  <c r="E2438" i="5"/>
  <c r="F2438" i="5" s="1"/>
  <c r="G2438" i="5"/>
  <c r="I2437" i="5"/>
  <c r="H2438" i="5" l="1"/>
  <c r="E2439" i="5"/>
  <c r="F2439" i="5" s="1"/>
  <c r="G2439" i="5"/>
  <c r="I2438" i="5"/>
  <c r="E2440" i="5" l="1"/>
  <c r="F2440" i="5" s="1"/>
  <c r="H2439" i="5"/>
  <c r="G2440" i="5"/>
  <c r="I2439" i="5"/>
  <c r="E2441" i="5" l="1"/>
  <c r="F2441" i="5" s="1"/>
  <c r="H2440" i="5"/>
  <c r="G2441" i="5"/>
  <c r="I2440" i="5"/>
  <c r="E2442" i="5" l="1"/>
  <c r="F2442" i="5" s="1"/>
  <c r="H2441" i="5"/>
  <c r="I2441" i="5"/>
  <c r="G2442" i="5"/>
  <c r="H2442" i="5" l="1"/>
  <c r="E2443" i="5"/>
  <c r="F2443" i="5" s="1"/>
  <c r="G2443" i="5"/>
  <c r="I2442" i="5"/>
  <c r="H2443" i="5" l="1"/>
  <c r="E2444" i="5"/>
  <c r="F2444" i="5" s="1"/>
  <c r="I2443" i="5"/>
  <c r="G2444" i="5"/>
  <c r="H2444" i="5" l="1"/>
  <c r="E2445" i="5"/>
  <c r="F2445" i="5" s="1"/>
  <c r="G2445" i="5"/>
  <c r="I2444" i="5"/>
  <c r="H2445" i="5" l="1"/>
  <c r="E2446" i="5"/>
  <c r="F2446" i="5" s="1"/>
  <c r="I2445" i="5"/>
  <c r="G2446" i="5"/>
  <c r="E2447" i="5" l="1"/>
  <c r="F2447" i="5" s="1"/>
  <c r="H2446" i="5"/>
  <c r="I2446" i="5"/>
  <c r="G2447" i="5"/>
  <c r="E2448" i="5" l="1"/>
  <c r="F2448" i="5" s="1"/>
  <c r="H2447" i="5"/>
  <c r="I2447" i="5"/>
  <c r="G2448" i="5"/>
  <c r="H2448" i="5" l="1"/>
  <c r="E2449" i="5"/>
  <c r="F2449" i="5" s="1"/>
  <c r="G2449" i="5"/>
  <c r="I2448" i="5"/>
  <c r="E2450" i="5" l="1"/>
  <c r="F2450" i="5" s="1"/>
  <c r="H2449" i="5"/>
  <c r="G2450" i="5"/>
  <c r="I2449" i="5"/>
  <c r="H2450" i="5" l="1"/>
  <c r="E2451" i="5"/>
  <c r="F2451" i="5" s="1"/>
  <c r="I2450" i="5"/>
  <c r="G2451" i="5"/>
  <c r="H2451" i="5" l="1"/>
  <c r="E2452" i="5"/>
  <c r="F2452" i="5" s="1"/>
  <c r="I2451" i="5"/>
  <c r="G2452" i="5"/>
  <c r="E2453" i="5" l="1"/>
  <c r="F2453" i="5" s="1"/>
  <c r="H2452" i="5"/>
  <c r="I2452" i="5"/>
  <c r="G2453" i="5"/>
  <c r="E2454" i="5" l="1"/>
  <c r="F2454" i="5" s="1"/>
  <c r="H2453" i="5"/>
  <c r="I2453" i="5"/>
  <c r="G2454" i="5"/>
  <c r="E2455" i="5" l="1"/>
  <c r="F2455" i="5" s="1"/>
  <c r="H2454" i="5"/>
  <c r="I2454" i="5"/>
  <c r="G2455" i="5"/>
  <c r="H2455" i="5" l="1"/>
  <c r="E2456" i="5"/>
  <c r="F2456" i="5" s="1"/>
  <c r="G2456" i="5"/>
  <c r="I2455" i="5"/>
  <c r="E2457" i="5" l="1"/>
  <c r="F2457" i="5" s="1"/>
  <c r="H2456" i="5"/>
  <c r="I2456" i="5"/>
  <c r="G2457" i="5"/>
  <c r="E2458" i="5" l="1"/>
  <c r="F2458" i="5" s="1"/>
  <c r="H2457" i="5"/>
  <c r="I2457" i="5"/>
  <c r="G2458" i="5"/>
  <c r="H2458" i="5" l="1"/>
  <c r="E2459" i="5"/>
  <c r="F2459" i="5" s="1"/>
  <c r="G2459" i="5"/>
  <c r="I2458" i="5"/>
  <c r="H2459" i="5" l="1"/>
  <c r="E2460" i="5"/>
  <c r="F2460" i="5" s="1"/>
  <c r="G2460" i="5"/>
  <c r="I2459" i="5"/>
  <c r="H2460" i="5" l="1"/>
  <c r="E2461" i="5"/>
  <c r="F2461" i="5" s="1"/>
  <c r="I2460" i="5"/>
  <c r="G2461" i="5"/>
  <c r="E2462" i="5" l="1"/>
  <c r="F2462" i="5" s="1"/>
  <c r="H2461" i="5"/>
  <c r="I2461" i="5"/>
  <c r="G2462" i="5"/>
  <c r="H2462" i="5" l="1"/>
  <c r="E2463" i="5"/>
  <c r="F2463" i="5" s="1"/>
  <c r="G2463" i="5"/>
  <c r="I2462" i="5"/>
  <c r="H2463" i="5" l="1"/>
  <c r="E2464" i="5"/>
  <c r="F2464" i="5" s="1"/>
  <c r="G2464" i="5"/>
  <c r="I2463" i="5"/>
  <c r="E2465" i="5" l="1"/>
  <c r="F2465" i="5" s="1"/>
  <c r="H2464" i="5"/>
  <c r="I2464" i="5"/>
  <c r="G2465" i="5"/>
  <c r="H2465" i="5" l="1"/>
  <c r="E2466" i="5"/>
  <c r="F2466" i="5" s="1"/>
  <c r="G2466" i="5"/>
  <c r="I2465" i="5"/>
  <c r="H2466" i="5" l="1"/>
  <c r="E2467" i="5"/>
  <c r="F2467" i="5" s="1"/>
  <c r="I2466" i="5"/>
  <c r="G2467" i="5"/>
  <c r="H2467" i="5" l="1"/>
  <c r="E2468" i="5"/>
  <c r="F2468" i="5" s="1"/>
  <c r="G2468" i="5"/>
  <c r="I2467" i="5"/>
  <c r="H2468" i="5" l="1"/>
  <c r="E2469" i="5"/>
  <c r="F2469" i="5" s="1"/>
  <c r="G2469" i="5"/>
  <c r="I2468" i="5"/>
  <c r="H2469" i="5" l="1"/>
  <c r="E2470" i="5"/>
  <c r="F2470" i="5" s="1"/>
  <c r="G2470" i="5"/>
  <c r="I2469" i="5"/>
  <c r="E2471" i="5" l="1"/>
  <c r="F2471" i="5" s="1"/>
  <c r="H2470" i="5"/>
  <c r="G2471" i="5"/>
  <c r="I2470" i="5"/>
  <c r="E2472" i="5" l="1"/>
  <c r="F2472" i="5" s="1"/>
  <c r="H2471" i="5"/>
  <c r="I2471" i="5"/>
  <c r="G2472" i="5"/>
  <c r="H2472" i="5" l="1"/>
  <c r="E2473" i="5"/>
  <c r="F2473" i="5" s="1"/>
  <c r="G2473" i="5"/>
  <c r="I2472" i="5"/>
  <c r="H2473" i="5" l="1"/>
  <c r="E2474" i="5"/>
  <c r="F2474" i="5" s="1"/>
  <c r="I2473" i="5"/>
  <c r="G2474" i="5"/>
  <c r="H2474" i="5" l="1"/>
  <c r="E2475" i="5"/>
  <c r="F2475" i="5" s="1"/>
  <c r="G2475" i="5"/>
  <c r="I2474" i="5"/>
  <c r="E2476" i="5" l="1"/>
  <c r="F2476" i="5" s="1"/>
  <c r="H2475" i="5"/>
  <c r="I2475" i="5"/>
  <c r="G2476" i="5"/>
  <c r="H2476" i="5" l="1"/>
  <c r="E2477" i="5"/>
  <c r="F2477" i="5" s="1"/>
  <c r="G2477" i="5"/>
  <c r="I2476" i="5"/>
  <c r="H2477" i="5" l="1"/>
  <c r="E2478" i="5"/>
  <c r="F2478" i="5" s="1"/>
  <c r="I2477" i="5"/>
  <c r="G2478" i="5"/>
  <c r="H2478" i="5" l="1"/>
  <c r="E2479" i="5"/>
  <c r="F2479" i="5" s="1"/>
  <c r="I2478" i="5"/>
  <c r="G2479" i="5"/>
  <c r="E2480" i="5" l="1"/>
  <c r="F2480" i="5" s="1"/>
  <c r="H2479" i="5"/>
  <c r="I2479" i="5"/>
  <c r="G2480" i="5"/>
  <c r="H2480" i="5" l="1"/>
  <c r="E2481" i="5"/>
  <c r="F2481" i="5" s="1"/>
  <c r="G2481" i="5"/>
  <c r="I2480" i="5"/>
  <c r="E2482" i="5" l="1"/>
  <c r="F2482" i="5" s="1"/>
  <c r="H2481" i="5"/>
  <c r="I2481" i="5"/>
  <c r="G2482" i="5"/>
  <c r="E2483" i="5" l="1"/>
  <c r="F2483" i="5" s="1"/>
  <c r="H2482" i="5"/>
  <c r="I2482" i="5"/>
  <c r="G2483" i="5"/>
  <c r="H2483" i="5" l="1"/>
  <c r="E2484" i="5"/>
  <c r="F2484" i="5" s="1"/>
  <c r="I2483" i="5"/>
  <c r="G2484" i="5"/>
  <c r="H2484" i="5" l="1"/>
  <c r="E2485" i="5"/>
  <c r="F2485" i="5" s="1"/>
  <c r="I2484" i="5"/>
  <c r="G2485" i="5"/>
  <c r="E2486" i="5" l="1"/>
  <c r="F2486" i="5" s="1"/>
  <c r="H2485" i="5"/>
  <c r="G2486" i="5"/>
  <c r="I2485" i="5"/>
  <c r="H2486" i="5" l="1"/>
  <c r="E2487" i="5"/>
  <c r="F2487" i="5" s="1"/>
  <c r="G2487" i="5"/>
  <c r="I2486" i="5"/>
  <c r="H2487" i="5" l="1"/>
  <c r="E2488" i="5"/>
  <c r="F2488" i="5" s="1"/>
  <c r="I2487" i="5"/>
  <c r="G2488" i="5"/>
  <c r="H2488" i="5" l="1"/>
  <c r="E2489" i="5"/>
  <c r="F2489" i="5" s="1"/>
  <c r="G2489" i="5"/>
  <c r="I2488" i="5"/>
  <c r="H2489" i="5" l="1"/>
  <c r="E2490" i="5"/>
  <c r="F2490" i="5" s="1"/>
  <c r="I2489" i="5"/>
  <c r="G2490" i="5"/>
  <c r="H2490" i="5" l="1"/>
  <c r="E2491" i="5"/>
  <c r="F2491" i="5" s="1"/>
  <c r="G2491" i="5"/>
  <c r="I2490" i="5"/>
  <c r="E2492" i="5" l="1"/>
  <c r="F2492" i="5" s="1"/>
  <c r="H2491" i="5"/>
  <c r="G2492" i="5"/>
  <c r="I2491" i="5"/>
  <c r="H2492" i="5" l="1"/>
  <c r="E2493" i="5"/>
  <c r="F2493" i="5" s="1"/>
  <c r="I2492" i="5"/>
  <c r="G2493" i="5"/>
  <c r="H2493" i="5" l="1"/>
  <c r="E2494" i="5"/>
  <c r="F2494" i="5" s="1"/>
  <c r="G2494" i="5"/>
  <c r="I2493" i="5"/>
  <c r="E2495" i="5" l="1"/>
  <c r="F2495" i="5" s="1"/>
  <c r="H2494" i="5"/>
  <c r="G2495" i="5"/>
  <c r="I2494" i="5"/>
  <c r="H2495" i="5" l="1"/>
  <c r="E2496" i="5"/>
  <c r="F2496" i="5" s="1"/>
  <c r="I2495" i="5"/>
  <c r="G2496" i="5"/>
  <c r="H2496" i="5" l="1"/>
  <c r="E2497" i="5"/>
  <c r="F2497" i="5" s="1"/>
  <c r="G2497" i="5"/>
  <c r="I2496" i="5"/>
  <c r="E2498" i="5" l="1"/>
  <c r="F2498" i="5" s="1"/>
  <c r="H2497" i="5"/>
  <c r="I2497" i="5"/>
  <c r="G2498" i="5"/>
  <c r="H2498" i="5" l="1"/>
  <c r="E2499" i="5"/>
  <c r="F2499" i="5" s="1"/>
  <c r="I2498" i="5"/>
  <c r="G2499" i="5"/>
  <c r="H2499" i="5" l="1"/>
  <c r="E2500" i="5"/>
  <c r="F2500" i="5" s="1"/>
  <c r="G2500" i="5"/>
  <c r="I2499" i="5"/>
  <c r="H2500" i="5" l="1"/>
  <c r="E2501" i="5"/>
  <c r="F2501" i="5" s="1"/>
  <c r="G2501" i="5"/>
  <c r="I2500" i="5"/>
  <c r="E2502" i="5" l="1"/>
  <c r="F2502" i="5" s="1"/>
  <c r="H2501" i="5"/>
  <c r="I2501" i="5"/>
  <c r="G2502" i="5"/>
  <c r="H2502" i="5" l="1"/>
  <c r="E2503" i="5"/>
  <c r="F2503" i="5" s="1"/>
  <c r="G2503" i="5"/>
  <c r="I2502" i="5"/>
  <c r="E2504" i="5" l="1"/>
  <c r="F2504" i="5" s="1"/>
  <c r="H2503" i="5"/>
  <c r="I2503" i="5"/>
  <c r="G2504" i="5"/>
  <c r="H2504" i="5" l="1"/>
  <c r="E2505" i="5"/>
  <c r="F2505" i="5" s="1"/>
  <c r="I2504" i="5"/>
  <c r="G2505" i="5"/>
  <c r="H2505" i="5" l="1"/>
  <c r="E2506" i="5"/>
  <c r="F2506" i="5" s="1"/>
  <c r="G2506" i="5"/>
  <c r="I2505" i="5"/>
  <c r="E2507" i="5" l="1"/>
  <c r="F2507" i="5" s="1"/>
  <c r="H2506" i="5"/>
  <c r="I2506" i="5"/>
  <c r="G2507" i="5"/>
  <c r="H2507" i="5" l="1"/>
  <c r="E2508" i="5"/>
  <c r="F2508" i="5" s="1"/>
  <c r="I2507" i="5"/>
  <c r="G2508" i="5"/>
  <c r="H2508" i="5" l="1"/>
  <c r="E2509" i="5"/>
  <c r="F2509" i="5" s="1"/>
  <c r="I2508" i="5"/>
  <c r="G2509" i="5"/>
  <c r="H2509" i="5" l="1"/>
  <c r="E2510" i="5"/>
  <c r="F2510" i="5" s="1"/>
  <c r="I2509" i="5"/>
  <c r="G2510" i="5"/>
  <c r="H2510" i="5" l="1"/>
  <c r="E2511" i="5"/>
  <c r="F2511" i="5" s="1"/>
  <c r="I2510" i="5"/>
  <c r="G2511" i="5"/>
  <c r="E2512" i="5" l="1"/>
  <c r="F2512" i="5" s="1"/>
  <c r="H2511" i="5"/>
  <c r="I2511" i="5"/>
  <c r="G2512" i="5"/>
  <c r="H2512" i="5" l="1"/>
  <c r="E2513" i="5"/>
  <c r="F2513" i="5" s="1"/>
  <c r="I2512" i="5"/>
  <c r="G2513" i="5"/>
  <c r="E2514" i="5" l="1"/>
  <c r="F2514" i="5" s="1"/>
  <c r="H2513" i="5"/>
  <c r="G2514" i="5"/>
  <c r="I2513" i="5"/>
  <c r="H2514" i="5" l="1"/>
  <c r="E2515" i="5"/>
  <c r="F2515" i="5" s="1"/>
  <c r="G2515" i="5"/>
  <c r="I2514" i="5"/>
  <c r="E2516" i="5" l="1"/>
  <c r="F2516" i="5" s="1"/>
  <c r="H2515" i="5"/>
  <c r="G2516" i="5"/>
  <c r="I2515" i="5"/>
  <c r="H2516" i="5" l="1"/>
  <c r="E2517" i="5"/>
  <c r="F2517" i="5" s="1"/>
  <c r="G2517" i="5"/>
  <c r="I2516" i="5"/>
  <c r="H2517" i="5" l="1"/>
  <c r="E2518" i="5"/>
  <c r="F2518" i="5" s="1"/>
  <c r="I2517" i="5"/>
  <c r="G2518" i="5"/>
  <c r="E2519" i="5" l="1"/>
  <c r="F2519" i="5" s="1"/>
  <c r="H2518" i="5"/>
  <c r="I2518" i="5"/>
  <c r="G2519" i="5"/>
  <c r="E2520" i="5" l="1"/>
  <c r="F2520" i="5" s="1"/>
  <c r="H2519" i="5"/>
  <c r="G2520" i="5"/>
  <c r="I2519" i="5"/>
  <c r="H2520" i="5" l="1"/>
  <c r="E2521" i="5"/>
  <c r="F2521" i="5" s="1"/>
  <c r="G2521" i="5"/>
  <c r="I2520" i="5"/>
  <c r="E2522" i="5" l="1"/>
  <c r="F2522" i="5" s="1"/>
  <c r="H2521" i="5"/>
  <c r="I2521" i="5"/>
  <c r="G2522" i="5"/>
  <c r="E2523" i="5" l="1"/>
  <c r="F2523" i="5" s="1"/>
  <c r="H2522" i="5"/>
  <c r="G2523" i="5"/>
  <c r="I2522" i="5"/>
  <c r="H2523" i="5" l="1"/>
  <c r="E2524" i="5"/>
  <c r="F2524" i="5" s="1"/>
  <c r="G2524" i="5"/>
  <c r="I2523" i="5"/>
  <c r="H2524" i="5" l="1"/>
  <c r="E2525" i="5"/>
  <c r="F2525" i="5" s="1"/>
  <c r="I2524" i="5"/>
  <c r="G2525" i="5"/>
  <c r="H2525" i="5" l="1"/>
  <c r="E2526" i="5"/>
  <c r="F2526" i="5" s="1"/>
  <c r="G2526" i="5"/>
  <c r="I2525" i="5"/>
  <c r="E2527" i="5" l="1"/>
  <c r="F2527" i="5" s="1"/>
  <c r="H2526" i="5"/>
  <c r="I2526" i="5"/>
  <c r="G2527" i="5"/>
  <c r="H2527" i="5" l="1"/>
  <c r="E2528" i="5"/>
  <c r="F2528" i="5" s="1"/>
  <c r="G2528" i="5"/>
  <c r="I2527" i="5"/>
  <c r="E2529" i="5" l="1"/>
  <c r="F2529" i="5" s="1"/>
  <c r="H2528" i="5"/>
  <c r="G2529" i="5"/>
  <c r="I2528" i="5"/>
  <c r="E2530" i="5" l="1"/>
  <c r="F2530" i="5" s="1"/>
  <c r="H2529" i="5"/>
  <c r="G2530" i="5"/>
  <c r="I2529" i="5"/>
  <c r="H2530" i="5" l="1"/>
  <c r="E2531" i="5"/>
  <c r="F2531" i="5" s="1"/>
  <c r="I2530" i="5"/>
  <c r="G2531" i="5"/>
  <c r="E2532" i="5" l="1"/>
  <c r="F2532" i="5" s="1"/>
  <c r="H2531" i="5"/>
  <c r="G2532" i="5"/>
  <c r="I2531" i="5"/>
  <c r="E2533" i="5" l="1"/>
  <c r="F2533" i="5" s="1"/>
  <c r="H2532" i="5"/>
  <c r="G2533" i="5"/>
  <c r="I2532" i="5"/>
  <c r="H2533" i="5" l="1"/>
  <c r="E2534" i="5"/>
  <c r="F2534" i="5" s="1"/>
  <c r="I2533" i="5"/>
  <c r="G2534" i="5"/>
  <c r="H2534" i="5" l="1"/>
  <c r="E2535" i="5"/>
  <c r="F2535" i="5" s="1"/>
  <c r="G2535" i="5"/>
  <c r="I2534" i="5"/>
  <c r="H2535" i="5" l="1"/>
  <c r="E2536" i="5"/>
  <c r="F2536" i="5" s="1"/>
  <c r="I2535" i="5"/>
  <c r="G2536" i="5"/>
  <c r="H2536" i="5" l="1"/>
  <c r="E2537" i="5"/>
  <c r="F2537" i="5" s="1"/>
  <c r="I2536" i="5"/>
  <c r="G2537" i="5"/>
  <c r="H2537" i="5" l="1"/>
  <c r="E2538" i="5"/>
  <c r="F2538" i="5" s="1"/>
  <c r="I2537" i="5"/>
  <c r="G2538" i="5"/>
  <c r="E2539" i="5" l="1"/>
  <c r="F2539" i="5" s="1"/>
  <c r="H2538" i="5"/>
  <c r="G2539" i="5"/>
  <c r="I2538" i="5"/>
  <c r="H2539" i="5" l="1"/>
  <c r="E2540" i="5"/>
  <c r="F2540" i="5" s="1"/>
  <c r="I2539" i="5"/>
  <c r="G2540" i="5"/>
  <c r="E2541" i="5" l="1"/>
  <c r="F2541" i="5" s="1"/>
  <c r="H2540" i="5"/>
  <c r="G2541" i="5"/>
  <c r="I2540" i="5"/>
  <c r="E2542" i="5" l="1"/>
  <c r="F2542" i="5" s="1"/>
  <c r="H2541" i="5"/>
  <c r="I2541" i="5"/>
  <c r="G2542" i="5"/>
  <c r="H2542" i="5" l="1"/>
  <c r="E2543" i="5"/>
  <c r="F2543" i="5" s="1"/>
  <c r="I2542" i="5"/>
  <c r="G2543" i="5"/>
  <c r="E2544" i="5" l="1"/>
  <c r="F2544" i="5" s="1"/>
  <c r="H2543" i="5"/>
  <c r="G2544" i="5"/>
  <c r="I2543" i="5"/>
  <c r="H2544" i="5" l="1"/>
  <c r="E2545" i="5"/>
  <c r="F2545" i="5" s="1"/>
  <c r="I2544" i="5"/>
  <c r="G2545" i="5"/>
  <c r="E2546" i="5" l="1"/>
  <c r="F2546" i="5" s="1"/>
  <c r="H2545" i="5"/>
  <c r="G2546" i="5"/>
  <c r="I2545" i="5"/>
  <c r="H2546" i="5" l="1"/>
  <c r="E2547" i="5"/>
  <c r="F2547" i="5" s="1"/>
  <c r="I2546" i="5"/>
  <c r="G2547" i="5"/>
  <c r="H2547" i="5" l="1"/>
  <c r="E2548" i="5"/>
  <c r="F2548" i="5" s="1"/>
  <c r="G2548" i="5"/>
  <c r="I2547" i="5"/>
  <c r="H2548" i="5" l="1"/>
  <c r="E2549" i="5"/>
  <c r="F2549" i="5" s="1"/>
  <c r="I2548" i="5"/>
  <c r="G2549" i="5"/>
  <c r="E2550" i="5" l="1"/>
  <c r="F2550" i="5" s="1"/>
  <c r="H2549" i="5"/>
  <c r="I2549" i="5"/>
  <c r="G2550" i="5"/>
  <c r="E2551" i="5" l="1"/>
  <c r="F2551" i="5" s="1"/>
  <c r="H2550" i="5"/>
  <c r="G2551" i="5"/>
  <c r="I2550" i="5"/>
  <c r="H2551" i="5" l="1"/>
  <c r="E2552" i="5"/>
  <c r="F2552" i="5" s="1"/>
  <c r="I2551" i="5"/>
  <c r="G2552" i="5"/>
  <c r="H2552" i="5" l="1"/>
  <c r="E2553" i="5"/>
  <c r="F2553" i="5" s="1"/>
  <c r="I2552" i="5"/>
  <c r="G2553" i="5"/>
  <c r="H2553" i="5" l="1"/>
  <c r="E2554" i="5"/>
  <c r="F2554" i="5" s="1"/>
  <c r="I2553" i="5"/>
  <c r="G2554" i="5"/>
  <c r="H2554" i="5" l="1"/>
  <c r="E2555" i="5"/>
  <c r="F2555" i="5" s="1"/>
  <c r="G2555" i="5"/>
  <c r="I2554" i="5"/>
  <c r="E2556" i="5" l="1"/>
  <c r="F2556" i="5" s="1"/>
  <c r="H2555" i="5"/>
  <c r="I2555" i="5"/>
  <c r="G2556" i="5"/>
  <c r="H2556" i="5" l="1"/>
  <c r="E2557" i="5"/>
  <c r="F2557" i="5" s="1"/>
  <c r="I2556" i="5"/>
  <c r="G2557" i="5"/>
  <c r="E2558" i="5" l="1"/>
  <c r="F2558" i="5" s="1"/>
  <c r="H2557" i="5"/>
  <c r="G2558" i="5"/>
  <c r="I2557" i="5"/>
  <c r="H2558" i="5" l="1"/>
  <c r="E2559" i="5"/>
  <c r="F2559" i="5" s="1"/>
  <c r="G2559" i="5"/>
  <c r="I2558" i="5"/>
  <c r="E2560" i="5" l="1"/>
  <c r="F2560" i="5" s="1"/>
  <c r="H2559" i="5"/>
  <c r="I2559" i="5"/>
  <c r="G2560" i="5"/>
  <c r="H2560" i="5" l="1"/>
  <c r="E2561" i="5"/>
  <c r="F2561" i="5" s="1"/>
  <c r="I2560" i="5"/>
  <c r="G2561" i="5"/>
  <c r="E2562" i="5" l="1"/>
  <c r="F2562" i="5" s="1"/>
  <c r="H2561" i="5"/>
  <c r="I2561" i="5"/>
  <c r="G2562" i="5"/>
  <c r="E2563" i="5" l="1"/>
  <c r="F2563" i="5" s="1"/>
  <c r="H2562" i="5"/>
  <c r="I2562" i="5"/>
  <c r="G2563" i="5"/>
  <c r="H2563" i="5" l="1"/>
  <c r="E2564" i="5"/>
  <c r="F2564" i="5" s="1"/>
  <c r="I2563" i="5"/>
  <c r="G2564" i="5"/>
  <c r="H2564" i="5" l="1"/>
  <c r="E2565" i="5"/>
  <c r="F2565" i="5" s="1"/>
  <c r="I2564" i="5"/>
  <c r="G2565" i="5"/>
  <c r="E2566" i="5" l="1"/>
  <c r="F2566" i="5" s="1"/>
  <c r="H2565" i="5"/>
  <c r="I2565" i="5"/>
  <c r="G2566" i="5"/>
  <c r="H2566" i="5" l="1"/>
  <c r="E2567" i="5"/>
  <c r="F2567" i="5" s="1"/>
  <c r="I2566" i="5"/>
  <c r="G2567" i="5"/>
  <c r="H2567" i="5" l="1"/>
  <c r="E2568" i="5"/>
  <c r="F2568" i="5" s="1"/>
  <c r="G2568" i="5"/>
  <c r="I2567" i="5"/>
  <c r="H2568" i="5" l="1"/>
  <c r="E2569" i="5"/>
  <c r="F2569" i="5" s="1"/>
  <c r="I2568" i="5"/>
  <c r="G2569" i="5"/>
  <c r="H2569" i="5" l="1"/>
  <c r="E2570" i="5"/>
  <c r="F2570" i="5" s="1"/>
  <c r="I2569" i="5"/>
  <c r="G2570" i="5"/>
  <c r="E2571" i="5" l="1"/>
  <c r="F2571" i="5" s="1"/>
  <c r="H2570" i="5"/>
  <c r="G2571" i="5"/>
  <c r="I2570" i="5"/>
  <c r="E2572" i="5" l="1"/>
  <c r="F2572" i="5" s="1"/>
  <c r="H2571" i="5"/>
  <c r="I2571" i="5"/>
  <c r="G2572" i="5"/>
  <c r="H2572" i="5" l="1"/>
  <c r="E2573" i="5"/>
  <c r="F2573" i="5" s="1"/>
  <c r="I2572" i="5"/>
  <c r="G2573" i="5"/>
  <c r="E2574" i="5" l="1"/>
  <c r="F2574" i="5" s="1"/>
  <c r="H2573" i="5"/>
  <c r="I2573" i="5"/>
  <c r="G2574" i="5"/>
  <c r="E2575" i="5" l="1"/>
  <c r="F2575" i="5" s="1"/>
  <c r="H2574" i="5"/>
  <c r="I2574" i="5"/>
  <c r="G2575" i="5"/>
  <c r="E2576" i="5" l="1"/>
  <c r="F2576" i="5" s="1"/>
  <c r="H2575" i="5"/>
  <c r="G2576" i="5"/>
  <c r="I2575" i="5"/>
  <c r="E2577" i="5" l="1"/>
  <c r="F2577" i="5" s="1"/>
  <c r="H2576" i="5"/>
  <c r="G2577" i="5"/>
  <c r="I2576" i="5"/>
  <c r="E2578" i="5" l="1"/>
  <c r="F2578" i="5" s="1"/>
  <c r="H2577" i="5"/>
  <c r="I2577" i="5"/>
  <c r="G2578" i="5"/>
  <c r="E2579" i="5" l="1"/>
  <c r="F2579" i="5" s="1"/>
  <c r="H2578" i="5"/>
  <c r="I2578" i="5"/>
  <c r="G2579" i="5"/>
  <c r="H2579" i="5" l="1"/>
  <c r="E2580" i="5"/>
  <c r="F2580" i="5" s="1"/>
  <c r="I2579" i="5"/>
  <c r="G2580" i="5"/>
  <c r="E2581" i="5" l="1"/>
  <c r="F2581" i="5" s="1"/>
  <c r="H2580" i="5"/>
  <c r="G2581" i="5"/>
  <c r="I2580" i="5"/>
  <c r="E2582" i="5" l="1"/>
  <c r="F2582" i="5" s="1"/>
  <c r="H2581" i="5"/>
  <c r="G2582" i="5"/>
  <c r="I2581" i="5"/>
  <c r="H2582" i="5" l="1"/>
  <c r="E2583" i="5"/>
  <c r="F2583" i="5" s="1"/>
  <c r="I2582" i="5"/>
  <c r="G2583" i="5"/>
  <c r="H2583" i="5" l="1"/>
  <c r="E2584" i="5"/>
  <c r="F2584" i="5" s="1"/>
  <c r="I2583" i="5"/>
  <c r="G2584" i="5"/>
  <c r="H2584" i="5" l="1"/>
  <c r="E2585" i="5"/>
  <c r="F2585" i="5" s="1"/>
  <c r="I2584" i="5"/>
  <c r="G2585" i="5"/>
  <c r="E2586" i="5" l="1"/>
  <c r="F2586" i="5" s="1"/>
  <c r="H2585" i="5"/>
  <c r="I2585" i="5"/>
  <c r="G2586" i="5"/>
  <c r="E2587" i="5" l="1"/>
  <c r="F2587" i="5" s="1"/>
  <c r="H2586" i="5"/>
  <c r="I2586" i="5"/>
  <c r="G2587" i="5"/>
  <c r="E2588" i="5" l="1"/>
  <c r="F2588" i="5" s="1"/>
  <c r="H2587" i="5"/>
  <c r="I2587" i="5"/>
  <c r="G2588" i="5"/>
  <c r="E2589" i="5" l="1"/>
  <c r="F2589" i="5" s="1"/>
  <c r="H2588" i="5"/>
  <c r="I2588" i="5"/>
  <c r="G2589" i="5"/>
  <c r="H2589" i="5" l="1"/>
  <c r="E2590" i="5"/>
  <c r="F2590" i="5" s="1"/>
  <c r="I2589" i="5"/>
  <c r="G2590" i="5"/>
  <c r="H2590" i="5" l="1"/>
  <c r="E2591" i="5"/>
  <c r="F2591" i="5" s="1"/>
  <c r="I2590" i="5"/>
  <c r="G2591" i="5"/>
  <c r="E2592" i="5" l="1"/>
  <c r="F2592" i="5" s="1"/>
  <c r="H2591" i="5"/>
  <c r="I2591" i="5"/>
  <c r="G2592" i="5"/>
  <c r="H2592" i="5" l="1"/>
  <c r="E2593" i="5"/>
  <c r="F2593" i="5" s="1"/>
  <c r="G2593" i="5"/>
  <c r="I2592" i="5"/>
  <c r="H2593" i="5" l="1"/>
  <c r="E2594" i="5"/>
  <c r="F2594" i="5" s="1"/>
  <c r="I2593" i="5"/>
  <c r="G2594" i="5"/>
  <c r="E2595" i="5" l="1"/>
  <c r="F2595" i="5" s="1"/>
  <c r="H2594" i="5"/>
  <c r="I2594" i="5"/>
  <c r="G2595" i="5"/>
  <c r="H2595" i="5" l="1"/>
  <c r="E2596" i="5"/>
  <c r="F2596" i="5" s="1"/>
  <c r="G2596" i="5"/>
  <c r="I2595" i="5"/>
  <c r="E2597" i="5" l="1"/>
  <c r="F2597" i="5" s="1"/>
  <c r="H2596" i="5"/>
  <c r="I2596" i="5"/>
  <c r="G2597" i="5"/>
  <c r="H2597" i="5" l="1"/>
  <c r="E2598" i="5"/>
  <c r="F2598" i="5" s="1"/>
  <c r="I2597" i="5"/>
  <c r="G2598" i="5"/>
  <c r="H2598" i="5" l="1"/>
  <c r="E2599" i="5"/>
  <c r="F2599" i="5" s="1"/>
  <c r="I2598" i="5"/>
  <c r="G2599" i="5"/>
  <c r="E2600" i="5" l="1"/>
  <c r="F2600" i="5" s="1"/>
  <c r="H2599" i="5"/>
  <c r="I2599" i="5"/>
  <c r="G2600" i="5"/>
  <c r="H2600" i="5" l="1"/>
  <c r="E2601" i="5"/>
  <c r="F2601" i="5" s="1"/>
  <c r="G2601" i="5"/>
  <c r="I2600" i="5"/>
  <c r="H2601" i="5" l="1"/>
  <c r="E2602" i="5"/>
  <c r="F2602" i="5" s="1"/>
  <c r="I2601" i="5"/>
  <c r="G2602" i="5"/>
  <c r="H2602" i="5" l="1"/>
  <c r="E2603" i="5"/>
  <c r="F2603" i="5" s="1"/>
  <c r="I2602" i="5"/>
  <c r="G2603" i="5"/>
  <c r="H2603" i="5" l="1"/>
  <c r="E2604" i="5"/>
  <c r="F2604" i="5" s="1"/>
  <c r="G2604" i="5"/>
  <c r="I2603" i="5"/>
  <c r="H2604" i="5" l="1"/>
  <c r="E2605" i="5"/>
  <c r="F2605" i="5" s="1"/>
  <c r="I2604" i="5"/>
  <c r="G2605" i="5"/>
  <c r="E2606" i="5" l="1"/>
  <c r="F2606" i="5" s="1"/>
  <c r="H2605" i="5"/>
  <c r="G2606" i="5"/>
  <c r="I2605" i="5"/>
  <c r="H2606" i="5" l="1"/>
  <c r="E2607" i="5"/>
  <c r="F2607" i="5" s="1"/>
  <c r="G2607" i="5"/>
  <c r="I2606" i="5"/>
  <c r="H2607" i="5" l="1"/>
  <c r="E2608" i="5"/>
  <c r="F2608" i="5" s="1"/>
  <c r="I2607" i="5"/>
  <c r="G2608" i="5"/>
  <c r="E2609" i="5" l="1"/>
  <c r="F2609" i="5" s="1"/>
  <c r="H2608" i="5"/>
  <c r="G2609" i="5"/>
  <c r="I2608" i="5"/>
  <c r="E2610" i="5" l="1"/>
  <c r="F2610" i="5" s="1"/>
  <c r="H2609" i="5"/>
  <c r="G2610" i="5"/>
  <c r="I2609" i="5"/>
  <c r="E2611" i="5" l="1"/>
  <c r="F2611" i="5" s="1"/>
  <c r="H2610" i="5"/>
  <c r="I2610" i="5"/>
  <c r="G2611" i="5"/>
  <c r="H2611" i="5" l="1"/>
  <c r="E2612" i="5"/>
  <c r="F2612" i="5" s="1"/>
  <c r="I2611" i="5"/>
  <c r="G2612" i="5"/>
  <c r="E2613" i="5" l="1"/>
  <c r="F2613" i="5" s="1"/>
  <c r="H2612" i="5"/>
  <c r="I2612" i="5"/>
  <c r="G2613" i="5"/>
  <c r="E2614" i="5" l="1"/>
  <c r="F2614" i="5" s="1"/>
  <c r="H2613" i="5"/>
  <c r="G2614" i="5"/>
  <c r="I2613" i="5"/>
  <c r="H2614" i="5" l="1"/>
  <c r="E2615" i="5"/>
  <c r="F2615" i="5" s="1"/>
  <c r="G2615" i="5"/>
  <c r="I2614" i="5"/>
  <c r="E2616" i="5" l="1"/>
  <c r="F2616" i="5" s="1"/>
  <c r="H2615" i="5"/>
  <c r="G2616" i="5"/>
  <c r="I2615" i="5"/>
  <c r="H2616" i="5" l="1"/>
  <c r="E2617" i="5"/>
  <c r="F2617" i="5" s="1"/>
  <c r="G2617" i="5"/>
  <c r="I2616" i="5"/>
  <c r="H2617" i="5" l="1"/>
  <c r="E2618" i="5"/>
  <c r="F2618" i="5" s="1"/>
  <c r="I2617" i="5"/>
  <c r="G2618" i="5"/>
  <c r="E2619" i="5" l="1"/>
  <c r="F2619" i="5" s="1"/>
  <c r="H2618" i="5"/>
  <c r="G2619" i="5"/>
  <c r="I2618" i="5"/>
  <c r="H2619" i="5" l="1"/>
  <c r="E2620" i="5"/>
  <c r="F2620" i="5" s="1"/>
  <c r="I2619" i="5"/>
  <c r="G2620" i="5"/>
  <c r="H2620" i="5" l="1"/>
  <c r="E2621" i="5"/>
  <c r="F2621" i="5" s="1"/>
  <c r="I2620" i="5"/>
  <c r="G2621" i="5"/>
  <c r="H2621" i="5" l="1"/>
  <c r="E2622" i="5"/>
  <c r="F2622" i="5" s="1"/>
  <c r="I2621" i="5"/>
  <c r="G2622" i="5"/>
  <c r="H2622" i="5" l="1"/>
  <c r="E2623" i="5"/>
  <c r="F2623" i="5" s="1"/>
  <c r="I2622" i="5"/>
  <c r="G2623" i="5"/>
  <c r="H2623" i="5" l="1"/>
  <c r="E2624" i="5"/>
  <c r="F2624" i="5" s="1"/>
  <c r="I2623" i="5"/>
  <c r="G2624" i="5"/>
  <c r="E2625" i="5" l="1"/>
  <c r="F2625" i="5" s="1"/>
  <c r="H2624" i="5"/>
  <c r="G2625" i="5"/>
  <c r="I2624" i="5"/>
  <c r="H2625" i="5" l="1"/>
  <c r="E2626" i="5"/>
  <c r="F2626" i="5" s="1"/>
  <c r="G2626" i="5"/>
  <c r="I2625" i="5"/>
  <c r="H2626" i="5" l="1"/>
  <c r="E2627" i="5"/>
  <c r="F2627" i="5" s="1"/>
  <c r="I2626" i="5"/>
  <c r="G2627" i="5"/>
  <c r="E2628" i="5" l="1"/>
  <c r="F2628" i="5" s="1"/>
  <c r="H2627" i="5"/>
  <c r="I2627" i="5"/>
  <c r="G2628" i="5"/>
  <c r="E2629" i="5" l="1"/>
  <c r="F2629" i="5" s="1"/>
  <c r="H2628" i="5"/>
  <c r="I2628" i="5"/>
  <c r="G2629" i="5"/>
  <c r="E2630" i="5" l="1"/>
  <c r="F2630" i="5" s="1"/>
  <c r="H2629" i="5"/>
  <c r="I2629" i="5"/>
  <c r="G2630" i="5"/>
  <c r="E2631" i="5" l="1"/>
  <c r="F2631" i="5" s="1"/>
  <c r="H2630" i="5"/>
  <c r="I2630" i="5"/>
  <c r="G2631" i="5"/>
  <c r="H2631" i="5" l="1"/>
  <c r="E2632" i="5"/>
  <c r="F2632" i="5" s="1"/>
  <c r="I2631" i="5"/>
  <c r="G2632" i="5"/>
  <c r="H2632" i="5" l="1"/>
  <c r="E2633" i="5"/>
  <c r="F2633" i="5" s="1"/>
  <c r="G2633" i="5"/>
  <c r="I2632" i="5"/>
  <c r="H2633" i="5" l="1"/>
  <c r="E2634" i="5"/>
  <c r="F2634" i="5" s="1"/>
  <c r="I2633" i="5"/>
  <c r="G2634" i="5"/>
  <c r="E2635" i="5" l="1"/>
  <c r="F2635" i="5" s="1"/>
  <c r="H2634" i="5"/>
  <c r="G2635" i="5"/>
  <c r="I2634" i="5"/>
  <c r="H2635" i="5" l="1"/>
  <c r="E2636" i="5"/>
  <c r="F2636" i="5" s="1"/>
  <c r="I2635" i="5"/>
  <c r="G2636" i="5"/>
  <c r="E2637" i="5" l="1"/>
  <c r="F2637" i="5" s="1"/>
  <c r="H2636" i="5"/>
  <c r="I2636" i="5"/>
  <c r="G2637" i="5"/>
  <c r="E2638" i="5" l="1"/>
  <c r="F2638" i="5" s="1"/>
  <c r="H2637" i="5"/>
  <c r="I2637" i="5"/>
  <c r="G2638" i="5"/>
  <c r="H2638" i="5" l="1"/>
  <c r="E2639" i="5"/>
  <c r="F2639" i="5" s="1"/>
  <c r="G2639" i="5"/>
  <c r="I2638" i="5"/>
  <c r="H2639" i="5" l="1"/>
  <c r="E2640" i="5"/>
  <c r="F2640" i="5" s="1"/>
  <c r="I2639" i="5"/>
  <c r="G2640" i="5"/>
  <c r="H2640" i="5" l="1"/>
  <c r="E2641" i="5"/>
  <c r="F2641" i="5" s="1"/>
  <c r="G2641" i="5"/>
  <c r="I2640" i="5"/>
  <c r="H2641" i="5" l="1"/>
  <c r="E2642" i="5"/>
  <c r="F2642" i="5" s="1"/>
  <c r="I2641" i="5"/>
  <c r="G2642" i="5"/>
  <c r="E2643" i="5" l="1"/>
  <c r="F2643" i="5" s="1"/>
  <c r="H2642" i="5"/>
  <c r="I2642" i="5"/>
  <c r="G2643" i="5"/>
  <c r="H2643" i="5" l="1"/>
  <c r="E2644" i="5"/>
  <c r="F2644" i="5" s="1"/>
  <c r="I2643" i="5"/>
  <c r="G2644" i="5"/>
  <c r="H2644" i="5" l="1"/>
  <c r="E2645" i="5"/>
  <c r="F2645" i="5" s="1"/>
  <c r="G2645" i="5"/>
  <c r="I2644" i="5"/>
  <c r="H2645" i="5" l="1"/>
  <c r="E2646" i="5"/>
  <c r="F2646" i="5" s="1"/>
  <c r="G2646" i="5"/>
  <c r="I2645" i="5"/>
  <c r="H2646" i="5" l="1"/>
  <c r="E2647" i="5"/>
  <c r="F2647" i="5" s="1"/>
  <c r="I2646" i="5"/>
  <c r="G2647" i="5"/>
  <c r="E2648" i="5" l="1"/>
  <c r="F2648" i="5" s="1"/>
  <c r="H2647" i="5"/>
  <c r="G2648" i="5"/>
  <c r="I2647" i="5"/>
  <c r="E2649" i="5" l="1"/>
  <c r="F2649" i="5" s="1"/>
  <c r="H2648" i="5"/>
  <c r="I2648" i="5"/>
  <c r="G2649" i="5"/>
  <c r="H2649" i="5" l="1"/>
  <c r="E2650" i="5"/>
  <c r="F2650" i="5" s="1"/>
  <c r="I2649" i="5"/>
  <c r="G2650" i="5"/>
  <c r="H2650" i="5" l="1"/>
  <c r="E2651" i="5"/>
  <c r="F2651" i="5" s="1"/>
  <c r="G2651" i="5"/>
  <c r="I2650" i="5"/>
  <c r="H2651" i="5" l="1"/>
  <c r="E2652" i="5"/>
  <c r="F2652" i="5" s="1"/>
  <c r="I2651" i="5"/>
  <c r="G2652" i="5"/>
  <c r="H2652" i="5" l="1"/>
  <c r="E2653" i="5"/>
  <c r="F2653" i="5" s="1"/>
  <c r="I2652" i="5"/>
  <c r="G2653" i="5"/>
  <c r="H2653" i="5" l="1"/>
  <c r="E2654" i="5"/>
  <c r="F2654" i="5" s="1"/>
  <c r="I2653" i="5"/>
  <c r="G2654" i="5"/>
  <c r="H2654" i="5" l="1"/>
  <c r="E2655" i="5"/>
  <c r="F2655" i="5" s="1"/>
  <c r="G2655" i="5"/>
  <c r="I2654" i="5"/>
  <c r="H2655" i="5" l="1"/>
  <c r="E2656" i="5"/>
  <c r="F2656" i="5" s="1"/>
  <c r="I2655" i="5"/>
  <c r="G2656" i="5"/>
  <c r="H2656" i="5" l="1"/>
  <c r="E2657" i="5"/>
  <c r="F2657" i="5" s="1"/>
  <c r="G2657" i="5"/>
  <c r="I2656" i="5"/>
  <c r="H2657" i="5" l="1"/>
  <c r="E2658" i="5"/>
  <c r="F2658" i="5" s="1"/>
  <c r="I2657" i="5"/>
  <c r="G2658" i="5"/>
  <c r="E2659" i="5" l="1"/>
  <c r="F2659" i="5" s="1"/>
  <c r="H2658" i="5"/>
  <c r="G2659" i="5"/>
  <c r="I2658" i="5"/>
  <c r="E2660" i="5" l="1"/>
  <c r="F2660" i="5" s="1"/>
  <c r="H2659" i="5"/>
  <c r="G2660" i="5"/>
  <c r="I2659" i="5"/>
  <c r="E2661" i="5" l="1"/>
  <c r="F2661" i="5" s="1"/>
  <c r="H2660" i="5"/>
  <c r="G2661" i="5"/>
  <c r="I2660" i="5"/>
  <c r="E2662" i="5" l="1"/>
  <c r="F2662" i="5" s="1"/>
  <c r="H2661" i="5"/>
  <c r="G2662" i="5"/>
  <c r="I2661" i="5"/>
  <c r="H2662" i="5" l="1"/>
  <c r="E2663" i="5"/>
  <c r="F2663" i="5" s="1"/>
  <c r="I2662" i="5"/>
  <c r="G2663" i="5"/>
  <c r="E2664" i="5" l="1"/>
  <c r="F2664" i="5" s="1"/>
  <c r="H2663" i="5"/>
  <c r="G2664" i="5"/>
  <c r="I2663" i="5"/>
  <c r="E2665" i="5" l="1"/>
  <c r="F2665" i="5" s="1"/>
  <c r="H2664" i="5"/>
  <c r="G2665" i="5"/>
  <c r="I2664" i="5"/>
  <c r="H2665" i="5" l="1"/>
  <c r="E2666" i="5"/>
  <c r="F2666" i="5" s="1"/>
  <c r="I2665" i="5"/>
  <c r="G2666" i="5"/>
  <c r="H2666" i="5" l="1"/>
  <c r="E2667" i="5"/>
  <c r="F2667" i="5" s="1"/>
  <c r="G2667" i="5"/>
  <c r="I2666" i="5"/>
  <c r="E2668" i="5" l="1"/>
  <c r="F2668" i="5" s="1"/>
  <c r="H2667" i="5"/>
  <c r="G2668" i="5"/>
  <c r="I2667" i="5"/>
  <c r="E2669" i="5" l="1"/>
  <c r="F2669" i="5" s="1"/>
  <c r="H2668" i="5"/>
  <c r="I2668" i="5"/>
  <c r="G2669" i="5"/>
  <c r="H2669" i="5" l="1"/>
  <c r="E2670" i="5"/>
  <c r="F2670" i="5" s="1"/>
  <c r="G2670" i="5"/>
  <c r="I2669" i="5"/>
  <c r="H2670" i="5" l="1"/>
  <c r="E2671" i="5"/>
  <c r="F2671" i="5" s="1"/>
  <c r="I2670" i="5"/>
  <c r="G2671" i="5"/>
  <c r="E2672" i="5" l="1"/>
  <c r="F2672" i="5" s="1"/>
  <c r="H2671" i="5"/>
  <c r="G2672" i="5"/>
  <c r="I2671" i="5"/>
  <c r="E2673" i="5" l="1"/>
  <c r="F2673" i="5" s="1"/>
  <c r="H2672" i="5"/>
  <c r="I2672" i="5"/>
  <c r="G2673" i="5"/>
  <c r="E2674" i="5" l="1"/>
  <c r="F2674" i="5" s="1"/>
  <c r="H2673" i="5"/>
  <c r="I2673" i="5"/>
  <c r="G2674" i="5"/>
  <c r="H2674" i="5" l="1"/>
  <c r="E2675" i="5"/>
  <c r="F2675" i="5" s="1"/>
  <c r="I2674" i="5"/>
  <c r="G2675" i="5"/>
  <c r="E2676" i="5" l="1"/>
  <c r="F2676" i="5" s="1"/>
  <c r="H2675" i="5"/>
  <c r="G2676" i="5"/>
  <c r="I2675" i="5"/>
  <c r="E2677" i="5" l="1"/>
  <c r="F2677" i="5" s="1"/>
  <c r="H2676" i="5"/>
  <c r="I2676" i="5"/>
  <c r="G2677" i="5"/>
  <c r="E2678" i="5" l="1"/>
  <c r="F2678" i="5" s="1"/>
  <c r="H2677" i="5"/>
  <c r="I2677" i="5"/>
  <c r="G2678" i="5"/>
  <c r="H2678" i="5" l="1"/>
  <c r="E2679" i="5"/>
  <c r="F2679" i="5" s="1"/>
  <c r="I2678" i="5"/>
  <c r="G2679" i="5"/>
  <c r="E2680" i="5" l="1"/>
  <c r="F2680" i="5" s="1"/>
  <c r="H2679" i="5"/>
  <c r="G2680" i="5"/>
  <c r="I2679" i="5"/>
  <c r="H2680" i="5" l="1"/>
  <c r="E2681" i="5"/>
  <c r="F2681" i="5" s="1"/>
  <c r="I2680" i="5"/>
  <c r="G2681" i="5"/>
  <c r="H2681" i="5" l="1"/>
  <c r="E2682" i="5"/>
  <c r="F2682" i="5" s="1"/>
  <c r="I2681" i="5"/>
  <c r="G2682" i="5"/>
  <c r="E2683" i="5" l="1"/>
  <c r="F2683" i="5" s="1"/>
  <c r="H2682" i="5"/>
  <c r="I2682" i="5"/>
  <c r="G2683" i="5"/>
  <c r="H2683" i="5" l="1"/>
  <c r="E2684" i="5"/>
  <c r="F2684" i="5" s="1"/>
  <c r="I2683" i="5"/>
  <c r="G2684" i="5"/>
  <c r="H2684" i="5" l="1"/>
  <c r="E2685" i="5"/>
  <c r="F2685" i="5" s="1"/>
  <c r="I2684" i="5"/>
  <c r="G2685" i="5"/>
  <c r="E2686" i="5" l="1"/>
  <c r="F2686" i="5" s="1"/>
  <c r="H2685" i="5"/>
  <c r="I2685" i="5"/>
  <c r="G2686" i="5"/>
  <c r="H2686" i="5" l="1"/>
  <c r="E2687" i="5"/>
  <c r="F2687" i="5" s="1"/>
  <c r="I2686" i="5"/>
  <c r="G2687" i="5"/>
  <c r="H2687" i="5" l="1"/>
  <c r="E2688" i="5"/>
  <c r="F2688" i="5" s="1"/>
  <c r="I2687" i="5"/>
  <c r="G2688" i="5"/>
  <c r="H2688" i="5" l="1"/>
  <c r="E2689" i="5"/>
  <c r="F2689" i="5" s="1"/>
  <c r="G2689" i="5"/>
  <c r="I2688" i="5"/>
  <c r="H2689" i="5" l="1"/>
  <c r="E2690" i="5"/>
  <c r="F2690" i="5" s="1"/>
  <c r="I2689" i="5"/>
  <c r="G2690" i="5"/>
  <c r="E2691" i="5" l="1"/>
  <c r="F2691" i="5" s="1"/>
  <c r="H2690" i="5"/>
  <c r="G2691" i="5"/>
  <c r="I2690" i="5"/>
  <c r="E2692" i="5" l="1"/>
  <c r="F2692" i="5" s="1"/>
  <c r="H2691" i="5"/>
  <c r="I2691" i="5"/>
  <c r="G2692" i="5"/>
  <c r="H2692" i="5" l="1"/>
  <c r="E2693" i="5"/>
  <c r="F2693" i="5" s="1"/>
  <c r="I2692" i="5"/>
  <c r="G2693" i="5"/>
  <c r="H2693" i="5" l="1"/>
  <c r="E2694" i="5"/>
  <c r="F2694" i="5" s="1"/>
  <c r="I2693" i="5"/>
  <c r="G2694" i="5"/>
  <c r="E2695" i="5" l="1"/>
  <c r="F2695" i="5" s="1"/>
  <c r="H2694" i="5"/>
  <c r="I2694" i="5"/>
  <c r="G2695" i="5"/>
  <c r="H2695" i="5" l="1"/>
  <c r="E2696" i="5"/>
  <c r="F2696" i="5" s="1"/>
  <c r="I2695" i="5"/>
  <c r="G2696" i="5"/>
  <c r="E2697" i="5" l="1"/>
  <c r="F2697" i="5" s="1"/>
  <c r="H2696" i="5"/>
  <c r="G2697" i="5"/>
  <c r="I2696" i="5"/>
  <c r="E2698" i="5" l="1"/>
  <c r="F2698" i="5" s="1"/>
  <c r="H2697" i="5"/>
  <c r="I2697" i="5"/>
  <c r="G2698" i="5"/>
  <c r="H2698" i="5" l="1"/>
  <c r="E2699" i="5"/>
  <c r="F2699" i="5" s="1"/>
  <c r="I2698" i="5"/>
  <c r="G2699" i="5"/>
  <c r="E2700" i="5" l="1"/>
  <c r="F2700" i="5" s="1"/>
  <c r="H2699" i="5"/>
  <c r="G2700" i="5"/>
  <c r="I2699" i="5"/>
  <c r="E2701" i="5" l="1"/>
  <c r="F2701" i="5" s="1"/>
  <c r="H2700" i="5"/>
  <c r="I2700" i="5"/>
  <c r="G2701" i="5"/>
  <c r="E2702" i="5" l="1"/>
  <c r="F2702" i="5" s="1"/>
  <c r="H2701" i="5"/>
  <c r="I2701" i="5"/>
  <c r="G2702" i="5"/>
  <c r="E2703" i="5" l="1"/>
  <c r="F2703" i="5" s="1"/>
  <c r="H2702" i="5"/>
  <c r="G2703" i="5"/>
  <c r="I2702" i="5"/>
  <c r="E2704" i="5" l="1"/>
  <c r="F2704" i="5" s="1"/>
  <c r="H2703" i="5"/>
  <c r="G2704" i="5"/>
  <c r="I2703" i="5"/>
  <c r="E2705" i="5" l="1"/>
  <c r="F2705" i="5" s="1"/>
  <c r="H2704" i="5"/>
  <c r="I2704" i="5"/>
  <c r="G2705" i="5"/>
  <c r="E2706" i="5" l="1"/>
  <c r="F2706" i="5" s="1"/>
  <c r="H2705" i="5"/>
  <c r="G2706" i="5"/>
  <c r="I2705" i="5"/>
  <c r="E2707" i="5" l="1"/>
  <c r="F2707" i="5" s="1"/>
  <c r="H2706" i="5"/>
  <c r="I2706" i="5"/>
  <c r="G2707" i="5"/>
  <c r="H2707" i="5" l="1"/>
  <c r="E2708" i="5"/>
  <c r="F2708" i="5" s="1"/>
  <c r="G2708" i="5"/>
  <c r="I2707" i="5"/>
  <c r="E2709" i="5" l="1"/>
  <c r="F2709" i="5" s="1"/>
  <c r="H2708" i="5"/>
  <c r="G2709" i="5"/>
  <c r="I2708" i="5"/>
  <c r="H2709" i="5" l="1"/>
  <c r="E2710" i="5"/>
  <c r="F2710" i="5" s="1"/>
  <c r="I2709" i="5"/>
  <c r="G2710" i="5"/>
  <c r="E2711" i="5" l="1"/>
  <c r="F2711" i="5" s="1"/>
  <c r="H2710" i="5"/>
  <c r="G2711" i="5"/>
  <c r="I2710" i="5"/>
  <c r="H2711" i="5" l="1"/>
  <c r="E2712" i="5"/>
  <c r="F2712" i="5" s="1"/>
  <c r="G2712" i="5"/>
  <c r="I2711" i="5"/>
  <c r="H2712" i="5" l="1"/>
  <c r="E2713" i="5"/>
  <c r="F2713" i="5" s="1"/>
  <c r="I2712" i="5"/>
  <c r="G2713" i="5"/>
  <c r="E2714" i="5" l="1"/>
  <c r="F2714" i="5" s="1"/>
  <c r="H2713" i="5"/>
  <c r="I2713" i="5"/>
  <c r="G2714" i="5"/>
  <c r="H2714" i="5" l="1"/>
  <c r="E2715" i="5"/>
  <c r="F2715" i="5" s="1"/>
  <c r="G2715" i="5"/>
  <c r="I2714" i="5"/>
  <c r="H2715" i="5" l="1"/>
  <c r="E2716" i="5"/>
  <c r="F2716" i="5" s="1"/>
  <c r="I2715" i="5"/>
  <c r="G2716" i="5"/>
  <c r="E2717" i="5" l="1"/>
  <c r="F2717" i="5" s="1"/>
  <c r="H2716" i="5"/>
  <c r="I2716" i="5"/>
  <c r="G2717" i="5"/>
  <c r="H2717" i="5" l="1"/>
  <c r="E2718" i="5"/>
  <c r="F2718" i="5" s="1"/>
  <c r="I2717" i="5"/>
  <c r="G2718" i="5"/>
  <c r="E2719" i="5" l="1"/>
  <c r="F2719" i="5" s="1"/>
  <c r="H2718" i="5"/>
  <c r="I2718" i="5"/>
  <c r="G2719" i="5"/>
  <c r="H2719" i="5" l="1"/>
  <c r="E2720" i="5"/>
  <c r="F2720" i="5" s="1"/>
  <c r="G2720" i="5"/>
  <c r="I2719" i="5"/>
  <c r="E2721" i="5" l="1"/>
  <c r="F2721" i="5" s="1"/>
  <c r="H2720" i="5"/>
  <c r="G2721" i="5"/>
  <c r="I2720" i="5"/>
  <c r="E2722" i="5" l="1"/>
  <c r="F2722" i="5" s="1"/>
  <c r="H2721" i="5"/>
  <c r="G2722" i="5"/>
  <c r="I2721" i="5"/>
  <c r="H2722" i="5" l="1"/>
  <c r="E2723" i="5"/>
  <c r="F2723" i="5" s="1"/>
  <c r="I2722" i="5"/>
  <c r="G2723" i="5"/>
  <c r="E2724" i="5" l="1"/>
  <c r="F2724" i="5" s="1"/>
  <c r="H2723" i="5"/>
  <c r="I2723" i="5"/>
  <c r="G2724" i="5"/>
  <c r="E2725" i="5" l="1"/>
  <c r="F2725" i="5" s="1"/>
  <c r="H2724" i="5"/>
  <c r="G2725" i="5"/>
  <c r="I2724" i="5"/>
  <c r="E2726" i="5" l="1"/>
  <c r="F2726" i="5" s="1"/>
  <c r="H2725" i="5"/>
  <c r="I2725" i="5"/>
  <c r="G2726" i="5"/>
  <c r="E2727" i="5" l="1"/>
  <c r="F2727" i="5" s="1"/>
  <c r="H2726" i="5"/>
  <c r="I2726" i="5"/>
  <c r="G2727" i="5"/>
  <c r="H2727" i="5" l="1"/>
  <c r="E2728" i="5"/>
  <c r="F2728" i="5" s="1"/>
  <c r="I2727" i="5"/>
  <c r="G2728" i="5"/>
  <c r="H2728" i="5" l="1"/>
  <c r="E2729" i="5"/>
  <c r="F2729" i="5" s="1"/>
  <c r="I2728" i="5"/>
  <c r="G2729" i="5"/>
  <c r="H2729" i="5" l="1"/>
  <c r="E2730" i="5"/>
  <c r="F2730" i="5" s="1"/>
  <c r="I2729" i="5"/>
  <c r="G2730" i="5"/>
  <c r="H2730" i="5" l="1"/>
  <c r="E2731" i="5"/>
  <c r="F2731" i="5" s="1"/>
  <c r="G2731" i="5"/>
  <c r="I2730" i="5"/>
  <c r="E2732" i="5" l="1"/>
  <c r="F2732" i="5" s="1"/>
  <c r="H2731" i="5"/>
  <c r="I2731" i="5"/>
  <c r="G2732" i="5"/>
  <c r="H2732" i="5" l="1"/>
  <c r="E2733" i="5"/>
  <c r="F2733" i="5" s="1"/>
  <c r="I2732" i="5"/>
  <c r="G2733" i="5"/>
  <c r="E2734" i="5" l="1"/>
  <c r="F2734" i="5" s="1"/>
  <c r="H2733" i="5"/>
  <c r="I2733" i="5"/>
  <c r="G2734" i="5"/>
  <c r="H2734" i="5" l="1"/>
  <c r="E2735" i="5"/>
  <c r="F2735" i="5" s="1"/>
  <c r="I2734" i="5"/>
  <c r="G2735" i="5"/>
  <c r="H2735" i="5" l="1"/>
  <c r="E2736" i="5"/>
  <c r="F2736" i="5" s="1"/>
  <c r="I2735" i="5"/>
  <c r="G2736" i="5"/>
  <c r="E2737" i="5" l="1"/>
  <c r="F2737" i="5" s="1"/>
  <c r="H2736" i="5"/>
  <c r="I2736" i="5"/>
  <c r="G2737" i="5"/>
  <c r="H2737" i="5" l="1"/>
  <c r="E2738" i="5"/>
  <c r="F2738" i="5" s="1"/>
  <c r="I2737" i="5"/>
  <c r="G2738" i="5"/>
  <c r="H2738" i="5" l="1"/>
  <c r="E2739" i="5"/>
  <c r="F2739" i="5" s="1"/>
  <c r="I2738" i="5"/>
  <c r="G2739" i="5"/>
  <c r="E2740" i="5" l="1"/>
  <c r="F2740" i="5" s="1"/>
  <c r="H2739" i="5"/>
  <c r="I2739" i="5"/>
  <c r="G2740" i="5"/>
  <c r="E2741" i="5" l="1"/>
  <c r="F2741" i="5" s="1"/>
  <c r="H2740" i="5"/>
  <c r="I2740" i="5"/>
  <c r="G2741" i="5"/>
  <c r="E2742" i="5" l="1"/>
  <c r="F2742" i="5" s="1"/>
  <c r="H2741" i="5"/>
  <c r="I2741" i="5"/>
  <c r="G2742" i="5"/>
  <c r="H2742" i="5" l="1"/>
  <c r="E2743" i="5"/>
  <c r="F2743" i="5" s="1"/>
  <c r="I2742" i="5"/>
  <c r="G2743" i="5"/>
  <c r="H2743" i="5" l="1"/>
  <c r="E2744" i="5"/>
  <c r="F2744" i="5" s="1"/>
  <c r="G2744" i="5"/>
  <c r="I2743" i="5"/>
  <c r="H2744" i="5" l="1"/>
  <c r="E2745" i="5"/>
  <c r="F2745" i="5" s="1"/>
  <c r="I2744" i="5"/>
  <c r="G2745" i="5"/>
  <c r="H2745" i="5" l="1"/>
  <c r="E2746" i="5"/>
  <c r="F2746" i="5" s="1"/>
  <c r="I2745" i="5"/>
  <c r="G2746" i="5"/>
  <c r="H2746" i="5" l="1"/>
  <c r="E2747" i="5"/>
  <c r="F2747" i="5" s="1"/>
  <c r="I2746" i="5"/>
  <c r="G2747" i="5"/>
  <c r="E2748" i="5" l="1"/>
  <c r="F2748" i="5" s="1"/>
  <c r="H2747" i="5"/>
  <c r="I2747" i="5"/>
  <c r="G2748" i="5"/>
  <c r="H2748" i="5" l="1"/>
  <c r="E2749" i="5"/>
  <c r="F2749" i="5" s="1"/>
  <c r="I2748" i="5"/>
  <c r="G2749" i="5"/>
  <c r="H2749" i="5" l="1"/>
  <c r="E2750" i="5"/>
  <c r="F2750" i="5" s="1"/>
  <c r="I2749" i="5"/>
  <c r="G2750" i="5"/>
  <c r="E2751" i="5" l="1"/>
  <c r="F2751" i="5" s="1"/>
  <c r="H2750" i="5"/>
  <c r="I2750" i="5"/>
  <c r="G2751" i="5"/>
  <c r="H2751" i="5" l="1"/>
  <c r="E2752" i="5"/>
  <c r="F2752" i="5" s="1"/>
  <c r="I2751" i="5"/>
  <c r="G2752" i="5"/>
  <c r="E2753" i="5" l="1"/>
  <c r="F2753" i="5" s="1"/>
  <c r="H2752" i="5"/>
  <c r="I2752" i="5"/>
  <c r="G2753" i="5"/>
  <c r="E2754" i="5" l="1"/>
  <c r="F2754" i="5" s="1"/>
  <c r="H2753" i="5"/>
  <c r="I2753" i="5"/>
  <c r="G2754" i="5"/>
  <c r="H2754" i="5" l="1"/>
  <c r="E2755" i="5"/>
  <c r="F2755" i="5" s="1"/>
  <c r="I2754" i="5"/>
  <c r="G2755" i="5"/>
  <c r="H2755" i="5" l="1"/>
  <c r="E2756" i="5"/>
  <c r="F2756" i="5" s="1"/>
  <c r="I2755" i="5"/>
  <c r="G2756" i="5"/>
  <c r="E2757" i="5" l="1"/>
  <c r="F2757" i="5" s="1"/>
  <c r="H2756" i="5"/>
  <c r="I2756" i="5"/>
  <c r="G2757" i="5"/>
  <c r="H2757" i="5" l="1"/>
  <c r="E2758" i="5"/>
  <c r="F2758" i="5" s="1"/>
  <c r="I2757" i="5"/>
  <c r="G2758" i="5"/>
  <c r="E2759" i="5" l="1"/>
  <c r="F2759" i="5" s="1"/>
  <c r="H2758" i="5"/>
  <c r="I2758" i="5"/>
  <c r="G2759" i="5"/>
  <c r="H2759" i="5" l="1"/>
  <c r="E2760" i="5"/>
  <c r="F2760" i="5" s="1"/>
  <c r="I2759" i="5"/>
  <c r="G2760" i="5"/>
  <c r="H2760" i="5" l="1"/>
  <c r="E2761" i="5"/>
  <c r="F2761" i="5" s="1"/>
  <c r="I2760" i="5"/>
  <c r="G2761" i="5"/>
  <c r="E2762" i="5" l="1"/>
  <c r="F2762" i="5" s="1"/>
  <c r="H2761" i="5"/>
  <c r="G2762" i="5"/>
  <c r="I2761" i="5"/>
  <c r="H2762" i="5" l="1"/>
  <c r="E2763" i="5"/>
  <c r="F2763" i="5" s="1"/>
  <c r="I2762" i="5"/>
  <c r="G2763" i="5"/>
  <c r="E2764" i="5" l="1"/>
  <c r="F2764" i="5" s="1"/>
  <c r="H2763" i="5"/>
  <c r="I2763" i="5"/>
  <c r="G2764" i="5"/>
  <c r="H2764" i="5" l="1"/>
  <c r="E2765" i="5"/>
  <c r="F2765" i="5" s="1"/>
  <c r="I2764" i="5"/>
  <c r="G2765" i="5"/>
  <c r="H2765" i="5" l="1"/>
  <c r="E2766" i="5"/>
  <c r="F2766" i="5" s="1"/>
  <c r="I2765" i="5"/>
  <c r="G2766" i="5"/>
  <c r="E2767" i="5" l="1"/>
  <c r="F2767" i="5" s="1"/>
  <c r="H2766" i="5"/>
  <c r="I2766" i="5"/>
  <c r="G2767" i="5"/>
  <c r="E2768" i="5" l="1"/>
  <c r="F2768" i="5" s="1"/>
  <c r="H2767" i="5"/>
  <c r="I2767" i="5"/>
  <c r="G2768" i="5"/>
  <c r="H2768" i="5" l="1"/>
  <c r="E2769" i="5"/>
  <c r="F2769" i="5" s="1"/>
  <c r="I2768" i="5"/>
  <c r="G2769" i="5"/>
  <c r="E2770" i="5" l="1"/>
  <c r="F2770" i="5" s="1"/>
  <c r="H2769" i="5"/>
  <c r="I2769" i="5"/>
  <c r="G2770" i="5"/>
  <c r="H2770" i="5" l="1"/>
  <c r="E2771" i="5"/>
  <c r="F2771" i="5" s="1"/>
  <c r="G2771" i="5"/>
  <c r="I2770" i="5"/>
  <c r="E2772" i="5" l="1"/>
  <c r="F2772" i="5" s="1"/>
  <c r="H2771" i="5"/>
  <c r="G2772" i="5"/>
  <c r="I2771" i="5"/>
  <c r="E2773" i="5" l="1"/>
  <c r="F2773" i="5" s="1"/>
  <c r="H2772" i="5"/>
  <c r="G2773" i="5"/>
  <c r="I2772" i="5"/>
  <c r="E2774" i="5" l="1"/>
  <c r="F2774" i="5" s="1"/>
  <c r="H2773" i="5"/>
  <c r="I2773" i="5"/>
  <c r="G2774" i="5"/>
  <c r="H2774" i="5" l="1"/>
  <c r="E2775" i="5"/>
  <c r="F2775" i="5" s="1"/>
  <c r="G2775" i="5"/>
  <c r="I2774" i="5"/>
  <c r="H2775" i="5" l="1"/>
  <c r="E2776" i="5"/>
  <c r="F2776" i="5" s="1"/>
  <c r="I2775" i="5"/>
  <c r="G2776" i="5"/>
  <c r="H2776" i="5" l="1"/>
  <c r="E2777" i="5"/>
  <c r="F2777" i="5" s="1"/>
  <c r="G2777" i="5"/>
  <c r="I2776" i="5"/>
  <c r="H2777" i="5" l="1"/>
  <c r="E2778" i="5"/>
  <c r="F2778" i="5" s="1"/>
  <c r="G2778" i="5"/>
  <c r="I2777" i="5"/>
  <c r="E2779" i="5" l="1"/>
  <c r="F2779" i="5" s="1"/>
  <c r="H2778" i="5"/>
  <c r="G2779" i="5"/>
  <c r="I2778" i="5"/>
  <c r="E2780" i="5" l="1"/>
  <c r="F2780" i="5" s="1"/>
  <c r="H2779" i="5"/>
  <c r="I2779" i="5"/>
  <c r="G2780" i="5"/>
  <c r="H2780" i="5" l="1"/>
  <c r="E2781" i="5"/>
  <c r="F2781" i="5" s="1"/>
  <c r="I2780" i="5"/>
  <c r="G2781" i="5"/>
  <c r="E2782" i="5" l="1"/>
  <c r="F2782" i="5" s="1"/>
  <c r="H2781" i="5"/>
  <c r="I2781" i="5"/>
  <c r="G2782" i="5"/>
  <c r="E2783" i="5" l="1"/>
  <c r="F2783" i="5" s="1"/>
  <c r="H2782" i="5"/>
  <c r="I2782" i="5"/>
  <c r="G2783" i="5"/>
  <c r="H2783" i="5" l="1"/>
  <c r="E2784" i="5"/>
  <c r="F2784" i="5" s="1"/>
  <c r="G2784" i="5"/>
  <c r="I2783" i="5"/>
  <c r="E2785" i="5" l="1"/>
  <c r="F2785" i="5" s="1"/>
  <c r="H2784" i="5"/>
  <c r="G2785" i="5"/>
  <c r="I2784" i="5"/>
  <c r="E2786" i="5" l="1"/>
  <c r="F2786" i="5" s="1"/>
  <c r="H2785" i="5"/>
  <c r="G2786" i="5"/>
  <c r="I2785" i="5"/>
  <c r="H2786" i="5" l="1"/>
  <c r="E2787" i="5"/>
  <c r="F2787" i="5" s="1"/>
  <c r="G2787" i="5"/>
  <c r="I2786" i="5"/>
  <c r="H2787" i="5" l="1"/>
  <c r="E2788" i="5"/>
  <c r="F2788" i="5" s="1"/>
  <c r="G2788" i="5"/>
  <c r="I2787" i="5"/>
  <c r="E2789" i="5" l="1"/>
  <c r="F2789" i="5" s="1"/>
  <c r="H2788" i="5"/>
  <c r="G2789" i="5"/>
  <c r="I2788" i="5"/>
  <c r="H2789" i="5" l="1"/>
  <c r="E2790" i="5"/>
  <c r="F2790" i="5" s="1"/>
  <c r="I2789" i="5"/>
  <c r="G2790" i="5"/>
  <c r="H2790" i="5" l="1"/>
  <c r="E2791" i="5"/>
  <c r="F2791" i="5" s="1"/>
  <c r="G2791" i="5"/>
  <c r="I2790" i="5"/>
  <c r="E2792" i="5" l="1"/>
  <c r="F2792" i="5" s="1"/>
  <c r="H2791" i="5"/>
  <c r="G2792" i="5"/>
  <c r="I2791" i="5"/>
  <c r="H2792" i="5" l="1"/>
  <c r="E2793" i="5"/>
  <c r="F2793" i="5" s="1"/>
  <c r="G2793" i="5"/>
  <c r="I2792" i="5"/>
  <c r="E2794" i="5" l="1"/>
  <c r="F2794" i="5" s="1"/>
  <c r="H2793" i="5"/>
  <c r="G2794" i="5"/>
  <c r="I2793" i="5"/>
  <c r="E2795" i="5" l="1"/>
  <c r="F2795" i="5" s="1"/>
  <c r="H2794" i="5"/>
  <c r="I2794" i="5"/>
  <c r="G2795" i="5"/>
  <c r="E2796" i="5" l="1"/>
  <c r="F2796" i="5" s="1"/>
  <c r="H2795" i="5"/>
  <c r="I2795" i="5"/>
  <c r="G2796" i="5"/>
  <c r="E2797" i="5" l="1"/>
  <c r="F2797" i="5" s="1"/>
  <c r="H2796" i="5"/>
  <c r="G2797" i="5"/>
  <c r="I2796" i="5"/>
  <c r="E2798" i="5" l="1"/>
  <c r="F2798" i="5" s="1"/>
  <c r="H2797" i="5"/>
  <c r="G2798" i="5"/>
  <c r="I2797" i="5"/>
  <c r="H2798" i="5" l="1"/>
  <c r="E2799" i="5"/>
  <c r="F2799" i="5" s="1"/>
  <c r="G2799" i="5"/>
  <c r="I2798" i="5"/>
  <c r="H2799" i="5" l="1"/>
  <c r="E2800" i="5"/>
  <c r="F2800" i="5" s="1"/>
  <c r="G2800" i="5"/>
  <c r="I2799" i="5"/>
  <c r="H2800" i="5" l="1"/>
  <c r="E2801" i="5"/>
  <c r="F2801" i="5" s="1"/>
  <c r="G2801" i="5"/>
  <c r="I2800" i="5"/>
  <c r="H2801" i="5" l="1"/>
  <c r="E2802" i="5"/>
  <c r="F2802" i="5" s="1"/>
  <c r="I2801" i="5"/>
  <c r="G2802" i="5"/>
  <c r="H2802" i="5" l="1"/>
  <c r="E2803" i="5"/>
  <c r="F2803" i="5" s="1"/>
  <c r="I2802" i="5"/>
  <c r="G2803" i="5"/>
  <c r="E2804" i="5" l="1"/>
  <c r="F2804" i="5" s="1"/>
  <c r="H2803" i="5"/>
  <c r="I2803" i="5"/>
  <c r="G2804" i="5"/>
  <c r="H2804" i="5" l="1"/>
  <c r="E2805" i="5"/>
  <c r="F2805" i="5" s="1"/>
  <c r="I2804" i="5"/>
  <c r="G2805" i="5"/>
  <c r="E2806" i="5" l="1"/>
  <c r="F2806" i="5" s="1"/>
  <c r="H2805" i="5"/>
  <c r="I2805" i="5"/>
  <c r="G2806" i="5"/>
  <c r="E2807" i="5" l="1"/>
  <c r="F2807" i="5" s="1"/>
  <c r="H2806" i="5"/>
  <c r="G2807" i="5"/>
  <c r="I2806" i="5"/>
  <c r="H2807" i="5" l="1"/>
  <c r="E2808" i="5"/>
  <c r="F2808" i="5" s="1"/>
  <c r="G2808" i="5"/>
  <c r="I2807" i="5"/>
  <c r="E2809" i="5" l="1"/>
  <c r="F2809" i="5" s="1"/>
  <c r="H2808" i="5"/>
  <c r="I2808" i="5"/>
  <c r="G2809" i="5"/>
  <c r="E2810" i="5" l="1"/>
  <c r="F2810" i="5" s="1"/>
  <c r="H2809" i="5"/>
  <c r="I2809" i="5"/>
  <c r="G2810" i="5"/>
  <c r="H2810" i="5" l="1"/>
  <c r="E2811" i="5"/>
  <c r="F2811" i="5" s="1"/>
  <c r="I2810" i="5"/>
  <c r="G2811" i="5"/>
  <c r="H2811" i="5" l="1"/>
  <c r="E2812" i="5"/>
  <c r="F2812" i="5" s="1"/>
  <c r="I2811" i="5"/>
  <c r="G2812" i="5"/>
  <c r="H2812" i="5" l="1"/>
  <c r="E2813" i="5"/>
  <c r="F2813" i="5" s="1"/>
  <c r="I2812" i="5"/>
  <c r="G2813" i="5"/>
  <c r="H2813" i="5" l="1"/>
  <c r="E2814" i="5"/>
  <c r="F2814" i="5" s="1"/>
  <c r="I2813" i="5"/>
  <c r="G2814" i="5"/>
  <c r="E2815" i="5" l="1"/>
  <c r="F2815" i="5" s="1"/>
  <c r="H2814" i="5"/>
  <c r="I2814" i="5"/>
  <c r="G2815" i="5"/>
  <c r="E2816" i="5" l="1"/>
  <c r="F2816" i="5" s="1"/>
  <c r="H2815" i="5"/>
  <c r="I2815" i="5"/>
  <c r="G2816" i="5"/>
  <c r="H2816" i="5" l="1"/>
  <c r="E2817" i="5"/>
  <c r="F2817" i="5" s="1"/>
  <c r="G2817" i="5"/>
  <c r="I2816" i="5"/>
  <c r="E2818" i="5" l="1"/>
  <c r="F2818" i="5" s="1"/>
  <c r="H2817" i="5"/>
  <c r="I2817" i="5"/>
  <c r="G2818" i="5"/>
  <c r="H2818" i="5" l="1"/>
  <c r="E2819" i="5"/>
  <c r="F2819" i="5" s="1"/>
  <c r="I2818" i="5"/>
  <c r="G2819" i="5"/>
  <c r="H2819" i="5" l="1"/>
  <c r="E2820" i="5"/>
  <c r="F2820" i="5" s="1"/>
  <c r="I2819" i="5"/>
  <c r="G2820" i="5"/>
  <c r="E2821" i="5" l="1"/>
  <c r="F2821" i="5" s="1"/>
  <c r="H2820" i="5"/>
  <c r="I2820" i="5"/>
  <c r="G2821" i="5"/>
  <c r="H2821" i="5" l="1"/>
  <c r="E2822" i="5"/>
  <c r="F2822" i="5" s="1"/>
  <c r="I2821" i="5"/>
  <c r="G2822" i="5"/>
  <c r="H2822" i="5" l="1"/>
  <c r="E2823" i="5"/>
  <c r="F2823" i="5" s="1"/>
  <c r="I2822" i="5"/>
  <c r="G2823" i="5"/>
  <c r="H2823" i="5" l="1"/>
  <c r="E2824" i="5"/>
  <c r="F2824" i="5" s="1"/>
  <c r="I2823" i="5"/>
  <c r="G2824" i="5"/>
  <c r="H2824" i="5" l="1"/>
  <c r="E2825" i="5"/>
  <c r="F2825" i="5" s="1"/>
  <c r="I2824" i="5"/>
  <c r="G2825" i="5"/>
  <c r="H2825" i="5" l="1"/>
  <c r="E2826" i="5"/>
  <c r="F2826" i="5" s="1"/>
  <c r="I2825" i="5"/>
  <c r="G2826" i="5"/>
  <c r="E2827" i="5" l="1"/>
  <c r="F2827" i="5" s="1"/>
  <c r="H2826" i="5"/>
  <c r="G2827" i="5"/>
  <c r="I2826" i="5"/>
  <c r="E2828" i="5" l="1"/>
  <c r="F2828" i="5" s="1"/>
  <c r="H2827" i="5"/>
  <c r="I2827" i="5"/>
  <c r="G2828" i="5"/>
  <c r="H2828" i="5" l="1"/>
  <c r="E2829" i="5"/>
  <c r="F2829" i="5" s="1"/>
  <c r="I2828" i="5"/>
  <c r="G2829" i="5"/>
  <c r="E2830" i="5" l="1"/>
  <c r="F2830" i="5" s="1"/>
  <c r="H2829" i="5"/>
  <c r="I2829" i="5"/>
  <c r="G2830" i="5"/>
  <c r="E2831" i="5" l="1"/>
  <c r="F2831" i="5" s="1"/>
  <c r="H2830" i="5"/>
  <c r="I2830" i="5"/>
  <c r="G2831" i="5"/>
  <c r="H2831" i="5" l="1"/>
  <c r="E2832" i="5"/>
  <c r="F2832" i="5" s="1"/>
  <c r="G2832" i="5"/>
  <c r="I2831" i="5"/>
  <c r="E2833" i="5" l="1"/>
  <c r="F2833" i="5" s="1"/>
  <c r="H2832" i="5"/>
  <c r="I2832" i="5"/>
  <c r="G2833" i="5"/>
  <c r="H2833" i="5" l="1"/>
  <c r="E2834" i="5"/>
  <c r="F2834" i="5" s="1"/>
  <c r="I2833" i="5"/>
  <c r="G2834" i="5"/>
  <c r="H2834" i="5" l="1"/>
  <c r="E2835" i="5"/>
  <c r="F2835" i="5" s="1"/>
  <c r="I2834" i="5"/>
  <c r="G2835" i="5"/>
  <c r="H2835" i="5" l="1"/>
  <c r="E2836" i="5"/>
  <c r="F2836" i="5" s="1"/>
  <c r="I2835" i="5"/>
  <c r="G2836" i="5"/>
  <c r="E2837" i="5" l="1"/>
  <c r="F2837" i="5" s="1"/>
  <c r="H2836" i="5"/>
  <c r="I2836" i="5"/>
  <c r="G2837" i="5"/>
  <c r="H2837" i="5" l="1"/>
  <c r="E2838" i="5"/>
  <c r="F2838" i="5" s="1"/>
  <c r="I2837" i="5"/>
  <c r="G2838" i="5"/>
  <c r="E2839" i="5" l="1"/>
  <c r="F2839" i="5" s="1"/>
  <c r="H2838" i="5"/>
  <c r="I2838" i="5"/>
  <c r="G2839" i="5"/>
  <c r="E2840" i="5" l="1"/>
  <c r="F2840" i="5" s="1"/>
  <c r="H2839" i="5"/>
  <c r="G2840" i="5"/>
  <c r="I2839" i="5"/>
  <c r="H2840" i="5" l="1"/>
  <c r="E2841" i="5"/>
  <c r="F2841" i="5" s="1"/>
  <c r="I2840" i="5"/>
  <c r="G2841" i="5"/>
  <c r="E2842" i="5" l="1"/>
  <c r="F2842" i="5" s="1"/>
  <c r="H2841" i="5"/>
  <c r="I2841" i="5"/>
  <c r="G2842" i="5"/>
  <c r="E2843" i="5" l="1"/>
  <c r="F2843" i="5" s="1"/>
  <c r="H2842" i="5"/>
  <c r="I2842" i="5"/>
  <c r="G2843" i="5"/>
  <c r="H2843" i="5" l="1"/>
  <c r="E2844" i="5"/>
  <c r="F2844" i="5" s="1"/>
  <c r="I2843" i="5"/>
  <c r="G2844" i="5"/>
  <c r="E2845" i="5" l="1"/>
  <c r="F2845" i="5" s="1"/>
  <c r="H2844" i="5"/>
  <c r="I2844" i="5"/>
  <c r="G2845" i="5"/>
  <c r="H2845" i="5" l="1"/>
  <c r="E2846" i="5"/>
  <c r="F2846" i="5" s="1"/>
  <c r="I2845" i="5"/>
  <c r="G2846" i="5"/>
  <c r="H2846" i="5" l="1"/>
  <c r="E2847" i="5"/>
  <c r="F2847" i="5" s="1"/>
  <c r="G2847" i="5"/>
  <c r="I2846" i="5"/>
  <c r="H2847" i="5" l="1"/>
  <c r="E2848" i="5"/>
  <c r="F2848" i="5" s="1"/>
  <c r="G2848" i="5"/>
  <c r="I2847" i="5"/>
  <c r="H2848" i="5" l="1"/>
  <c r="E2849" i="5"/>
  <c r="F2849" i="5" s="1"/>
  <c r="G2849" i="5"/>
  <c r="I2848" i="5"/>
  <c r="H2849" i="5" l="1"/>
  <c r="E2850" i="5"/>
  <c r="F2850" i="5" s="1"/>
  <c r="I2849" i="5"/>
  <c r="G2850" i="5"/>
  <c r="H2850" i="5" l="1"/>
  <c r="E2851" i="5"/>
  <c r="F2851" i="5" s="1"/>
  <c r="I2850" i="5"/>
  <c r="G2851" i="5"/>
  <c r="E2852" i="5" l="1"/>
  <c r="F2852" i="5" s="1"/>
  <c r="H2851" i="5"/>
  <c r="G2852" i="5"/>
  <c r="I2851" i="5"/>
  <c r="H2852" i="5" l="1"/>
  <c r="E2853" i="5"/>
  <c r="F2853" i="5" s="1"/>
  <c r="I2852" i="5"/>
  <c r="G2853" i="5"/>
  <c r="E2854" i="5" l="1"/>
  <c r="F2854" i="5" s="1"/>
  <c r="H2853" i="5"/>
  <c r="G2854" i="5"/>
  <c r="I2853" i="5"/>
  <c r="H2854" i="5" l="1"/>
  <c r="E2855" i="5"/>
  <c r="F2855" i="5" s="1"/>
  <c r="I2854" i="5"/>
  <c r="G2855" i="5"/>
  <c r="H2855" i="5" l="1"/>
  <c r="E2856" i="5"/>
  <c r="F2856" i="5" s="1"/>
  <c r="I2855" i="5"/>
  <c r="G2856" i="5"/>
  <c r="E2857" i="5" l="1"/>
  <c r="F2857" i="5" s="1"/>
  <c r="H2856" i="5"/>
  <c r="I2856" i="5"/>
  <c r="G2857" i="5"/>
  <c r="H2857" i="5" l="1"/>
  <c r="E2858" i="5"/>
  <c r="F2858" i="5" s="1"/>
  <c r="I2857" i="5"/>
  <c r="G2858" i="5"/>
  <c r="H2858" i="5" l="1"/>
  <c r="E2859" i="5"/>
  <c r="F2859" i="5" s="1"/>
  <c r="I2858" i="5"/>
  <c r="G2859" i="5"/>
  <c r="H2859" i="5" l="1"/>
  <c r="E2860" i="5"/>
  <c r="F2860" i="5" s="1"/>
  <c r="G2860" i="5"/>
  <c r="I2859" i="5"/>
  <c r="H2860" i="5" l="1"/>
  <c r="E2861" i="5"/>
  <c r="F2861" i="5" s="1"/>
  <c r="I2860" i="5"/>
  <c r="G2861" i="5"/>
  <c r="H2861" i="5" l="1"/>
  <c r="E2862" i="5"/>
  <c r="F2862" i="5" s="1"/>
  <c r="I2861" i="5"/>
  <c r="G2862" i="5"/>
  <c r="E2863" i="5" l="1"/>
  <c r="F2863" i="5" s="1"/>
  <c r="H2862" i="5"/>
  <c r="I2862" i="5"/>
  <c r="G2863" i="5"/>
  <c r="E2864" i="5" l="1"/>
  <c r="F2864" i="5" s="1"/>
  <c r="H2863" i="5"/>
  <c r="G2864" i="5"/>
  <c r="I2863" i="5"/>
  <c r="H2864" i="5" l="1"/>
  <c r="E2865" i="5"/>
  <c r="F2865" i="5" s="1"/>
  <c r="I2864" i="5"/>
  <c r="G2865" i="5"/>
  <c r="E2866" i="5" l="1"/>
  <c r="F2866" i="5" s="1"/>
  <c r="H2865" i="5"/>
  <c r="G2866" i="5"/>
  <c r="I2865" i="5"/>
  <c r="H2866" i="5" l="1"/>
  <c r="E2867" i="5"/>
  <c r="F2867" i="5" s="1"/>
  <c r="G2867" i="5"/>
  <c r="I2866" i="5"/>
  <c r="H2867" i="5" l="1"/>
  <c r="E2868" i="5"/>
  <c r="F2868" i="5" s="1"/>
  <c r="G2868" i="5"/>
  <c r="I2867" i="5"/>
  <c r="E2869" i="5" l="1"/>
  <c r="F2869" i="5" s="1"/>
  <c r="H2868" i="5"/>
  <c r="I2868" i="5"/>
  <c r="G2869" i="5"/>
  <c r="H2869" i="5" l="1"/>
  <c r="E2870" i="5"/>
  <c r="F2870" i="5" s="1"/>
  <c r="G2870" i="5"/>
  <c r="I2869" i="5"/>
  <c r="H2870" i="5" l="1"/>
  <c r="E2871" i="5"/>
  <c r="F2871" i="5" s="1"/>
  <c r="I2870" i="5"/>
  <c r="G2871" i="5"/>
  <c r="H2871" i="5" l="1"/>
  <c r="E2872" i="5"/>
  <c r="F2872" i="5" s="1"/>
  <c r="G2872" i="5"/>
  <c r="I2871" i="5"/>
  <c r="H2872" i="5" l="1"/>
  <c r="E2873" i="5"/>
  <c r="F2873" i="5" s="1"/>
  <c r="I2872" i="5"/>
  <c r="G2873" i="5"/>
  <c r="H2873" i="5" l="1"/>
  <c r="E2874" i="5"/>
  <c r="F2874" i="5" s="1"/>
  <c r="I2873" i="5"/>
  <c r="G2874" i="5"/>
  <c r="E2875" i="5" l="1"/>
  <c r="F2875" i="5" s="1"/>
  <c r="H2874" i="5"/>
  <c r="I2874" i="5"/>
  <c r="G2875" i="5"/>
  <c r="E2876" i="5" l="1"/>
  <c r="F2876" i="5" s="1"/>
  <c r="H2875" i="5"/>
  <c r="G2876" i="5"/>
  <c r="I2875" i="5"/>
  <c r="H2876" i="5" l="1"/>
  <c r="E2877" i="5"/>
  <c r="F2877" i="5" s="1"/>
  <c r="I2876" i="5"/>
  <c r="G2877" i="5"/>
  <c r="E2878" i="5" l="1"/>
  <c r="F2878" i="5" s="1"/>
  <c r="H2877" i="5"/>
  <c r="I2877" i="5"/>
  <c r="G2878" i="5"/>
  <c r="E2879" i="5" l="1"/>
  <c r="F2879" i="5" s="1"/>
  <c r="H2878" i="5"/>
  <c r="G2879" i="5"/>
  <c r="I2878" i="5"/>
  <c r="H2879" i="5" l="1"/>
  <c r="E2880" i="5"/>
  <c r="F2880" i="5" s="1"/>
  <c r="I2879" i="5"/>
  <c r="G2880" i="5"/>
  <c r="E2881" i="5" l="1"/>
  <c r="F2881" i="5" s="1"/>
  <c r="H2880" i="5"/>
  <c r="G2881" i="5"/>
  <c r="I2880" i="5"/>
  <c r="H2881" i="5" l="1"/>
  <c r="E2882" i="5"/>
  <c r="F2882" i="5" s="1"/>
  <c r="I2881" i="5"/>
  <c r="G2882" i="5"/>
  <c r="H2882" i="5" l="1"/>
  <c r="E2883" i="5"/>
  <c r="F2883" i="5" s="1"/>
  <c r="I2882" i="5"/>
  <c r="G2883" i="5"/>
  <c r="H2883" i="5" l="1"/>
  <c r="E2884" i="5"/>
  <c r="F2884" i="5" s="1"/>
  <c r="I2883" i="5"/>
  <c r="G2884" i="5"/>
  <c r="E2885" i="5" l="1"/>
  <c r="F2885" i="5" s="1"/>
  <c r="H2884" i="5"/>
  <c r="I2884" i="5"/>
  <c r="G2885" i="5"/>
  <c r="H2885" i="5" l="1"/>
  <c r="E2886" i="5"/>
  <c r="F2886" i="5" s="1"/>
  <c r="I2885" i="5"/>
  <c r="G2886" i="5"/>
  <c r="H2886" i="5" l="1"/>
  <c r="E2887" i="5"/>
  <c r="F2887" i="5" s="1"/>
  <c r="I2886" i="5"/>
  <c r="G2887" i="5"/>
  <c r="E2888" i="5" l="1"/>
  <c r="F2888" i="5" s="1"/>
  <c r="H2887" i="5"/>
  <c r="I2887" i="5"/>
  <c r="G2888" i="5"/>
  <c r="H2888" i="5" l="1"/>
  <c r="E2889" i="5"/>
  <c r="F2889" i="5" s="1"/>
  <c r="I2888" i="5"/>
  <c r="G2889" i="5"/>
  <c r="E2890" i="5" l="1"/>
  <c r="F2890" i="5" s="1"/>
  <c r="H2889" i="5"/>
  <c r="G2890" i="5"/>
  <c r="I2889" i="5"/>
  <c r="E2891" i="5" l="1"/>
  <c r="F2891" i="5" s="1"/>
  <c r="H2890" i="5"/>
  <c r="G2891" i="5"/>
  <c r="I2890" i="5"/>
  <c r="H2891" i="5" l="1"/>
  <c r="E2892" i="5"/>
  <c r="F2892" i="5" s="1"/>
  <c r="I2891" i="5"/>
  <c r="G2892" i="5"/>
  <c r="E2893" i="5" l="1"/>
  <c r="F2893" i="5" s="1"/>
  <c r="H2892" i="5"/>
  <c r="I2892" i="5"/>
  <c r="G2893" i="5"/>
  <c r="H2893" i="5" l="1"/>
  <c r="E2894" i="5"/>
  <c r="F2894" i="5" s="1"/>
  <c r="G2894" i="5"/>
  <c r="I2893" i="5"/>
  <c r="H2894" i="5" l="1"/>
  <c r="E2895" i="5"/>
  <c r="F2895" i="5" s="1"/>
  <c r="G2895" i="5"/>
  <c r="I2894" i="5"/>
  <c r="H2895" i="5" l="1"/>
  <c r="E2896" i="5"/>
  <c r="F2896" i="5" s="1"/>
  <c r="G2896" i="5"/>
  <c r="I2895" i="5"/>
  <c r="H2896" i="5" l="1"/>
  <c r="E2897" i="5"/>
  <c r="F2897" i="5" s="1"/>
  <c r="G2897" i="5"/>
  <c r="I2896" i="5"/>
  <c r="H2897" i="5" l="1"/>
  <c r="E2898" i="5"/>
  <c r="F2898" i="5" s="1"/>
  <c r="I2897" i="5"/>
  <c r="G2898" i="5"/>
  <c r="H2898" i="5" l="1"/>
  <c r="E2899" i="5"/>
  <c r="F2899" i="5" s="1"/>
  <c r="G2899" i="5"/>
  <c r="I2898" i="5"/>
  <c r="E2900" i="5" l="1"/>
  <c r="F2900" i="5" s="1"/>
  <c r="H2899" i="5"/>
  <c r="G2900" i="5"/>
  <c r="I2899" i="5"/>
  <c r="H2900" i="5" l="1"/>
  <c r="E2901" i="5"/>
  <c r="F2901" i="5" s="1"/>
  <c r="I2900" i="5"/>
  <c r="G2901" i="5"/>
  <c r="E2902" i="5" l="1"/>
  <c r="F2902" i="5" s="1"/>
  <c r="H2901" i="5"/>
  <c r="I2901" i="5"/>
  <c r="G2902" i="5"/>
  <c r="E2903" i="5" l="1"/>
  <c r="F2903" i="5" s="1"/>
  <c r="H2902" i="5"/>
  <c r="I2902" i="5"/>
  <c r="G2903" i="5"/>
  <c r="H2903" i="5" l="1"/>
  <c r="E2904" i="5"/>
  <c r="F2904" i="5" s="1"/>
  <c r="G2904" i="5"/>
  <c r="I2903" i="5"/>
  <c r="E2905" i="5" l="1"/>
  <c r="F2905" i="5" s="1"/>
  <c r="H2904" i="5"/>
  <c r="I2904" i="5"/>
  <c r="G2905" i="5"/>
  <c r="H2905" i="5" l="1"/>
  <c r="E2906" i="5"/>
  <c r="F2906" i="5" s="1"/>
  <c r="G2906" i="5"/>
  <c r="I2905" i="5"/>
  <c r="H2906" i="5" l="1"/>
  <c r="E2907" i="5"/>
  <c r="F2907" i="5" s="1"/>
  <c r="G2907" i="5"/>
  <c r="I2906" i="5"/>
  <c r="H2907" i="5" l="1"/>
  <c r="E2908" i="5"/>
  <c r="F2908" i="5" s="1"/>
  <c r="G2908" i="5"/>
  <c r="I2907" i="5"/>
  <c r="H2908" i="5" l="1"/>
  <c r="E2909" i="5"/>
  <c r="F2909" i="5" s="1"/>
  <c r="I2908" i="5"/>
  <c r="G2909" i="5"/>
  <c r="H2909" i="5" l="1"/>
  <c r="E2910" i="5"/>
  <c r="F2910" i="5" s="1"/>
  <c r="I2909" i="5"/>
  <c r="G2910" i="5"/>
  <c r="E2911" i="5" l="1"/>
  <c r="F2911" i="5" s="1"/>
  <c r="H2910" i="5"/>
  <c r="G2911" i="5"/>
  <c r="I2910" i="5"/>
  <c r="E2912" i="5" l="1"/>
  <c r="F2912" i="5" s="1"/>
  <c r="H2911" i="5"/>
  <c r="G2912" i="5"/>
  <c r="I2911" i="5"/>
  <c r="H2912" i="5" l="1"/>
  <c r="E2913" i="5"/>
  <c r="F2913" i="5" s="1"/>
  <c r="I2912" i="5"/>
  <c r="G2913" i="5"/>
  <c r="E2914" i="5" l="1"/>
  <c r="F2914" i="5" s="1"/>
  <c r="H2913" i="5"/>
  <c r="I2913" i="5"/>
  <c r="G2914" i="5"/>
  <c r="H2914" i="5" l="1"/>
  <c r="E2915" i="5"/>
  <c r="F2915" i="5" s="1"/>
  <c r="I2914" i="5"/>
  <c r="G2915" i="5"/>
  <c r="H2915" i="5" l="1"/>
  <c r="E2916" i="5"/>
  <c r="F2916" i="5" s="1"/>
  <c r="I2915" i="5"/>
  <c r="G2916" i="5"/>
  <c r="E2917" i="5" l="1"/>
  <c r="F2917" i="5" s="1"/>
  <c r="H2916" i="5"/>
  <c r="I2916" i="5"/>
  <c r="G2917" i="5"/>
  <c r="H2917" i="5" l="1"/>
  <c r="E2918" i="5"/>
  <c r="F2918" i="5" s="1"/>
  <c r="I2917" i="5"/>
  <c r="G2918" i="5"/>
  <c r="H2918" i="5" l="1"/>
  <c r="E2919" i="5"/>
  <c r="F2919" i="5" s="1"/>
  <c r="I2918" i="5"/>
  <c r="G2919" i="5"/>
  <c r="H2919" i="5" l="1"/>
  <c r="E2920" i="5"/>
  <c r="F2920" i="5" s="1"/>
  <c r="G2920" i="5"/>
  <c r="I2919" i="5"/>
  <c r="H2920" i="5" l="1"/>
  <c r="E2921" i="5"/>
  <c r="F2921" i="5" s="1"/>
  <c r="I2920" i="5"/>
  <c r="G2921" i="5"/>
  <c r="H2921" i="5" l="1"/>
  <c r="E2922" i="5"/>
  <c r="F2922" i="5" s="1"/>
  <c r="G2922" i="5"/>
  <c r="I2921" i="5"/>
  <c r="E2923" i="5" l="1"/>
  <c r="F2923" i="5" s="1"/>
  <c r="H2922" i="5"/>
  <c r="I2922" i="5"/>
  <c r="G2923" i="5"/>
  <c r="E2924" i="5" l="1"/>
  <c r="F2924" i="5" s="1"/>
  <c r="H2923" i="5"/>
  <c r="G2924" i="5"/>
  <c r="I2923" i="5"/>
  <c r="H2924" i="5" l="1"/>
  <c r="E2925" i="5"/>
  <c r="F2925" i="5" s="1"/>
  <c r="I2924" i="5"/>
  <c r="G2925" i="5"/>
  <c r="E2926" i="5" l="1"/>
  <c r="F2926" i="5" s="1"/>
  <c r="H2925" i="5"/>
  <c r="I2925" i="5"/>
  <c r="G2926" i="5"/>
  <c r="E2927" i="5" l="1"/>
  <c r="F2927" i="5" s="1"/>
  <c r="H2926" i="5"/>
  <c r="G2927" i="5"/>
  <c r="I2926" i="5"/>
  <c r="H2927" i="5" l="1"/>
  <c r="E2928" i="5"/>
  <c r="F2928" i="5" s="1"/>
  <c r="I2927" i="5"/>
  <c r="G2928" i="5"/>
  <c r="E2929" i="5" l="1"/>
  <c r="F2929" i="5" s="1"/>
  <c r="H2928" i="5"/>
  <c r="I2928" i="5"/>
  <c r="G2929" i="5"/>
  <c r="H2929" i="5" l="1"/>
  <c r="E2930" i="5"/>
  <c r="F2930" i="5" s="1"/>
  <c r="I2929" i="5"/>
  <c r="G2930" i="5"/>
  <c r="H2930" i="5" l="1"/>
  <c r="E2931" i="5"/>
  <c r="F2931" i="5" s="1"/>
  <c r="G2931" i="5"/>
  <c r="I2930" i="5"/>
  <c r="H2931" i="5" l="1"/>
  <c r="E2932" i="5"/>
  <c r="F2932" i="5" s="1"/>
  <c r="G2932" i="5"/>
  <c r="I2931" i="5"/>
  <c r="E2933" i="5" l="1"/>
  <c r="F2933" i="5" s="1"/>
  <c r="H2932" i="5"/>
  <c r="G2933" i="5"/>
  <c r="I2932" i="5"/>
  <c r="H2933" i="5" l="1"/>
  <c r="E2934" i="5"/>
  <c r="F2934" i="5" s="1"/>
  <c r="G2934" i="5"/>
  <c r="I2933" i="5"/>
  <c r="E2935" i="5" l="1"/>
  <c r="F2935" i="5" s="1"/>
  <c r="H2934" i="5"/>
  <c r="I2934" i="5"/>
  <c r="G2935" i="5"/>
  <c r="E2936" i="5" l="1"/>
  <c r="F2936" i="5" s="1"/>
  <c r="H2935" i="5"/>
  <c r="G2936" i="5"/>
  <c r="I2935" i="5"/>
  <c r="H2936" i="5" l="1"/>
  <c r="E2937" i="5"/>
  <c r="F2937" i="5" s="1"/>
  <c r="I2936" i="5"/>
  <c r="G2937" i="5"/>
  <c r="E2938" i="5" l="1"/>
  <c r="F2938" i="5" s="1"/>
  <c r="H2937" i="5"/>
  <c r="G2938" i="5"/>
  <c r="I2937" i="5"/>
  <c r="E2939" i="5" l="1"/>
  <c r="F2939" i="5" s="1"/>
  <c r="H2938" i="5"/>
  <c r="I2938" i="5"/>
  <c r="G2939" i="5"/>
  <c r="H2939" i="5" l="1"/>
  <c r="E2940" i="5"/>
  <c r="F2940" i="5" s="1"/>
  <c r="I2939" i="5"/>
  <c r="G2940" i="5"/>
  <c r="E2941" i="5" l="1"/>
  <c r="F2941" i="5" s="1"/>
  <c r="H2940" i="5"/>
  <c r="I2940" i="5"/>
  <c r="G2941" i="5"/>
  <c r="H2941" i="5" l="1"/>
  <c r="E2942" i="5"/>
  <c r="F2942" i="5" s="1"/>
  <c r="G2942" i="5"/>
  <c r="I2941" i="5"/>
  <c r="H2942" i="5" l="1"/>
  <c r="E2943" i="5"/>
  <c r="F2943" i="5" s="1"/>
  <c r="I2942" i="5"/>
  <c r="G2943" i="5"/>
  <c r="H2943" i="5" l="1"/>
  <c r="E2944" i="5"/>
  <c r="F2944" i="5" s="1"/>
  <c r="I2943" i="5"/>
  <c r="G2944" i="5"/>
  <c r="H2944" i="5" l="1"/>
  <c r="E2945" i="5"/>
  <c r="F2945" i="5" s="1"/>
  <c r="G2945" i="5"/>
  <c r="I2944" i="5"/>
  <c r="H2945" i="5" l="1"/>
  <c r="E2946" i="5"/>
  <c r="F2946" i="5" s="1"/>
  <c r="G2946" i="5"/>
  <c r="I2945" i="5"/>
  <c r="H2946" i="5" l="1"/>
  <c r="E2947" i="5"/>
  <c r="F2947" i="5" s="1"/>
  <c r="I2946" i="5"/>
  <c r="G2947" i="5"/>
  <c r="E2948" i="5" l="1"/>
  <c r="F2948" i="5" s="1"/>
  <c r="H2947" i="5"/>
  <c r="G2948" i="5"/>
  <c r="I2947" i="5"/>
  <c r="H2948" i="5" l="1"/>
  <c r="E2949" i="5"/>
  <c r="F2949" i="5" s="1"/>
  <c r="I2948" i="5"/>
  <c r="G2949" i="5"/>
  <c r="E2950" i="5" l="1"/>
  <c r="F2950" i="5" s="1"/>
  <c r="H2949" i="5"/>
  <c r="I2949" i="5"/>
  <c r="G2950" i="5"/>
  <c r="H2950" i="5" l="1"/>
  <c r="E2951" i="5"/>
  <c r="F2951" i="5" s="1"/>
  <c r="I2950" i="5"/>
  <c r="G2951" i="5"/>
  <c r="H2951" i="5" l="1"/>
  <c r="E2952" i="5"/>
  <c r="F2952" i="5" s="1"/>
  <c r="I2951" i="5"/>
  <c r="G2952" i="5"/>
  <c r="E2953" i="5" l="1"/>
  <c r="F2953" i="5" s="1"/>
  <c r="H2952" i="5"/>
  <c r="G2953" i="5"/>
  <c r="I2952" i="5"/>
  <c r="H2953" i="5" l="1"/>
  <c r="E2954" i="5"/>
  <c r="F2954" i="5" s="1"/>
  <c r="I2953" i="5"/>
  <c r="G2954" i="5"/>
  <c r="H2954" i="5" l="1"/>
  <c r="E2955" i="5"/>
  <c r="F2955" i="5" s="1"/>
  <c r="I2954" i="5"/>
  <c r="G2955" i="5"/>
  <c r="H2955" i="5" l="1"/>
  <c r="E2956" i="5"/>
  <c r="F2956" i="5" s="1"/>
  <c r="I2955" i="5"/>
  <c r="G2956" i="5"/>
  <c r="H2956" i="5" l="1"/>
  <c r="E2957" i="5"/>
  <c r="F2957" i="5" s="1"/>
  <c r="I2956" i="5"/>
  <c r="G2957" i="5"/>
  <c r="H2957" i="5" l="1"/>
  <c r="E2958" i="5"/>
  <c r="F2958" i="5" s="1"/>
  <c r="I2957" i="5"/>
  <c r="G2958" i="5"/>
  <c r="E2959" i="5" l="1"/>
  <c r="F2959" i="5" s="1"/>
  <c r="H2958" i="5"/>
  <c r="I2958" i="5"/>
  <c r="G2959" i="5"/>
  <c r="E2960" i="5" l="1"/>
  <c r="F2960" i="5" s="1"/>
  <c r="H2959" i="5"/>
  <c r="G2960" i="5"/>
  <c r="I2959" i="5"/>
  <c r="H2960" i="5" l="1"/>
  <c r="E2961" i="5"/>
  <c r="F2961" i="5" s="1"/>
  <c r="I2960" i="5"/>
  <c r="G2961" i="5"/>
  <c r="H2961" i="5" l="1"/>
  <c r="E2962" i="5"/>
  <c r="F2962" i="5" s="1"/>
  <c r="G2962" i="5"/>
  <c r="I2961" i="5"/>
  <c r="H2962" i="5" l="1"/>
  <c r="E2963" i="5"/>
  <c r="F2963" i="5" s="1"/>
  <c r="I2962" i="5"/>
  <c r="G2963" i="5"/>
  <c r="E2964" i="5" l="1"/>
  <c r="F2964" i="5" s="1"/>
  <c r="H2963" i="5"/>
  <c r="I2963" i="5"/>
  <c r="G2964" i="5"/>
  <c r="E2965" i="5" l="1"/>
  <c r="F2965" i="5" s="1"/>
  <c r="H2964" i="5"/>
  <c r="I2964" i="5"/>
  <c r="G2965" i="5"/>
  <c r="H2965" i="5" l="1"/>
  <c r="E2966" i="5"/>
  <c r="F2966" i="5" s="1"/>
  <c r="G2966" i="5"/>
  <c r="I2965" i="5"/>
  <c r="H2966" i="5" l="1"/>
  <c r="E2967" i="5"/>
  <c r="F2967" i="5" s="1"/>
  <c r="G2967" i="5"/>
  <c r="I2966" i="5"/>
  <c r="H2967" i="5" l="1"/>
  <c r="E2968" i="5"/>
  <c r="F2968" i="5" s="1"/>
  <c r="G2968" i="5"/>
  <c r="I2967" i="5"/>
  <c r="H2968" i="5" l="1"/>
  <c r="E2969" i="5"/>
  <c r="F2969" i="5" s="1"/>
  <c r="I2968" i="5"/>
  <c r="G2969" i="5"/>
  <c r="H2969" i="5" l="1"/>
  <c r="E2970" i="5"/>
  <c r="F2970" i="5" s="1"/>
  <c r="G2970" i="5"/>
  <c r="I2969" i="5"/>
  <c r="H2970" i="5" l="1"/>
  <c r="E2971" i="5"/>
  <c r="F2971" i="5" s="1"/>
  <c r="I2970" i="5"/>
  <c r="G2971" i="5"/>
  <c r="E2972" i="5" l="1"/>
  <c r="F2972" i="5" s="1"/>
  <c r="H2971" i="5"/>
  <c r="G2972" i="5"/>
  <c r="I2971" i="5"/>
  <c r="E2973" i="5" l="1"/>
  <c r="F2973" i="5" s="1"/>
  <c r="H2972" i="5"/>
  <c r="I2972" i="5"/>
  <c r="G2973" i="5"/>
  <c r="H2973" i="5" l="1"/>
  <c r="E2974" i="5"/>
  <c r="F2974" i="5" s="1"/>
  <c r="I2973" i="5"/>
  <c r="G2974" i="5"/>
  <c r="E2975" i="5" l="1"/>
  <c r="F2975" i="5" s="1"/>
  <c r="H2974" i="5"/>
  <c r="I2974" i="5"/>
  <c r="G2975" i="5"/>
  <c r="H2975" i="5" l="1"/>
  <c r="E2976" i="5"/>
  <c r="F2976" i="5" s="1"/>
  <c r="G2976" i="5"/>
  <c r="I2975" i="5"/>
  <c r="H2976" i="5" l="1"/>
  <c r="E2977" i="5"/>
  <c r="F2977" i="5" s="1"/>
  <c r="I2976" i="5"/>
  <c r="G2977" i="5"/>
  <c r="E2978" i="5" l="1"/>
  <c r="F2978" i="5" s="1"/>
  <c r="H2977" i="5"/>
  <c r="I2977" i="5"/>
  <c r="G2978" i="5"/>
  <c r="H2978" i="5" l="1"/>
  <c r="E2979" i="5"/>
  <c r="F2979" i="5" s="1"/>
  <c r="G2979" i="5"/>
  <c r="I2978" i="5"/>
  <c r="H2979" i="5" l="1"/>
  <c r="E2980" i="5"/>
  <c r="F2980" i="5" s="1"/>
  <c r="I2979" i="5"/>
  <c r="G2980" i="5"/>
  <c r="H2980" i="5" l="1"/>
  <c r="E2981" i="5"/>
  <c r="F2981" i="5" s="1"/>
  <c r="G2981" i="5"/>
  <c r="I2980" i="5"/>
  <c r="H2981" i="5" l="1"/>
  <c r="E2982" i="5"/>
  <c r="F2982" i="5" s="1"/>
  <c r="G2982" i="5"/>
  <c r="I2981" i="5"/>
  <c r="H2982" i="5" l="1"/>
  <c r="E2983" i="5"/>
  <c r="F2983" i="5" s="1"/>
  <c r="G2983" i="5"/>
  <c r="I2982" i="5"/>
  <c r="E2984" i="5" l="1"/>
  <c r="F2984" i="5" s="1"/>
  <c r="H2983" i="5"/>
  <c r="G2984" i="5"/>
  <c r="I2983" i="5"/>
  <c r="E2985" i="5" l="1"/>
  <c r="F2985" i="5" s="1"/>
  <c r="H2984" i="5"/>
  <c r="I2984" i="5"/>
  <c r="G2985" i="5"/>
  <c r="H2985" i="5" l="1"/>
  <c r="E2986" i="5"/>
  <c r="F2986" i="5" s="1"/>
  <c r="G2986" i="5"/>
  <c r="I2985" i="5"/>
  <c r="E2987" i="5" l="1"/>
  <c r="F2987" i="5" s="1"/>
  <c r="H2986" i="5"/>
  <c r="I2986" i="5"/>
  <c r="G2987" i="5"/>
  <c r="H2987" i="5" l="1"/>
  <c r="E2988" i="5"/>
  <c r="F2988" i="5" s="1"/>
  <c r="I2987" i="5"/>
  <c r="G2988" i="5"/>
  <c r="E2989" i="5" l="1"/>
  <c r="F2989" i="5" s="1"/>
  <c r="H2988" i="5"/>
  <c r="G2989" i="5"/>
  <c r="I2988" i="5"/>
  <c r="H2989" i="5" l="1"/>
  <c r="E2990" i="5"/>
  <c r="F2990" i="5" s="1"/>
  <c r="I2989" i="5"/>
  <c r="G2990" i="5"/>
  <c r="H2990" i="5" l="1"/>
  <c r="E2991" i="5"/>
  <c r="F2991" i="5" s="1"/>
  <c r="G2991" i="5"/>
  <c r="I2990" i="5"/>
  <c r="H2991" i="5" l="1"/>
  <c r="E2992" i="5"/>
  <c r="F2992" i="5" s="1"/>
  <c r="G2992" i="5"/>
  <c r="I2991" i="5"/>
  <c r="H2992" i="5" l="1"/>
  <c r="E2993" i="5"/>
  <c r="F2993" i="5" s="1"/>
  <c r="G2993" i="5"/>
  <c r="I2992" i="5"/>
  <c r="H2993" i="5" l="1"/>
  <c r="E2994" i="5"/>
  <c r="F2994" i="5" s="1"/>
  <c r="I2993" i="5"/>
  <c r="G2994" i="5"/>
  <c r="H2994" i="5" l="1"/>
  <c r="E2995" i="5"/>
  <c r="F2995" i="5" s="1"/>
  <c r="G2995" i="5"/>
  <c r="I2994" i="5"/>
  <c r="E2996" i="5" l="1"/>
  <c r="F2996" i="5" s="1"/>
  <c r="H2995" i="5"/>
  <c r="G2996" i="5"/>
  <c r="I2995" i="5"/>
  <c r="E2997" i="5" l="1"/>
  <c r="F2997" i="5" s="1"/>
  <c r="H2996" i="5"/>
  <c r="G2997" i="5"/>
  <c r="I2996" i="5"/>
  <c r="E2998" i="5" l="1"/>
  <c r="F2998" i="5" s="1"/>
  <c r="H2997" i="5"/>
  <c r="G2998" i="5"/>
  <c r="I2997" i="5"/>
  <c r="E2999" i="5" l="1"/>
  <c r="F2999" i="5" s="1"/>
  <c r="H2998" i="5"/>
  <c r="G2999" i="5"/>
  <c r="I2998" i="5"/>
  <c r="H2999" i="5" l="1"/>
  <c r="E3000" i="5"/>
  <c r="F3000" i="5" s="1"/>
  <c r="G3000" i="5"/>
  <c r="I2999" i="5"/>
  <c r="E3001" i="5" l="1"/>
  <c r="F3001" i="5" s="1"/>
  <c r="H3000" i="5"/>
  <c r="G3001" i="5"/>
  <c r="I3000" i="5"/>
  <c r="H3001" i="5" l="1"/>
  <c r="E3002" i="5"/>
  <c r="F3002" i="5" s="1"/>
  <c r="G3002" i="5"/>
  <c r="I3001" i="5"/>
  <c r="E3003" i="5" l="1"/>
  <c r="F3003" i="5" s="1"/>
  <c r="H3002" i="5"/>
  <c r="I3002" i="5"/>
  <c r="G3003" i="5"/>
  <c r="E3004" i="5" l="1"/>
  <c r="F3004" i="5" s="1"/>
  <c r="H3003" i="5"/>
  <c r="I3003" i="5"/>
  <c r="G3004" i="5"/>
  <c r="E3005" i="5" l="1"/>
  <c r="F3005" i="5" s="1"/>
  <c r="H3004" i="5"/>
  <c r="G3005" i="5"/>
  <c r="I3004" i="5"/>
  <c r="H3005" i="5" l="1"/>
  <c r="E3006" i="5"/>
  <c r="F3006" i="5" s="1"/>
  <c r="I3005" i="5"/>
  <c r="G3006" i="5"/>
  <c r="H3006" i="5" l="1"/>
  <c r="E3007" i="5"/>
  <c r="F3007" i="5" s="1"/>
  <c r="I3006" i="5"/>
  <c r="G3007" i="5"/>
  <c r="H3007" i="5" l="1"/>
  <c r="E3008" i="5"/>
  <c r="F3008" i="5" s="1"/>
  <c r="I3007" i="5"/>
  <c r="G3008" i="5"/>
  <c r="H3008" i="5" l="1"/>
  <c r="E3009" i="5"/>
  <c r="F3009" i="5" s="1"/>
  <c r="I3008" i="5"/>
  <c r="G3009" i="5"/>
  <c r="H3009" i="5" l="1"/>
  <c r="E3010" i="5"/>
  <c r="F3010" i="5" s="1"/>
  <c r="G3010" i="5"/>
  <c r="I3009" i="5"/>
  <c r="H3010" i="5" l="1"/>
  <c r="E3011" i="5"/>
  <c r="F3011" i="5" s="1"/>
  <c r="G3011" i="5"/>
  <c r="I3010" i="5"/>
  <c r="H3011" i="5" l="1"/>
  <c r="E3012" i="5"/>
  <c r="F3012" i="5" s="1"/>
  <c r="I3011" i="5"/>
  <c r="G3012" i="5"/>
  <c r="H3012" i="5" l="1"/>
  <c r="E3013" i="5"/>
  <c r="F3013" i="5" s="1"/>
  <c r="G3013" i="5"/>
  <c r="I3012" i="5"/>
  <c r="E3014" i="5" l="1"/>
  <c r="F3014" i="5" s="1"/>
  <c r="H3013" i="5"/>
  <c r="G3014" i="5"/>
  <c r="I3013" i="5"/>
  <c r="E3015" i="5" l="1"/>
  <c r="F3015" i="5" s="1"/>
  <c r="H3014" i="5"/>
  <c r="G3015" i="5"/>
  <c r="I3014" i="5"/>
  <c r="E3016" i="5" l="1"/>
  <c r="F3016" i="5" s="1"/>
  <c r="H3015" i="5"/>
  <c r="I3015" i="5"/>
  <c r="G3016" i="5"/>
  <c r="H3016" i="5" l="1"/>
  <c r="E3017" i="5"/>
  <c r="F3017" i="5" s="1"/>
  <c r="G3017" i="5"/>
  <c r="I3016" i="5"/>
  <c r="H3017" i="5" l="1"/>
  <c r="E3018" i="5"/>
  <c r="F3018" i="5" s="1"/>
  <c r="I3017" i="5"/>
  <c r="G3018" i="5"/>
  <c r="H3018" i="5" l="1"/>
  <c r="E3019" i="5"/>
  <c r="F3019" i="5" s="1"/>
  <c r="G3019" i="5"/>
  <c r="I3018" i="5"/>
  <c r="H3019" i="5" l="1"/>
  <c r="E3020" i="5"/>
  <c r="F3020" i="5" s="1"/>
  <c r="I3019" i="5"/>
  <c r="G3020" i="5"/>
  <c r="H3020" i="5" l="1"/>
  <c r="E3021" i="5"/>
  <c r="F3021" i="5" s="1"/>
  <c r="I3020" i="5"/>
  <c r="G3021" i="5"/>
  <c r="E3022" i="5" l="1"/>
  <c r="F3022" i="5" s="1"/>
  <c r="H3021" i="5"/>
  <c r="I3021" i="5"/>
  <c r="G3022" i="5"/>
  <c r="E3023" i="5" l="1"/>
  <c r="F3023" i="5" s="1"/>
  <c r="H3022" i="5"/>
  <c r="G3023" i="5"/>
  <c r="I3022" i="5"/>
  <c r="E3024" i="5" l="1"/>
  <c r="F3024" i="5" s="1"/>
  <c r="H3023" i="5"/>
  <c r="I3023" i="5"/>
  <c r="G3024" i="5"/>
  <c r="E3025" i="5" l="1"/>
  <c r="F3025" i="5" s="1"/>
  <c r="H3024" i="5"/>
  <c r="G3025" i="5"/>
  <c r="I3024" i="5"/>
  <c r="H3025" i="5" l="1"/>
  <c r="E3026" i="5"/>
  <c r="F3026" i="5" s="1"/>
  <c r="G3026" i="5"/>
  <c r="I3025" i="5"/>
  <c r="E3027" i="5" l="1"/>
  <c r="F3027" i="5" s="1"/>
  <c r="H3026" i="5"/>
  <c r="I3026" i="5"/>
  <c r="G3027" i="5"/>
  <c r="H3027" i="5" l="1"/>
  <c r="E3028" i="5"/>
  <c r="F3028" i="5" s="1"/>
  <c r="G3028" i="5"/>
  <c r="I3027" i="5"/>
  <c r="E3029" i="5" l="1"/>
  <c r="F3029" i="5" s="1"/>
  <c r="H3028" i="5"/>
  <c r="I3028" i="5"/>
  <c r="G3029" i="5"/>
  <c r="H3029" i="5" l="1"/>
  <c r="E3030" i="5"/>
  <c r="F3030" i="5" s="1"/>
  <c r="I3029" i="5"/>
  <c r="G3030" i="5"/>
  <c r="E3031" i="5" l="1"/>
  <c r="F3031" i="5" s="1"/>
  <c r="H3030" i="5"/>
  <c r="G3031" i="5"/>
  <c r="I3030" i="5"/>
  <c r="E3032" i="5" l="1"/>
  <c r="F3032" i="5" s="1"/>
  <c r="H3031" i="5"/>
  <c r="I3031" i="5"/>
  <c r="G3032" i="5"/>
  <c r="E3033" i="5" l="1"/>
  <c r="F3033" i="5" s="1"/>
  <c r="H3032" i="5"/>
  <c r="I3032" i="5"/>
  <c r="G3033" i="5"/>
  <c r="H3033" i="5" l="1"/>
  <c r="E3034" i="5"/>
  <c r="F3034" i="5" s="1"/>
  <c r="I3033" i="5"/>
  <c r="G3034" i="5"/>
  <c r="E3035" i="5" l="1"/>
  <c r="F3035" i="5" s="1"/>
  <c r="H3034" i="5"/>
  <c r="I3034" i="5"/>
  <c r="G3035" i="5"/>
  <c r="H3035" i="5" l="1"/>
  <c r="E3036" i="5"/>
  <c r="F3036" i="5" s="1"/>
  <c r="G3036" i="5"/>
  <c r="I3035" i="5"/>
  <c r="E3037" i="5" l="1"/>
  <c r="F3037" i="5" s="1"/>
  <c r="H3036" i="5"/>
  <c r="G3037" i="5"/>
  <c r="I3036" i="5"/>
  <c r="E3038" i="5" l="1"/>
  <c r="F3038" i="5" s="1"/>
  <c r="H3037" i="5"/>
  <c r="I3037" i="5"/>
  <c r="G3038" i="5"/>
  <c r="E3039" i="5" l="1"/>
  <c r="F3039" i="5" s="1"/>
  <c r="H3038" i="5"/>
  <c r="I3038" i="5"/>
  <c r="G3039" i="5"/>
  <c r="E3040" i="5" l="1"/>
  <c r="F3040" i="5" s="1"/>
  <c r="H3039" i="5"/>
  <c r="G3040" i="5"/>
  <c r="I3039" i="5"/>
  <c r="H3040" i="5" l="1"/>
  <c r="E3041" i="5"/>
  <c r="F3041" i="5" s="1"/>
  <c r="I3040" i="5"/>
  <c r="G3041" i="5"/>
  <c r="H3041" i="5" l="1"/>
  <c r="E3042" i="5"/>
  <c r="F3042" i="5" s="1"/>
  <c r="I3041" i="5"/>
  <c r="G3042" i="5"/>
  <c r="H3042" i="5" l="1"/>
  <c r="E3043" i="5"/>
  <c r="F3043" i="5" s="1"/>
  <c r="G3043" i="5"/>
  <c r="I3042" i="5"/>
  <c r="H3043" i="5" l="1"/>
  <c r="E3044" i="5"/>
  <c r="F3044" i="5" s="1"/>
  <c r="G3044" i="5"/>
  <c r="I3043" i="5"/>
  <c r="H3044" i="5" l="1"/>
  <c r="E3045" i="5"/>
  <c r="F3045" i="5" s="1"/>
  <c r="G3045" i="5"/>
  <c r="I3044" i="5"/>
  <c r="H3045" i="5" l="1"/>
  <c r="E3046" i="5"/>
  <c r="F3046" i="5" s="1"/>
  <c r="G3046" i="5"/>
  <c r="I3045" i="5"/>
  <c r="H3046" i="5" l="1"/>
  <c r="E3047" i="5"/>
  <c r="F3047" i="5" s="1"/>
  <c r="G3047" i="5"/>
  <c r="I3046" i="5"/>
  <c r="H3047" i="5" l="1"/>
  <c r="E3048" i="5"/>
  <c r="F3048" i="5" s="1"/>
  <c r="I3047" i="5"/>
  <c r="G3048" i="5"/>
  <c r="E3049" i="5" l="1"/>
  <c r="F3049" i="5" s="1"/>
  <c r="H3048" i="5"/>
  <c r="G3049" i="5"/>
  <c r="I3048" i="5"/>
  <c r="E3050" i="5" l="1"/>
  <c r="F3050" i="5" s="1"/>
  <c r="H3049" i="5"/>
  <c r="G3050" i="5"/>
  <c r="I3049" i="5"/>
  <c r="E3051" i="5" l="1"/>
  <c r="F3051" i="5" s="1"/>
  <c r="H3050" i="5"/>
  <c r="G3051" i="5"/>
  <c r="I3050" i="5"/>
  <c r="H3051" i="5" l="1"/>
  <c r="E3052" i="5"/>
  <c r="F3052" i="5" s="1"/>
  <c r="G3052" i="5"/>
  <c r="I3051" i="5"/>
  <c r="E3053" i="5" l="1"/>
  <c r="F3053" i="5" s="1"/>
  <c r="H3052" i="5"/>
  <c r="G3053" i="5"/>
  <c r="I3052" i="5"/>
  <c r="H3053" i="5" l="1"/>
  <c r="E3054" i="5"/>
  <c r="F3054" i="5" s="1"/>
  <c r="G3054" i="5"/>
  <c r="I3053" i="5"/>
  <c r="H3054" i="5" l="1"/>
  <c r="E3055" i="5"/>
  <c r="F3055" i="5" s="1"/>
  <c r="G3055" i="5"/>
  <c r="I3054" i="5"/>
  <c r="H3055" i="5" l="1"/>
  <c r="E3056" i="5"/>
  <c r="F3056" i="5" s="1"/>
  <c r="G3056" i="5"/>
  <c r="I3055" i="5"/>
  <c r="H3056" i="5" l="1"/>
  <c r="E3057" i="5"/>
  <c r="F3057" i="5" s="1"/>
  <c r="I3056" i="5"/>
  <c r="G3057" i="5"/>
  <c r="E3058" i="5" l="1"/>
  <c r="F3058" i="5" s="1"/>
  <c r="H3057" i="5"/>
  <c r="I3057" i="5"/>
  <c r="G3058" i="5"/>
  <c r="H3058" i="5" l="1"/>
  <c r="E3059" i="5"/>
  <c r="F3059" i="5" s="1"/>
  <c r="G3059" i="5"/>
  <c r="I3058" i="5"/>
  <c r="E3060" i="5" l="1"/>
  <c r="F3060" i="5" s="1"/>
  <c r="H3059" i="5"/>
  <c r="G3060" i="5"/>
  <c r="I3059" i="5"/>
  <c r="H3060" i="5" l="1"/>
  <c r="E3061" i="5"/>
  <c r="F3061" i="5" s="1"/>
  <c r="I3060" i="5"/>
  <c r="G3061" i="5"/>
  <c r="E3062" i="5" l="1"/>
  <c r="F3062" i="5" s="1"/>
  <c r="H3061" i="5"/>
  <c r="I3061" i="5"/>
  <c r="G3062" i="5"/>
  <c r="E3063" i="5" l="1"/>
  <c r="F3063" i="5" s="1"/>
  <c r="H3062" i="5"/>
  <c r="I3062" i="5"/>
  <c r="G3063" i="5"/>
  <c r="H3063" i="5" l="1"/>
  <c r="E3064" i="5"/>
  <c r="F3064" i="5" s="1"/>
  <c r="G3064" i="5"/>
  <c r="I3063" i="5"/>
  <c r="E3065" i="5" l="1"/>
  <c r="F3065" i="5" s="1"/>
  <c r="H3064" i="5"/>
  <c r="G3065" i="5"/>
  <c r="I3064" i="5"/>
  <c r="H3065" i="5" l="1"/>
  <c r="E3066" i="5"/>
  <c r="F3066" i="5" s="1"/>
  <c r="G3066" i="5"/>
  <c r="I3065" i="5"/>
  <c r="H3066" i="5" l="1"/>
  <c r="E3067" i="5"/>
  <c r="F3067" i="5" s="1"/>
  <c r="G3067" i="5"/>
  <c r="I3066" i="5"/>
  <c r="H3067" i="5" l="1"/>
  <c r="E3068" i="5"/>
  <c r="F3068" i="5" s="1"/>
  <c r="G3068" i="5"/>
  <c r="I3067" i="5"/>
  <c r="E3069" i="5" l="1"/>
  <c r="F3069" i="5" s="1"/>
  <c r="H3068" i="5"/>
  <c r="I3068" i="5"/>
  <c r="G3069" i="5"/>
  <c r="H3069" i="5" l="1"/>
  <c r="E3070" i="5"/>
  <c r="F3070" i="5" s="1"/>
  <c r="G3070" i="5"/>
  <c r="I3069" i="5"/>
  <c r="E3071" i="5" l="1"/>
  <c r="F3071" i="5" s="1"/>
  <c r="H3070" i="5"/>
  <c r="G3071" i="5"/>
  <c r="I3070" i="5"/>
  <c r="H3071" i="5" l="1"/>
  <c r="E3072" i="5"/>
  <c r="F3072" i="5" s="1"/>
  <c r="G3072" i="5"/>
  <c r="I3071" i="5"/>
  <c r="E3073" i="5" l="1"/>
  <c r="F3073" i="5" s="1"/>
  <c r="H3072" i="5"/>
  <c r="G3073" i="5"/>
  <c r="I3072" i="5"/>
  <c r="H3073" i="5" l="1"/>
  <c r="E3074" i="5"/>
  <c r="F3074" i="5" s="1"/>
  <c r="I3073" i="5"/>
  <c r="G3074" i="5"/>
  <c r="E3075" i="5" l="1"/>
  <c r="F3075" i="5" s="1"/>
  <c r="H3074" i="5"/>
  <c r="I3074" i="5"/>
  <c r="G3075" i="5"/>
  <c r="E3076" i="5" l="1"/>
  <c r="F3076" i="5" s="1"/>
  <c r="H3075" i="5"/>
  <c r="G3076" i="5"/>
  <c r="I3075" i="5"/>
  <c r="E3077" i="5" l="1"/>
  <c r="F3077" i="5" s="1"/>
  <c r="H3076" i="5"/>
  <c r="I3076" i="5"/>
  <c r="G3077" i="5"/>
  <c r="H3077" i="5" l="1"/>
  <c r="E3078" i="5"/>
  <c r="F3078" i="5" s="1"/>
  <c r="I3077" i="5"/>
  <c r="G3078" i="5"/>
  <c r="H3078" i="5" l="1"/>
  <c r="E3079" i="5"/>
  <c r="F3079" i="5" s="1"/>
  <c r="G3079" i="5"/>
  <c r="I3078" i="5"/>
  <c r="H3079" i="5" l="1"/>
  <c r="E3080" i="5"/>
  <c r="F3080" i="5" s="1"/>
  <c r="I3079" i="5"/>
  <c r="G3080" i="5"/>
  <c r="H3080" i="5" l="1"/>
  <c r="E3081" i="5"/>
  <c r="F3081" i="5" s="1"/>
  <c r="I3080" i="5"/>
  <c r="G3081" i="5"/>
  <c r="E3082" i="5" l="1"/>
  <c r="F3082" i="5" s="1"/>
  <c r="H3081" i="5"/>
  <c r="G3082" i="5"/>
  <c r="I3081" i="5"/>
  <c r="E3083" i="5" l="1"/>
  <c r="F3083" i="5" s="1"/>
  <c r="H3082" i="5"/>
  <c r="G3083" i="5"/>
  <c r="I3082" i="5"/>
  <c r="E3084" i="5" l="1"/>
  <c r="F3084" i="5" s="1"/>
  <c r="H3083" i="5"/>
  <c r="I3083" i="5"/>
  <c r="G3084" i="5"/>
  <c r="E3085" i="5" l="1"/>
  <c r="F3085" i="5" s="1"/>
  <c r="H3084" i="5"/>
  <c r="I3084" i="5"/>
  <c r="G3085" i="5"/>
  <c r="E3086" i="5" l="1"/>
  <c r="F3086" i="5" s="1"/>
  <c r="H3085" i="5"/>
  <c r="G3086" i="5"/>
  <c r="I3085" i="5"/>
  <c r="H3086" i="5" l="1"/>
  <c r="E3087" i="5"/>
  <c r="F3087" i="5" s="1"/>
  <c r="I3086" i="5"/>
  <c r="G3087" i="5"/>
  <c r="H3087" i="5" l="1"/>
  <c r="E3088" i="5"/>
  <c r="F3088" i="5" s="1"/>
  <c r="I3087" i="5"/>
  <c r="G3088" i="5"/>
  <c r="E3089" i="5" l="1"/>
  <c r="F3089" i="5" s="1"/>
  <c r="H3088" i="5"/>
  <c r="G3089" i="5"/>
  <c r="I3088" i="5"/>
  <c r="H3089" i="5" l="1"/>
  <c r="E3090" i="5"/>
  <c r="F3090" i="5" s="1"/>
  <c r="I3089" i="5"/>
  <c r="G3090" i="5"/>
  <c r="H3090" i="5" l="1"/>
  <c r="E3091" i="5"/>
  <c r="F3091" i="5" s="1"/>
  <c r="G3091" i="5"/>
  <c r="I3090" i="5"/>
  <c r="H3091" i="5" l="1"/>
  <c r="E3092" i="5"/>
  <c r="F3092" i="5" s="1"/>
  <c r="I3091" i="5"/>
  <c r="G3092" i="5"/>
  <c r="H3092" i="5" l="1"/>
  <c r="E3093" i="5"/>
  <c r="F3093" i="5" s="1"/>
  <c r="I3092" i="5"/>
  <c r="G3093" i="5"/>
  <c r="E3094" i="5" l="1"/>
  <c r="F3094" i="5" s="1"/>
  <c r="H3093" i="5"/>
  <c r="I3093" i="5"/>
  <c r="G3094" i="5"/>
  <c r="H3094" i="5" l="1"/>
  <c r="E3095" i="5"/>
  <c r="F3095" i="5" s="1"/>
  <c r="G3095" i="5"/>
  <c r="I3094" i="5"/>
  <c r="E3096" i="5" l="1"/>
  <c r="F3096" i="5" s="1"/>
  <c r="H3095" i="5"/>
  <c r="I3095" i="5"/>
  <c r="G3096" i="5"/>
  <c r="H3096" i="5" l="1"/>
  <c r="E3097" i="5"/>
  <c r="F3097" i="5" s="1"/>
  <c r="G3097" i="5"/>
  <c r="I3096" i="5"/>
  <c r="E3098" i="5" l="1"/>
  <c r="F3098" i="5" s="1"/>
  <c r="H3097" i="5"/>
  <c r="G3098" i="5"/>
  <c r="I3097" i="5"/>
  <c r="E3099" i="5" l="1"/>
  <c r="F3099" i="5" s="1"/>
  <c r="H3098" i="5"/>
  <c r="I3098" i="5"/>
  <c r="G3099" i="5"/>
  <c r="E3100" i="5" l="1"/>
  <c r="F3100" i="5" s="1"/>
  <c r="H3099" i="5"/>
  <c r="G3100" i="5"/>
  <c r="I3099" i="5"/>
  <c r="E3101" i="5" l="1"/>
  <c r="F3101" i="5" s="1"/>
  <c r="H3100" i="5"/>
  <c r="G3101" i="5"/>
  <c r="I3100" i="5"/>
  <c r="H3101" i="5" l="1"/>
  <c r="E3102" i="5"/>
  <c r="F3102" i="5" s="1"/>
  <c r="I3101" i="5"/>
  <c r="G3102" i="5"/>
  <c r="E3103" i="5" l="1"/>
  <c r="F3103" i="5" s="1"/>
  <c r="H3102" i="5"/>
  <c r="I3102" i="5"/>
  <c r="G3103" i="5"/>
  <c r="H3103" i="5" l="1"/>
  <c r="E3104" i="5"/>
  <c r="F3104" i="5" s="1"/>
  <c r="G3104" i="5"/>
  <c r="I3103" i="5"/>
  <c r="H3104" i="5" l="1"/>
  <c r="E3105" i="5"/>
  <c r="F3105" i="5" s="1"/>
  <c r="G3105" i="5"/>
  <c r="I3104" i="5"/>
  <c r="H3105" i="5" l="1"/>
  <c r="E3106" i="5"/>
  <c r="F3106" i="5" s="1"/>
  <c r="I3105" i="5"/>
  <c r="G3106" i="5"/>
  <c r="H3106" i="5" l="1"/>
  <c r="E3107" i="5"/>
  <c r="F3107" i="5" s="1"/>
  <c r="I3106" i="5"/>
  <c r="G3107" i="5"/>
  <c r="E3108" i="5" l="1"/>
  <c r="F3108" i="5" s="1"/>
  <c r="H3107" i="5"/>
  <c r="G3108" i="5"/>
  <c r="I3107" i="5"/>
  <c r="E3109" i="5" l="1"/>
  <c r="F3109" i="5" s="1"/>
  <c r="H3108" i="5"/>
  <c r="I3108" i="5"/>
  <c r="G3109" i="5"/>
  <c r="E3110" i="5" l="1"/>
  <c r="F3110" i="5" s="1"/>
  <c r="H3109" i="5"/>
  <c r="I3109" i="5"/>
  <c r="G3110" i="5"/>
  <c r="E3111" i="5" l="1"/>
  <c r="F3111" i="5" s="1"/>
  <c r="H3110" i="5"/>
  <c r="I3110" i="5"/>
  <c r="G3111" i="5"/>
  <c r="E3112" i="5" l="1"/>
  <c r="F3112" i="5" s="1"/>
  <c r="H3111" i="5"/>
  <c r="I3111" i="5"/>
  <c r="G3112" i="5"/>
  <c r="H3112" i="5" l="1"/>
  <c r="E3113" i="5"/>
  <c r="F3113" i="5" s="1"/>
  <c r="G3113" i="5"/>
  <c r="I3112" i="5"/>
  <c r="H3113" i="5" l="1"/>
  <c r="E3114" i="5"/>
  <c r="F3114" i="5" s="1"/>
  <c r="I3113" i="5"/>
  <c r="G3114" i="5"/>
  <c r="H3114" i="5" l="1"/>
  <c r="E3115" i="5"/>
  <c r="F3115" i="5" s="1"/>
  <c r="G3115" i="5"/>
  <c r="I3114" i="5"/>
  <c r="H3115" i="5" l="1"/>
  <c r="E3116" i="5"/>
  <c r="F3116" i="5" s="1"/>
  <c r="I3115" i="5"/>
  <c r="G3116" i="5"/>
  <c r="H3116" i="5" l="1"/>
  <c r="E3117" i="5"/>
  <c r="F3117" i="5" s="1"/>
  <c r="I3116" i="5"/>
  <c r="G3117" i="5"/>
  <c r="H3117" i="5" l="1"/>
  <c r="E3118" i="5"/>
  <c r="F3118" i="5" s="1"/>
  <c r="I3117" i="5"/>
  <c r="G3118" i="5"/>
  <c r="E3119" i="5" l="1"/>
  <c r="F3119" i="5" s="1"/>
  <c r="H3118" i="5"/>
  <c r="I3118" i="5"/>
  <c r="G3119" i="5"/>
  <c r="H3119" i="5" l="1"/>
  <c r="E3120" i="5"/>
  <c r="F3120" i="5" s="1"/>
  <c r="I3119" i="5"/>
  <c r="G3120" i="5"/>
  <c r="H3120" i="5" l="1"/>
  <c r="E3121" i="5"/>
  <c r="F3121" i="5" s="1"/>
  <c r="I3120" i="5"/>
  <c r="G3121" i="5"/>
  <c r="E3122" i="5" l="1"/>
  <c r="F3122" i="5" s="1"/>
  <c r="H3121" i="5"/>
  <c r="I3121" i="5"/>
  <c r="G3122" i="5"/>
  <c r="E3123" i="5" l="1"/>
  <c r="F3123" i="5" s="1"/>
  <c r="H3122" i="5"/>
  <c r="I3122" i="5"/>
  <c r="G3123" i="5"/>
  <c r="H3123" i="5" l="1"/>
  <c r="E3124" i="5"/>
  <c r="F3124" i="5" s="1"/>
  <c r="I3123" i="5"/>
  <c r="G3124" i="5"/>
  <c r="H3124" i="5" l="1"/>
  <c r="E3125" i="5"/>
  <c r="F3125" i="5" s="1"/>
  <c r="G3125" i="5"/>
  <c r="I3124" i="5"/>
  <c r="E3126" i="5" l="1"/>
  <c r="F3126" i="5" s="1"/>
  <c r="H3125" i="5"/>
  <c r="I3125" i="5"/>
  <c r="G3126" i="5"/>
  <c r="H3126" i="5" l="1"/>
  <c r="E3127" i="5"/>
  <c r="F3127" i="5" s="1"/>
  <c r="G3127" i="5"/>
  <c r="I3126" i="5"/>
  <c r="H3127" i="5" l="1"/>
  <c r="E3128" i="5"/>
  <c r="F3128" i="5" s="1"/>
  <c r="I3127" i="5"/>
  <c r="G3128" i="5"/>
  <c r="E3129" i="5" l="1"/>
  <c r="F3129" i="5" s="1"/>
  <c r="H3128" i="5"/>
  <c r="G3129" i="5"/>
  <c r="I3128" i="5"/>
  <c r="E3130" i="5" l="1"/>
  <c r="F3130" i="5" s="1"/>
  <c r="H3129" i="5"/>
  <c r="I3129" i="5"/>
  <c r="G3130" i="5"/>
  <c r="E3131" i="5" l="1"/>
  <c r="F3131" i="5" s="1"/>
  <c r="H3130" i="5"/>
  <c r="G3131" i="5"/>
  <c r="I3130" i="5"/>
  <c r="H3131" i="5" l="1"/>
  <c r="E3132" i="5"/>
  <c r="F3132" i="5" s="1"/>
  <c r="G3132" i="5"/>
  <c r="I3131" i="5"/>
  <c r="H3132" i="5" l="1"/>
  <c r="E3133" i="5"/>
  <c r="F3133" i="5" s="1"/>
  <c r="G3133" i="5"/>
  <c r="I3132" i="5"/>
  <c r="E3134" i="5" l="1"/>
  <c r="F3134" i="5" s="1"/>
  <c r="H3133" i="5"/>
  <c r="G3134" i="5"/>
  <c r="I3133" i="5"/>
  <c r="E3135" i="5" l="1"/>
  <c r="F3135" i="5" s="1"/>
  <c r="H3134" i="5"/>
  <c r="I3134" i="5"/>
  <c r="G3135" i="5"/>
  <c r="E3136" i="5" l="1"/>
  <c r="F3136" i="5" s="1"/>
  <c r="H3135" i="5"/>
  <c r="G3136" i="5"/>
  <c r="I3135" i="5"/>
  <c r="E3137" i="5" l="1"/>
  <c r="F3137" i="5" s="1"/>
  <c r="H3136" i="5"/>
  <c r="I3136" i="5"/>
  <c r="G3137" i="5"/>
  <c r="H3137" i="5" l="1"/>
  <c r="E3138" i="5"/>
  <c r="F3138" i="5" s="1"/>
  <c r="G3138" i="5"/>
  <c r="I3137" i="5"/>
  <c r="E3139" i="5" l="1"/>
  <c r="F3139" i="5" s="1"/>
  <c r="H3138" i="5"/>
  <c r="I3138" i="5"/>
  <c r="G3139" i="5"/>
  <c r="E3140" i="5" l="1"/>
  <c r="F3140" i="5" s="1"/>
  <c r="H3139" i="5"/>
  <c r="G3140" i="5"/>
  <c r="I3139" i="5"/>
  <c r="E3141" i="5" l="1"/>
  <c r="F3141" i="5" s="1"/>
  <c r="H3140" i="5"/>
  <c r="G3141" i="5"/>
  <c r="I3140" i="5"/>
  <c r="H3141" i="5" l="1"/>
  <c r="E3142" i="5"/>
  <c r="F3142" i="5" s="1"/>
  <c r="I3141" i="5"/>
  <c r="G3142" i="5"/>
  <c r="E3143" i="5" l="1"/>
  <c r="F3143" i="5" s="1"/>
  <c r="H3142" i="5"/>
  <c r="G3143" i="5"/>
  <c r="I3142" i="5"/>
  <c r="E3144" i="5" l="1"/>
  <c r="F3144" i="5" s="1"/>
  <c r="H3143" i="5"/>
  <c r="G3144" i="5"/>
  <c r="I3143" i="5"/>
  <c r="E3145" i="5" l="1"/>
  <c r="F3145" i="5" s="1"/>
  <c r="H3144" i="5"/>
  <c r="I3144" i="5"/>
  <c r="G3145" i="5"/>
  <c r="H3145" i="5" l="1"/>
  <c r="E3146" i="5"/>
  <c r="F3146" i="5" s="1"/>
  <c r="I3145" i="5"/>
  <c r="G3146" i="5"/>
  <c r="E3147" i="5" l="1"/>
  <c r="F3147" i="5" s="1"/>
  <c r="H3146" i="5"/>
  <c r="I3146" i="5"/>
  <c r="G3147" i="5"/>
  <c r="E3148" i="5" l="1"/>
  <c r="F3148" i="5" s="1"/>
  <c r="H3147" i="5"/>
  <c r="G3148" i="5"/>
  <c r="I3147" i="5"/>
  <c r="H3148" i="5" l="1"/>
  <c r="E3149" i="5"/>
  <c r="F3149" i="5" s="1"/>
  <c r="I3148" i="5"/>
  <c r="G3149" i="5"/>
  <c r="H3149" i="5" l="1"/>
  <c r="E3150" i="5"/>
  <c r="F3150" i="5" s="1"/>
  <c r="I3149" i="5"/>
  <c r="G3150" i="5"/>
  <c r="H3150" i="5" l="1"/>
  <c r="E3151" i="5"/>
  <c r="F3151" i="5" s="1"/>
  <c r="G3151" i="5"/>
  <c r="I3150" i="5"/>
  <c r="H3151" i="5" l="1"/>
  <c r="E3152" i="5"/>
  <c r="F3152" i="5" s="1"/>
  <c r="I3151" i="5"/>
  <c r="G3152" i="5"/>
  <c r="H3152" i="5" l="1"/>
  <c r="E3153" i="5"/>
  <c r="F3153" i="5" s="1"/>
  <c r="I3152" i="5"/>
  <c r="G3153" i="5"/>
  <c r="H3153" i="5" l="1"/>
  <c r="E3154" i="5"/>
  <c r="F3154" i="5" s="1"/>
  <c r="I3153" i="5"/>
  <c r="G3154" i="5"/>
  <c r="H3154" i="5" l="1"/>
  <c r="E3155" i="5"/>
  <c r="F3155" i="5" s="1"/>
  <c r="I3154" i="5"/>
  <c r="G3155" i="5"/>
  <c r="H3155" i="5" l="1"/>
  <c r="E3156" i="5"/>
  <c r="F3156" i="5" s="1"/>
  <c r="I3155" i="5"/>
  <c r="G3156" i="5"/>
  <c r="E3157" i="5" l="1"/>
  <c r="F3157" i="5" s="1"/>
  <c r="H3156" i="5"/>
  <c r="G3157" i="5"/>
  <c r="I3156" i="5"/>
  <c r="E3158" i="5" l="1"/>
  <c r="F3158" i="5" s="1"/>
  <c r="H3157" i="5"/>
  <c r="G3158" i="5"/>
  <c r="I3157" i="5"/>
  <c r="H3158" i="5" l="1"/>
  <c r="E3159" i="5"/>
  <c r="F3159" i="5" s="1"/>
  <c r="I3158" i="5"/>
  <c r="G3159" i="5"/>
  <c r="H3159" i="5" l="1"/>
  <c r="E3160" i="5"/>
  <c r="F3160" i="5" s="1"/>
  <c r="I3159" i="5"/>
  <c r="G3160" i="5"/>
  <c r="E3161" i="5" l="1"/>
  <c r="F3161" i="5" s="1"/>
  <c r="H3160" i="5"/>
  <c r="I3160" i="5"/>
  <c r="G3161" i="5"/>
  <c r="H3161" i="5" l="1"/>
  <c r="E3162" i="5"/>
  <c r="F3162" i="5" s="1"/>
  <c r="G3162" i="5"/>
  <c r="I3161" i="5"/>
  <c r="H3162" i="5" l="1"/>
  <c r="E3163" i="5"/>
  <c r="F3163" i="5" s="1"/>
  <c r="I3162" i="5"/>
  <c r="G3163" i="5"/>
  <c r="H3163" i="5" l="1"/>
  <c r="E3164" i="5"/>
  <c r="F3164" i="5" s="1"/>
  <c r="I3163" i="5"/>
  <c r="G3164" i="5"/>
  <c r="E3165" i="5" l="1"/>
  <c r="F3165" i="5" s="1"/>
  <c r="H3164" i="5"/>
  <c r="I3164" i="5"/>
  <c r="G3165" i="5"/>
  <c r="E3166" i="5" l="1"/>
  <c r="F3166" i="5" s="1"/>
  <c r="H3165" i="5"/>
  <c r="G3166" i="5"/>
  <c r="I3165" i="5"/>
  <c r="E3167" i="5" l="1"/>
  <c r="F3167" i="5" s="1"/>
  <c r="H3166" i="5"/>
  <c r="I3166" i="5"/>
  <c r="G3167" i="5"/>
  <c r="H3167" i="5" l="1"/>
  <c r="E3168" i="5"/>
  <c r="F3168" i="5" s="1"/>
  <c r="G3168" i="5"/>
  <c r="I3167" i="5"/>
  <c r="H3168" i="5" l="1"/>
  <c r="E3169" i="5"/>
  <c r="F3169" i="5" s="1"/>
  <c r="I3168" i="5"/>
  <c r="G3169" i="5"/>
  <c r="E3170" i="5" l="1"/>
  <c r="F3170" i="5" s="1"/>
  <c r="H3169" i="5"/>
  <c r="I3169" i="5"/>
  <c r="G3170" i="5"/>
  <c r="E3171" i="5" l="1"/>
  <c r="F3171" i="5" s="1"/>
  <c r="H3170" i="5"/>
  <c r="G3171" i="5"/>
  <c r="I3170" i="5"/>
  <c r="E3172" i="5" l="1"/>
  <c r="F3172" i="5" s="1"/>
  <c r="H3171" i="5"/>
  <c r="I3171" i="5"/>
  <c r="G3172" i="5"/>
  <c r="E3173" i="5" l="1"/>
  <c r="F3173" i="5" s="1"/>
  <c r="H3172" i="5"/>
  <c r="I3172" i="5"/>
  <c r="G3173" i="5"/>
  <c r="H3173" i="5" l="1"/>
  <c r="E3174" i="5"/>
  <c r="F3174" i="5" s="1"/>
  <c r="I3173" i="5"/>
  <c r="G3174" i="5"/>
  <c r="E3175" i="5" l="1"/>
  <c r="F3175" i="5" s="1"/>
  <c r="H3174" i="5"/>
  <c r="I3174" i="5"/>
  <c r="G3175" i="5"/>
  <c r="H3175" i="5" l="1"/>
  <c r="E3176" i="5"/>
  <c r="F3176" i="5" s="1"/>
  <c r="I3175" i="5"/>
  <c r="G3176" i="5"/>
  <c r="E3177" i="5" l="1"/>
  <c r="F3177" i="5" s="1"/>
  <c r="H3176" i="5"/>
  <c r="G3177" i="5"/>
  <c r="I3176" i="5"/>
  <c r="E3178" i="5" l="1"/>
  <c r="F3178" i="5" s="1"/>
  <c r="H3177" i="5"/>
  <c r="G3178" i="5"/>
  <c r="I3177" i="5"/>
  <c r="E3179" i="5" l="1"/>
  <c r="F3179" i="5" s="1"/>
  <c r="H3178" i="5"/>
  <c r="G3179" i="5"/>
  <c r="I3178" i="5"/>
  <c r="H3179" i="5" l="1"/>
  <c r="E3180" i="5"/>
  <c r="F3180" i="5" s="1"/>
  <c r="G3180" i="5"/>
  <c r="I3179" i="5"/>
  <c r="E3181" i="5" l="1"/>
  <c r="F3181" i="5" s="1"/>
  <c r="H3180" i="5"/>
  <c r="I3180" i="5"/>
  <c r="G3181" i="5"/>
  <c r="E3182" i="5" l="1"/>
  <c r="F3182" i="5" s="1"/>
  <c r="H3181" i="5"/>
  <c r="G3182" i="5"/>
  <c r="I3181" i="5"/>
  <c r="H3182" i="5" l="1"/>
  <c r="E3183" i="5"/>
  <c r="F3183" i="5" s="1"/>
  <c r="G3183" i="5"/>
  <c r="I3182" i="5"/>
  <c r="E3184" i="5" l="1"/>
  <c r="F3184" i="5" s="1"/>
  <c r="H3183" i="5"/>
  <c r="G3184" i="5"/>
  <c r="I3183" i="5"/>
  <c r="E3185" i="5" l="1"/>
  <c r="F3185" i="5" s="1"/>
  <c r="H3184" i="5"/>
  <c r="I3184" i="5"/>
  <c r="G3185" i="5"/>
  <c r="H3185" i="5" l="1"/>
  <c r="E3186" i="5"/>
  <c r="F3186" i="5" s="1"/>
  <c r="I3185" i="5"/>
  <c r="G3186" i="5"/>
  <c r="E3187" i="5" l="1"/>
  <c r="F3187" i="5" s="1"/>
  <c r="H3186" i="5"/>
  <c r="I3186" i="5"/>
  <c r="G3187" i="5"/>
  <c r="E3188" i="5" l="1"/>
  <c r="F3188" i="5" s="1"/>
  <c r="H3187" i="5"/>
  <c r="G3188" i="5"/>
  <c r="I3187" i="5"/>
  <c r="H3188" i="5" l="1"/>
  <c r="E3189" i="5"/>
  <c r="F3189" i="5" s="1"/>
  <c r="G3189" i="5"/>
  <c r="I3188" i="5"/>
  <c r="E3190" i="5" l="1"/>
  <c r="F3190" i="5" s="1"/>
  <c r="H3189" i="5"/>
  <c r="I3189" i="5"/>
  <c r="G3190" i="5"/>
  <c r="E3191" i="5" l="1"/>
  <c r="F3191" i="5" s="1"/>
  <c r="H3190" i="5"/>
  <c r="G3191" i="5"/>
  <c r="I3190" i="5"/>
  <c r="H3191" i="5" l="1"/>
  <c r="E3192" i="5"/>
  <c r="F3192" i="5" s="1"/>
  <c r="G3192" i="5"/>
  <c r="I3191" i="5"/>
  <c r="H3192" i="5" l="1"/>
  <c r="E3193" i="5"/>
  <c r="F3193" i="5" s="1"/>
  <c r="I3192" i="5"/>
  <c r="G3193" i="5"/>
  <c r="E3194" i="5" l="1"/>
  <c r="F3194" i="5" s="1"/>
  <c r="H3193" i="5"/>
  <c r="I3193" i="5"/>
  <c r="G3194" i="5"/>
  <c r="E3195" i="5" l="1"/>
  <c r="F3195" i="5" s="1"/>
  <c r="H3194" i="5"/>
  <c r="G3195" i="5"/>
  <c r="I3194" i="5"/>
  <c r="H3195" i="5" l="1"/>
  <c r="E3196" i="5"/>
  <c r="F3196" i="5" s="1"/>
  <c r="G3196" i="5"/>
  <c r="I3195" i="5"/>
  <c r="E3197" i="5" l="1"/>
  <c r="F3197" i="5" s="1"/>
  <c r="H3196" i="5"/>
  <c r="G3197" i="5"/>
  <c r="I3196" i="5"/>
  <c r="H3197" i="5" l="1"/>
  <c r="E3198" i="5"/>
  <c r="F3198" i="5" s="1"/>
  <c r="I3197" i="5"/>
  <c r="G3198" i="5"/>
  <c r="E3199" i="5" l="1"/>
  <c r="F3199" i="5" s="1"/>
  <c r="H3198" i="5"/>
  <c r="I3198" i="5"/>
  <c r="G3199" i="5"/>
  <c r="H3199" i="5" l="1"/>
  <c r="E3200" i="5"/>
  <c r="F3200" i="5" s="1"/>
  <c r="I3199" i="5"/>
  <c r="G3200" i="5"/>
  <c r="E3201" i="5" l="1"/>
  <c r="F3201" i="5" s="1"/>
  <c r="H3200" i="5"/>
  <c r="I3200" i="5"/>
  <c r="G3201" i="5"/>
  <c r="E3202" i="5" l="1"/>
  <c r="F3202" i="5" s="1"/>
  <c r="H3201" i="5"/>
  <c r="I3201" i="5"/>
  <c r="G3202" i="5"/>
  <c r="E3203" i="5" l="1"/>
  <c r="F3203" i="5" s="1"/>
  <c r="H3202" i="5"/>
  <c r="G3203" i="5"/>
  <c r="I3202" i="5"/>
  <c r="E3204" i="5" l="1"/>
  <c r="F3204" i="5" s="1"/>
  <c r="H3203" i="5"/>
  <c r="I3203" i="5"/>
  <c r="G3204" i="5"/>
  <c r="H3204" i="5" l="1"/>
  <c r="E3205" i="5"/>
  <c r="F3205" i="5" s="1"/>
  <c r="I3204" i="5"/>
  <c r="G3205" i="5"/>
  <c r="H3205" i="5" l="1"/>
  <c r="E3206" i="5"/>
  <c r="F3206" i="5" s="1"/>
  <c r="I3205" i="5"/>
  <c r="G3206" i="5"/>
  <c r="H3206" i="5" l="1"/>
  <c r="E3207" i="5"/>
  <c r="F3207" i="5" s="1"/>
  <c r="I3206" i="5"/>
  <c r="G3207" i="5"/>
  <c r="H3207" i="5" l="1"/>
  <c r="E3208" i="5"/>
  <c r="F3208" i="5" s="1"/>
  <c r="G3208" i="5"/>
  <c r="I3207" i="5"/>
  <c r="E3209" i="5" l="1"/>
  <c r="F3209" i="5" s="1"/>
  <c r="H3208" i="5"/>
  <c r="G3209" i="5"/>
  <c r="I3208" i="5"/>
  <c r="H3209" i="5" l="1"/>
  <c r="E3210" i="5"/>
  <c r="F3210" i="5" s="1"/>
  <c r="G3210" i="5"/>
  <c r="I3209" i="5"/>
  <c r="E3211" i="5" l="1"/>
  <c r="F3211" i="5" s="1"/>
  <c r="H3210" i="5"/>
  <c r="G3211" i="5"/>
  <c r="I3210" i="5"/>
  <c r="H3211" i="5" l="1"/>
  <c r="E3212" i="5"/>
  <c r="F3212" i="5" s="1"/>
  <c r="G3212" i="5"/>
  <c r="I3211" i="5"/>
  <c r="H3212" i="5" l="1"/>
  <c r="E3213" i="5"/>
  <c r="F3213" i="5" s="1"/>
  <c r="I3212" i="5"/>
  <c r="G3213" i="5"/>
  <c r="H3213" i="5" l="1"/>
  <c r="E3214" i="5"/>
  <c r="F3214" i="5" s="1"/>
  <c r="I3213" i="5"/>
  <c r="G3214" i="5"/>
  <c r="E3215" i="5" l="1"/>
  <c r="F3215" i="5" s="1"/>
  <c r="H3214" i="5"/>
  <c r="I3214" i="5"/>
  <c r="G3215" i="5"/>
  <c r="H3215" i="5" l="1"/>
  <c r="E3216" i="5"/>
  <c r="F3216" i="5" s="1"/>
  <c r="G3216" i="5"/>
  <c r="I3215" i="5"/>
  <c r="E3217" i="5" l="1"/>
  <c r="F3217" i="5" s="1"/>
  <c r="H3216" i="5"/>
  <c r="I3216" i="5"/>
  <c r="G3217" i="5"/>
  <c r="E3218" i="5" l="1"/>
  <c r="F3218" i="5" s="1"/>
  <c r="H3217" i="5"/>
  <c r="G3218" i="5"/>
  <c r="I3217" i="5"/>
  <c r="H3218" i="5" l="1"/>
  <c r="E3219" i="5"/>
  <c r="F3219" i="5" s="1"/>
  <c r="I3218" i="5"/>
  <c r="G3219" i="5"/>
  <c r="H3219" i="5" l="1"/>
  <c r="E3220" i="5"/>
  <c r="F3220" i="5" s="1"/>
  <c r="G3220" i="5"/>
  <c r="I3219" i="5"/>
  <c r="E3221" i="5" l="1"/>
  <c r="F3221" i="5" s="1"/>
  <c r="H3220" i="5"/>
  <c r="G3221" i="5"/>
  <c r="I3220" i="5"/>
  <c r="H3221" i="5" l="1"/>
  <c r="E3222" i="5"/>
  <c r="F3222" i="5" s="1"/>
  <c r="I3221" i="5"/>
  <c r="G3222" i="5"/>
  <c r="E3223" i="5" l="1"/>
  <c r="F3223" i="5" s="1"/>
  <c r="H3222" i="5"/>
  <c r="I3222" i="5"/>
  <c r="G3223" i="5"/>
  <c r="H3223" i="5" l="1"/>
  <c r="E3224" i="5"/>
  <c r="F3224" i="5" s="1"/>
  <c r="I3223" i="5"/>
  <c r="G3224" i="5"/>
  <c r="H3224" i="5" l="1"/>
  <c r="E3225" i="5"/>
  <c r="F3225" i="5" s="1"/>
  <c r="I3224" i="5"/>
  <c r="G3225" i="5"/>
  <c r="E3226" i="5" l="1"/>
  <c r="F3226" i="5" s="1"/>
  <c r="H3225" i="5"/>
  <c r="G3226" i="5"/>
  <c r="I3225" i="5"/>
  <c r="E3227" i="5" l="1"/>
  <c r="F3227" i="5" s="1"/>
  <c r="H3226" i="5"/>
  <c r="G3227" i="5"/>
  <c r="I3226" i="5"/>
  <c r="E3228" i="5" l="1"/>
  <c r="F3228" i="5" s="1"/>
  <c r="H3227" i="5"/>
  <c r="G3228" i="5"/>
  <c r="I3227" i="5"/>
  <c r="H3228" i="5" l="1"/>
  <c r="E3229" i="5"/>
  <c r="F3229" i="5" s="1"/>
  <c r="G3229" i="5"/>
  <c r="I3228" i="5"/>
  <c r="E3230" i="5" l="1"/>
  <c r="F3230" i="5" s="1"/>
  <c r="H3229" i="5"/>
  <c r="I3229" i="5"/>
  <c r="G3230" i="5"/>
  <c r="H3230" i="5" l="1"/>
  <c r="E3231" i="5"/>
  <c r="F3231" i="5" s="1"/>
  <c r="G3231" i="5"/>
  <c r="I3230" i="5"/>
  <c r="E3232" i="5" l="1"/>
  <c r="F3232" i="5" s="1"/>
  <c r="H3231" i="5"/>
  <c r="G3232" i="5"/>
  <c r="I3231" i="5"/>
  <c r="E3233" i="5" l="1"/>
  <c r="F3233" i="5" s="1"/>
  <c r="H3232" i="5"/>
  <c r="I3232" i="5"/>
  <c r="G3233" i="5"/>
  <c r="H3233" i="5" l="1"/>
  <c r="E3234" i="5"/>
  <c r="F3234" i="5" s="1"/>
  <c r="I3233" i="5"/>
  <c r="G3234" i="5"/>
  <c r="E3235" i="5" l="1"/>
  <c r="F3235" i="5" s="1"/>
  <c r="H3234" i="5"/>
  <c r="G3235" i="5"/>
  <c r="I3234" i="5"/>
  <c r="E3236" i="5" l="1"/>
  <c r="F3236" i="5" s="1"/>
  <c r="H3235" i="5"/>
  <c r="G3236" i="5"/>
  <c r="I3235" i="5"/>
  <c r="E3237" i="5" l="1"/>
  <c r="F3237" i="5" s="1"/>
  <c r="H3236" i="5"/>
  <c r="I3236" i="5"/>
  <c r="G3237" i="5"/>
  <c r="H3237" i="5" l="1"/>
  <c r="E3238" i="5"/>
  <c r="F3238" i="5" s="1"/>
  <c r="G3238" i="5"/>
  <c r="I3237" i="5"/>
  <c r="H3238" i="5" l="1"/>
  <c r="E3239" i="5"/>
  <c r="F3239" i="5" s="1"/>
  <c r="G3239" i="5"/>
  <c r="I3238" i="5"/>
  <c r="H3239" i="5" l="1"/>
  <c r="E3240" i="5"/>
  <c r="F3240" i="5" s="1"/>
  <c r="G3240" i="5"/>
  <c r="I3239" i="5"/>
  <c r="H3240" i="5" l="1"/>
  <c r="E3241" i="5"/>
  <c r="F3241" i="5" s="1"/>
  <c r="G3241" i="5"/>
  <c r="I3240" i="5"/>
  <c r="E3242" i="5" l="1"/>
  <c r="F3242" i="5" s="1"/>
  <c r="H3241" i="5"/>
  <c r="G3242" i="5"/>
  <c r="I3241" i="5"/>
  <c r="E3243" i="5" l="1"/>
  <c r="F3243" i="5" s="1"/>
  <c r="H3242" i="5"/>
  <c r="G3243" i="5"/>
  <c r="I3242" i="5"/>
  <c r="H3243" i="5" l="1"/>
  <c r="E3244" i="5"/>
  <c r="F3244" i="5" s="1"/>
  <c r="I3243" i="5"/>
  <c r="G3244" i="5"/>
  <c r="H3244" i="5" l="1"/>
  <c r="E3245" i="5"/>
  <c r="F3245" i="5" s="1"/>
  <c r="I3244" i="5"/>
  <c r="G3245" i="5"/>
  <c r="E3246" i="5" l="1"/>
  <c r="F3246" i="5" s="1"/>
  <c r="H3245" i="5"/>
  <c r="G3246" i="5"/>
  <c r="I3245" i="5"/>
  <c r="E3247" i="5" l="1"/>
  <c r="F3247" i="5" s="1"/>
  <c r="H3246" i="5"/>
  <c r="G3247" i="5"/>
  <c r="I3246" i="5"/>
  <c r="E3248" i="5" l="1"/>
  <c r="F3248" i="5" s="1"/>
  <c r="H3247" i="5"/>
  <c r="I3247" i="5"/>
  <c r="G3248" i="5"/>
  <c r="E3249" i="5" l="1"/>
  <c r="F3249" i="5" s="1"/>
  <c r="H3248" i="5"/>
  <c r="I3248" i="5"/>
  <c r="G3249" i="5"/>
  <c r="E3250" i="5" l="1"/>
  <c r="F3250" i="5" s="1"/>
  <c r="H3249" i="5"/>
  <c r="G3250" i="5"/>
  <c r="I3249" i="5"/>
  <c r="E3251" i="5" l="1"/>
  <c r="F3251" i="5" s="1"/>
  <c r="H3250" i="5"/>
  <c r="G3251" i="5"/>
  <c r="I3250" i="5"/>
  <c r="H3251" i="5" l="1"/>
  <c r="E3252" i="5"/>
  <c r="F3252" i="5" s="1"/>
  <c r="I3251" i="5"/>
  <c r="G3252" i="5"/>
  <c r="E3253" i="5" l="1"/>
  <c r="F3253" i="5" s="1"/>
  <c r="H3252" i="5"/>
  <c r="I3252" i="5"/>
  <c r="G3253" i="5"/>
  <c r="H3253" i="5" l="1"/>
  <c r="E3254" i="5"/>
  <c r="F3254" i="5" s="1"/>
  <c r="G3254" i="5"/>
  <c r="I3253" i="5"/>
  <c r="H3254" i="5" l="1"/>
  <c r="E3255" i="5"/>
  <c r="F3255" i="5" s="1"/>
  <c r="G3255" i="5"/>
  <c r="I3254" i="5"/>
  <c r="H3255" i="5" l="1"/>
  <c r="E3256" i="5"/>
  <c r="F3256" i="5" s="1"/>
  <c r="G3256" i="5"/>
  <c r="I3255" i="5"/>
  <c r="E3257" i="5" l="1"/>
  <c r="F3257" i="5" s="1"/>
  <c r="H3256" i="5"/>
  <c r="I3256" i="5"/>
  <c r="G3257" i="5"/>
  <c r="H3257" i="5" l="1"/>
  <c r="E3258" i="5"/>
  <c r="F3258" i="5" s="1"/>
  <c r="G3258" i="5"/>
  <c r="I3257" i="5"/>
  <c r="E3259" i="5" l="1"/>
  <c r="F3259" i="5" s="1"/>
  <c r="H3258" i="5"/>
  <c r="G3259" i="5"/>
  <c r="I3258" i="5"/>
  <c r="H3259" i="5" l="1"/>
  <c r="E3260" i="5"/>
  <c r="F3260" i="5" s="1"/>
  <c r="G3260" i="5"/>
  <c r="I3259" i="5"/>
  <c r="H3260" i="5" l="1"/>
  <c r="E3261" i="5"/>
  <c r="F3261" i="5" s="1"/>
  <c r="G3261" i="5"/>
  <c r="I3260" i="5"/>
  <c r="H3261" i="5" l="1"/>
  <c r="E3262" i="5"/>
  <c r="F3262" i="5" s="1"/>
  <c r="I3261" i="5"/>
  <c r="G3262" i="5"/>
  <c r="E3263" i="5" l="1"/>
  <c r="F3263" i="5" s="1"/>
  <c r="H3262" i="5"/>
  <c r="I3262" i="5"/>
  <c r="G3263" i="5"/>
  <c r="E3264" i="5" l="1"/>
  <c r="F3264" i="5" s="1"/>
  <c r="H3263" i="5"/>
  <c r="G3264" i="5"/>
  <c r="I3263" i="5"/>
  <c r="H3264" i="5" l="1"/>
  <c r="E3265" i="5"/>
  <c r="F3265" i="5" s="1"/>
  <c r="I3264" i="5"/>
  <c r="G3265" i="5"/>
  <c r="H3265" i="5" l="1"/>
  <c r="E3266" i="5"/>
  <c r="F3266" i="5" s="1"/>
  <c r="I3265" i="5"/>
  <c r="G3266" i="5"/>
  <c r="H3266" i="5" l="1"/>
  <c r="E3267" i="5"/>
  <c r="F3267" i="5" s="1"/>
  <c r="I3266" i="5"/>
  <c r="G3267" i="5"/>
  <c r="H3267" i="5" l="1"/>
  <c r="E3268" i="5"/>
  <c r="F3268" i="5" s="1"/>
  <c r="G3268" i="5"/>
  <c r="I3267" i="5"/>
  <c r="E3269" i="5" l="1"/>
  <c r="F3269" i="5" s="1"/>
  <c r="H3268" i="5"/>
  <c r="I3268" i="5"/>
  <c r="G3269" i="5"/>
  <c r="H3269" i="5" l="1"/>
  <c r="E3270" i="5"/>
  <c r="F3270" i="5" s="1"/>
  <c r="I3269" i="5"/>
  <c r="G3270" i="5"/>
  <c r="H3270" i="5" l="1"/>
  <c r="E3271" i="5"/>
  <c r="F3271" i="5" s="1"/>
  <c r="G3271" i="5"/>
  <c r="I3270" i="5"/>
  <c r="H3271" i="5" l="1"/>
  <c r="E3272" i="5"/>
  <c r="F3272" i="5" s="1"/>
  <c r="I3271" i="5"/>
  <c r="G3272" i="5"/>
  <c r="E3273" i="5" l="1"/>
  <c r="F3273" i="5" s="1"/>
  <c r="H3272" i="5"/>
  <c r="G3273" i="5"/>
  <c r="I3272" i="5"/>
  <c r="H3273" i="5" l="1"/>
  <c r="E3274" i="5"/>
  <c r="F3274" i="5" s="1"/>
  <c r="I3273" i="5"/>
  <c r="G3274" i="5"/>
  <c r="H3274" i="5" l="1"/>
  <c r="E3275" i="5"/>
  <c r="F3275" i="5" s="1"/>
  <c r="I3274" i="5"/>
  <c r="G3275" i="5"/>
  <c r="H3275" i="5" l="1"/>
  <c r="E3276" i="5"/>
  <c r="F3276" i="5" s="1"/>
  <c r="I3275" i="5"/>
  <c r="G3276" i="5"/>
  <c r="H3276" i="5" l="1"/>
  <c r="E3277" i="5"/>
  <c r="F3277" i="5" s="1"/>
  <c r="G3277" i="5"/>
  <c r="I3276" i="5"/>
  <c r="H3277" i="5" l="1"/>
  <c r="E3278" i="5"/>
  <c r="F3278" i="5" s="1"/>
  <c r="I3277" i="5"/>
  <c r="G3278" i="5"/>
  <c r="H3278" i="5" l="1"/>
  <c r="E3279" i="5"/>
  <c r="F3279" i="5" s="1"/>
  <c r="G3279" i="5"/>
  <c r="I3278" i="5"/>
  <c r="E3280" i="5" l="1"/>
  <c r="F3280" i="5" s="1"/>
  <c r="H3279" i="5"/>
  <c r="I3279" i="5"/>
  <c r="G3280" i="5"/>
  <c r="H3280" i="5" l="1"/>
  <c r="E3281" i="5"/>
  <c r="F3281" i="5" s="1"/>
  <c r="I3280" i="5"/>
  <c r="G3281" i="5"/>
  <c r="H3281" i="5" l="1"/>
  <c r="E3282" i="5"/>
  <c r="F3282" i="5" s="1"/>
  <c r="G3282" i="5"/>
  <c r="I3281" i="5"/>
  <c r="E3283" i="5" l="1"/>
  <c r="F3283" i="5" s="1"/>
  <c r="H3282" i="5"/>
  <c r="I3282" i="5"/>
  <c r="G3283" i="5"/>
  <c r="E3284" i="5" l="1"/>
  <c r="F3284" i="5" s="1"/>
  <c r="H3283" i="5"/>
  <c r="I3283" i="5"/>
  <c r="G3284" i="5"/>
  <c r="E3285" i="5" l="1"/>
  <c r="F3285" i="5" s="1"/>
  <c r="H3284" i="5"/>
  <c r="G3285" i="5"/>
  <c r="I3284" i="5"/>
  <c r="H3285" i="5" l="1"/>
  <c r="E3286" i="5"/>
  <c r="F3286" i="5" s="1"/>
  <c r="G3286" i="5"/>
  <c r="I3285" i="5"/>
  <c r="H3286" i="5" l="1"/>
  <c r="E3287" i="5"/>
  <c r="F3287" i="5" s="1"/>
  <c r="I3286" i="5"/>
  <c r="G3287" i="5"/>
  <c r="H3287" i="5" l="1"/>
  <c r="E3288" i="5"/>
  <c r="F3288" i="5" s="1"/>
  <c r="I3287" i="5"/>
  <c r="G3288" i="5"/>
  <c r="E3289" i="5" l="1"/>
  <c r="F3289" i="5" s="1"/>
  <c r="H3288" i="5"/>
  <c r="I3288" i="5"/>
  <c r="G3289" i="5"/>
  <c r="H3289" i="5" l="1"/>
  <c r="E3290" i="5"/>
  <c r="F3290" i="5" s="1"/>
  <c r="I3289" i="5"/>
  <c r="G3290" i="5"/>
  <c r="H3290" i="5" l="1"/>
  <c r="E3291" i="5"/>
  <c r="F3291" i="5" s="1"/>
  <c r="I3290" i="5"/>
  <c r="G3291" i="5"/>
  <c r="E3292" i="5" l="1"/>
  <c r="F3292" i="5" s="1"/>
  <c r="H3291" i="5"/>
  <c r="I3291" i="5"/>
  <c r="G3292" i="5"/>
  <c r="H3292" i="5" l="1"/>
  <c r="E3293" i="5"/>
  <c r="F3293" i="5" s="1"/>
  <c r="G3293" i="5"/>
  <c r="I3292" i="5"/>
  <c r="H3293" i="5" l="1"/>
  <c r="E3294" i="5"/>
  <c r="F3294" i="5" s="1"/>
  <c r="I3293" i="5"/>
  <c r="G3294" i="5"/>
  <c r="E3295" i="5" l="1"/>
  <c r="F3295" i="5" s="1"/>
  <c r="H3294" i="5"/>
  <c r="G3295" i="5"/>
  <c r="I3294" i="5"/>
  <c r="E3296" i="5" l="1"/>
  <c r="F3296" i="5" s="1"/>
  <c r="H3295" i="5"/>
  <c r="I3295" i="5"/>
  <c r="G3296" i="5"/>
  <c r="E3297" i="5" l="1"/>
  <c r="F3297" i="5" s="1"/>
  <c r="H3296" i="5"/>
  <c r="I3296" i="5"/>
  <c r="G3297" i="5"/>
  <c r="H3297" i="5" l="1"/>
  <c r="E3298" i="5"/>
  <c r="F3298" i="5" s="1"/>
  <c r="I3297" i="5"/>
  <c r="G3298" i="5"/>
  <c r="E3299" i="5" l="1"/>
  <c r="F3299" i="5" s="1"/>
  <c r="H3298" i="5"/>
  <c r="I3298" i="5"/>
  <c r="G3299" i="5"/>
  <c r="E3300" i="5" l="1"/>
  <c r="F3300" i="5" s="1"/>
  <c r="H3299" i="5"/>
  <c r="G3300" i="5"/>
  <c r="I3299" i="5"/>
  <c r="H3300" i="5" l="1"/>
  <c r="E3301" i="5"/>
  <c r="F3301" i="5" s="1"/>
  <c r="I3300" i="5"/>
  <c r="G3301" i="5"/>
  <c r="H3301" i="5" l="1"/>
  <c r="E3302" i="5"/>
  <c r="F3302" i="5" s="1"/>
  <c r="I3301" i="5"/>
  <c r="G3302" i="5"/>
  <c r="H3302" i="5" l="1"/>
  <c r="E3303" i="5"/>
  <c r="F3303" i="5" s="1"/>
  <c r="G3303" i="5"/>
  <c r="I3302" i="5"/>
  <c r="E3304" i="5" l="1"/>
  <c r="F3304" i="5" s="1"/>
  <c r="H3303" i="5"/>
  <c r="G3304" i="5"/>
  <c r="I3303" i="5"/>
  <c r="H3304" i="5" l="1"/>
  <c r="E3305" i="5"/>
  <c r="F3305" i="5" s="1"/>
  <c r="G3305" i="5"/>
  <c r="I3304" i="5"/>
  <c r="E3306" i="5" l="1"/>
  <c r="F3306" i="5" s="1"/>
  <c r="H3305" i="5"/>
  <c r="I3305" i="5"/>
  <c r="G3306" i="5"/>
  <c r="E3307" i="5" l="1"/>
  <c r="F3307" i="5" s="1"/>
  <c r="H3306" i="5"/>
  <c r="I3306" i="5"/>
  <c r="G3307" i="5"/>
  <c r="H3307" i="5" l="1"/>
  <c r="E3308" i="5"/>
  <c r="F3308" i="5" s="1"/>
  <c r="I3307" i="5"/>
  <c r="G3308" i="5"/>
  <c r="E3309" i="5" l="1"/>
  <c r="F3309" i="5" s="1"/>
  <c r="H3308" i="5"/>
  <c r="G3309" i="5"/>
  <c r="I3308" i="5"/>
  <c r="H3309" i="5" l="1"/>
  <c r="E3310" i="5"/>
  <c r="F3310" i="5" s="1"/>
  <c r="I3309" i="5"/>
  <c r="G3310" i="5"/>
  <c r="H3310" i="5" l="1"/>
  <c r="E3311" i="5"/>
  <c r="F3311" i="5" s="1"/>
  <c r="I3310" i="5"/>
  <c r="G3311" i="5"/>
  <c r="H3311" i="5" l="1"/>
  <c r="E3312" i="5"/>
  <c r="F3312" i="5" s="1"/>
  <c r="I3311" i="5"/>
  <c r="G3312" i="5"/>
  <c r="H3312" i="5" l="1"/>
  <c r="E3313" i="5"/>
  <c r="F3313" i="5" s="1"/>
  <c r="G3313" i="5"/>
  <c r="I3312" i="5"/>
  <c r="H3313" i="5" l="1"/>
  <c r="E3314" i="5"/>
  <c r="F3314" i="5" s="1"/>
  <c r="I3313" i="5"/>
  <c r="G3314" i="5"/>
  <c r="E3315" i="5" l="1"/>
  <c r="F3315" i="5" s="1"/>
  <c r="H3314" i="5"/>
  <c r="G3315" i="5"/>
  <c r="I3314" i="5"/>
  <c r="H3315" i="5" l="1"/>
  <c r="E3316" i="5"/>
  <c r="F3316" i="5" s="1"/>
  <c r="G3316" i="5"/>
  <c r="I3315" i="5"/>
  <c r="E3317" i="5" l="1"/>
  <c r="F3317" i="5" s="1"/>
  <c r="H3316" i="5"/>
  <c r="I3316" i="5"/>
  <c r="G3317" i="5"/>
  <c r="E3318" i="5" l="1"/>
  <c r="F3318" i="5" s="1"/>
  <c r="H3317" i="5"/>
  <c r="I3317" i="5"/>
  <c r="G3318" i="5"/>
  <c r="E3319" i="5" l="1"/>
  <c r="F3319" i="5" s="1"/>
  <c r="H3318" i="5"/>
  <c r="I3318" i="5"/>
  <c r="G3319" i="5"/>
  <c r="E3320" i="5" l="1"/>
  <c r="F3320" i="5" s="1"/>
  <c r="H3319" i="5"/>
  <c r="G3320" i="5"/>
  <c r="I3319" i="5"/>
  <c r="H3320" i="5" l="1"/>
  <c r="E3321" i="5"/>
  <c r="F3321" i="5" s="1"/>
  <c r="G3321" i="5"/>
  <c r="I3320" i="5"/>
  <c r="E3322" i="5" l="1"/>
  <c r="F3322" i="5" s="1"/>
  <c r="H3321" i="5"/>
  <c r="G3322" i="5"/>
  <c r="I3321" i="5"/>
  <c r="E3323" i="5" l="1"/>
  <c r="F3323" i="5" s="1"/>
  <c r="H3322" i="5"/>
  <c r="I3322" i="5"/>
  <c r="G3323" i="5"/>
  <c r="H3323" i="5" l="1"/>
  <c r="E3324" i="5"/>
  <c r="F3324" i="5" s="1"/>
  <c r="G3324" i="5"/>
  <c r="I3323" i="5"/>
  <c r="H3324" i="5" l="1"/>
  <c r="E3325" i="5"/>
  <c r="F3325" i="5" s="1"/>
  <c r="I3324" i="5"/>
  <c r="G3325" i="5"/>
  <c r="E3326" i="5" l="1"/>
  <c r="F3326" i="5" s="1"/>
  <c r="H3325" i="5"/>
  <c r="G3326" i="5"/>
  <c r="I3325" i="5"/>
  <c r="H3326" i="5" l="1"/>
  <c r="E3327" i="5"/>
  <c r="F3327" i="5" s="1"/>
  <c r="I3326" i="5"/>
  <c r="G3327" i="5"/>
  <c r="E3328" i="5" l="1"/>
  <c r="F3328" i="5" s="1"/>
  <c r="H3327" i="5"/>
  <c r="I3327" i="5"/>
  <c r="G3328" i="5"/>
  <c r="E3329" i="5" l="1"/>
  <c r="F3329" i="5" s="1"/>
  <c r="H3328" i="5"/>
  <c r="G3329" i="5"/>
  <c r="I3328" i="5"/>
  <c r="E3330" i="5" l="1"/>
  <c r="F3330" i="5" s="1"/>
  <c r="H3329" i="5"/>
  <c r="I3329" i="5"/>
  <c r="G3330" i="5"/>
  <c r="H3330" i="5" l="1"/>
  <c r="E3331" i="5"/>
  <c r="F3331" i="5" s="1"/>
  <c r="I3330" i="5"/>
  <c r="G3331" i="5"/>
  <c r="E3332" i="5" l="1"/>
  <c r="F3332" i="5" s="1"/>
  <c r="H3331" i="5"/>
  <c r="G3332" i="5"/>
  <c r="I3331" i="5"/>
  <c r="E3333" i="5" l="1"/>
  <c r="F3333" i="5" s="1"/>
  <c r="H3332" i="5"/>
  <c r="I3332" i="5"/>
  <c r="G3333" i="5"/>
  <c r="E3334" i="5" l="1"/>
  <c r="F3334" i="5" s="1"/>
  <c r="H3333" i="5"/>
  <c r="G3334" i="5"/>
  <c r="I3333" i="5"/>
  <c r="H3334" i="5" l="1"/>
  <c r="E3335" i="5"/>
  <c r="F3335" i="5" s="1"/>
  <c r="I3334" i="5"/>
  <c r="G3335" i="5"/>
  <c r="H3335" i="5" l="1"/>
  <c r="E3336" i="5"/>
  <c r="F3336" i="5" s="1"/>
  <c r="I3335" i="5"/>
  <c r="G3336" i="5"/>
  <c r="E3337" i="5" l="1"/>
  <c r="F3337" i="5" s="1"/>
  <c r="H3336" i="5"/>
  <c r="G3337" i="5"/>
  <c r="I3336" i="5"/>
  <c r="H3337" i="5" l="1"/>
  <c r="E3338" i="5"/>
  <c r="F3338" i="5" s="1"/>
  <c r="G3338" i="5"/>
  <c r="I3337" i="5"/>
  <c r="H3338" i="5" l="1"/>
  <c r="E3339" i="5"/>
  <c r="F3339" i="5" s="1"/>
  <c r="G3339" i="5"/>
  <c r="I3338" i="5"/>
  <c r="E3340" i="5" l="1"/>
  <c r="F3340" i="5" s="1"/>
  <c r="H3339" i="5"/>
  <c r="I3339" i="5"/>
  <c r="G3340" i="5"/>
  <c r="H3340" i="5" l="1"/>
  <c r="E3341" i="5"/>
  <c r="F3341" i="5" s="1"/>
  <c r="I3340" i="5"/>
  <c r="G3341" i="5"/>
  <c r="E3342" i="5" l="1"/>
  <c r="F3342" i="5" s="1"/>
  <c r="H3341" i="5"/>
  <c r="G3342" i="5"/>
  <c r="I3341" i="5"/>
  <c r="E3343" i="5" l="1"/>
  <c r="F3343" i="5" s="1"/>
  <c r="H3342" i="5"/>
  <c r="G3343" i="5"/>
  <c r="I3342" i="5"/>
  <c r="E3344" i="5" l="1"/>
  <c r="F3344" i="5" s="1"/>
  <c r="H3343" i="5"/>
  <c r="I3343" i="5"/>
  <c r="G3344" i="5"/>
  <c r="H3344" i="5" l="1"/>
  <c r="E3345" i="5"/>
  <c r="F3345" i="5" s="1"/>
  <c r="I3344" i="5"/>
  <c r="G3345" i="5"/>
  <c r="E3346" i="5" l="1"/>
  <c r="F3346" i="5" s="1"/>
  <c r="H3345" i="5"/>
  <c r="I3345" i="5"/>
  <c r="G3346" i="5"/>
  <c r="E3347" i="5" l="1"/>
  <c r="F3347" i="5" s="1"/>
  <c r="H3346" i="5"/>
  <c r="G3347" i="5"/>
  <c r="I3346" i="5"/>
  <c r="H3347" i="5" l="1"/>
  <c r="E3348" i="5"/>
  <c r="F3348" i="5" s="1"/>
  <c r="I3347" i="5"/>
  <c r="G3348" i="5"/>
  <c r="E3349" i="5" l="1"/>
  <c r="F3349" i="5" s="1"/>
  <c r="H3348" i="5"/>
  <c r="G3349" i="5"/>
  <c r="I3348" i="5"/>
  <c r="H3349" i="5" l="1"/>
  <c r="E3350" i="5"/>
  <c r="F3350" i="5" s="1"/>
  <c r="G3350" i="5"/>
  <c r="I3349" i="5"/>
  <c r="E3351" i="5" l="1"/>
  <c r="F3351" i="5" s="1"/>
  <c r="H3350" i="5"/>
  <c r="G3351" i="5"/>
  <c r="I3350" i="5"/>
  <c r="E3352" i="5" l="1"/>
  <c r="F3352" i="5" s="1"/>
  <c r="H3351" i="5"/>
  <c r="I3351" i="5"/>
  <c r="G3352" i="5"/>
  <c r="E3353" i="5" l="1"/>
  <c r="F3353" i="5" s="1"/>
  <c r="H3352" i="5"/>
  <c r="G3353" i="5"/>
  <c r="I3352" i="5"/>
  <c r="E3354" i="5" l="1"/>
  <c r="F3354" i="5" s="1"/>
  <c r="H3353" i="5"/>
  <c r="G3354" i="5"/>
  <c r="I3353" i="5"/>
  <c r="H3354" i="5" l="1"/>
  <c r="E3355" i="5"/>
  <c r="F3355" i="5" s="1"/>
  <c r="I3354" i="5"/>
  <c r="G3355" i="5"/>
  <c r="E3356" i="5" l="1"/>
  <c r="F3356" i="5" s="1"/>
  <c r="H3355" i="5"/>
  <c r="G3356" i="5"/>
  <c r="I3355" i="5"/>
  <c r="H3356" i="5" l="1"/>
  <c r="E3357" i="5"/>
  <c r="F3357" i="5" s="1"/>
  <c r="I3356" i="5"/>
  <c r="G3357" i="5"/>
  <c r="H3357" i="5" l="1"/>
  <c r="E3358" i="5"/>
  <c r="F3358" i="5" s="1"/>
  <c r="I3357" i="5"/>
  <c r="G3358" i="5"/>
  <c r="H3358" i="5" l="1"/>
  <c r="E3359" i="5"/>
  <c r="F3359" i="5" s="1"/>
  <c r="G3359" i="5"/>
  <c r="I3358" i="5"/>
  <c r="E3360" i="5" l="1"/>
  <c r="F3360" i="5" s="1"/>
  <c r="H3359" i="5"/>
  <c r="I3359" i="5"/>
  <c r="G3360" i="5"/>
  <c r="H3360" i="5" l="1"/>
  <c r="E3361" i="5"/>
  <c r="F3361" i="5" s="1"/>
  <c r="I3360" i="5"/>
  <c r="G3361" i="5"/>
  <c r="H3361" i="5" l="1"/>
  <c r="E3362" i="5"/>
  <c r="F3362" i="5" s="1"/>
  <c r="I3361" i="5"/>
  <c r="G3362" i="5"/>
  <c r="H3362" i="5" l="1"/>
  <c r="E3363" i="5"/>
  <c r="F3363" i="5" s="1"/>
  <c r="I3362" i="5"/>
  <c r="G3363" i="5"/>
  <c r="E3364" i="5" l="1"/>
  <c r="F3364" i="5" s="1"/>
  <c r="H3363" i="5"/>
  <c r="G3364" i="5"/>
  <c r="I3363" i="5"/>
  <c r="H3364" i="5" l="1"/>
  <c r="E3365" i="5"/>
  <c r="F3365" i="5" s="1"/>
  <c r="I3364" i="5"/>
  <c r="G3365" i="5"/>
  <c r="E3366" i="5" l="1"/>
  <c r="F3366" i="5" s="1"/>
  <c r="H3365" i="5"/>
  <c r="I3365" i="5"/>
  <c r="G3366" i="5"/>
  <c r="H3366" i="5" l="1"/>
  <c r="E3367" i="5"/>
  <c r="F3367" i="5" s="1"/>
  <c r="G3367" i="5"/>
  <c r="I3366" i="5"/>
  <c r="E3368" i="5" l="1"/>
  <c r="F3368" i="5" s="1"/>
  <c r="H3367" i="5"/>
  <c r="I3367" i="5"/>
  <c r="G3368" i="5"/>
  <c r="E3369" i="5" l="1"/>
  <c r="F3369" i="5" s="1"/>
  <c r="H3368" i="5"/>
  <c r="G3369" i="5"/>
  <c r="I3368" i="5"/>
  <c r="H3369" i="5" l="1"/>
  <c r="E3370" i="5"/>
  <c r="F3370" i="5" s="1"/>
  <c r="I3369" i="5"/>
  <c r="G3370" i="5"/>
  <c r="H3370" i="5" l="1"/>
  <c r="E3371" i="5"/>
  <c r="F3371" i="5" s="1"/>
  <c r="G3371" i="5"/>
  <c r="I3370" i="5"/>
  <c r="E3372" i="5" l="1"/>
  <c r="F3372" i="5" s="1"/>
  <c r="H3371" i="5"/>
  <c r="I3371" i="5"/>
  <c r="G3372" i="5"/>
  <c r="E3373" i="5" l="1"/>
  <c r="F3373" i="5" s="1"/>
  <c r="H3372" i="5"/>
  <c r="I3372" i="5"/>
  <c r="G3373" i="5"/>
  <c r="H3373" i="5" l="1"/>
  <c r="E3374" i="5"/>
  <c r="F3374" i="5" s="1"/>
  <c r="I3373" i="5"/>
  <c r="G3374" i="5"/>
  <c r="H3374" i="5" l="1"/>
  <c r="E3375" i="5"/>
  <c r="F3375" i="5" s="1"/>
  <c r="G3375" i="5"/>
  <c r="I3374" i="5"/>
  <c r="E3376" i="5" l="1"/>
  <c r="F3376" i="5" s="1"/>
  <c r="H3375" i="5"/>
  <c r="G3376" i="5"/>
  <c r="I3375" i="5"/>
  <c r="H3376" i="5" l="1"/>
  <c r="E3377" i="5"/>
  <c r="F3377" i="5" s="1"/>
  <c r="G3377" i="5"/>
  <c r="I3376" i="5"/>
  <c r="E3378" i="5" l="1"/>
  <c r="F3378" i="5" s="1"/>
  <c r="H3377" i="5"/>
  <c r="G3378" i="5"/>
  <c r="I3377" i="5"/>
  <c r="E3379" i="5" l="1"/>
  <c r="F3379" i="5" s="1"/>
  <c r="H3378" i="5"/>
  <c r="G3379" i="5"/>
  <c r="I3378" i="5"/>
  <c r="E3380" i="5" l="1"/>
  <c r="F3380" i="5" s="1"/>
  <c r="H3379" i="5"/>
  <c r="G3380" i="5"/>
  <c r="I3379" i="5"/>
  <c r="H3380" i="5" l="1"/>
  <c r="E3381" i="5"/>
  <c r="F3381" i="5" s="1"/>
  <c r="I3380" i="5"/>
  <c r="G3381" i="5"/>
  <c r="H3381" i="5" l="1"/>
  <c r="E3382" i="5"/>
  <c r="F3382" i="5" s="1"/>
  <c r="I3381" i="5"/>
  <c r="G3382" i="5"/>
  <c r="E3383" i="5" l="1"/>
  <c r="F3383" i="5" s="1"/>
  <c r="H3382" i="5"/>
  <c r="G3383" i="5"/>
  <c r="I3382" i="5"/>
  <c r="E3384" i="5" l="1"/>
  <c r="F3384" i="5" s="1"/>
  <c r="H3383" i="5"/>
  <c r="I3383" i="5"/>
  <c r="G3384" i="5"/>
  <c r="H3384" i="5" l="1"/>
  <c r="E3385" i="5"/>
  <c r="F3385" i="5" s="1"/>
  <c r="G3385" i="5"/>
  <c r="I3384" i="5"/>
  <c r="H3385" i="5" l="1"/>
  <c r="E3386" i="5"/>
  <c r="F3386" i="5" s="1"/>
  <c r="G3386" i="5"/>
  <c r="I3385" i="5"/>
  <c r="E3387" i="5" l="1"/>
  <c r="F3387" i="5" s="1"/>
  <c r="H3386" i="5"/>
  <c r="I3386" i="5"/>
  <c r="G3387" i="5"/>
  <c r="E3388" i="5" l="1"/>
  <c r="F3388" i="5" s="1"/>
  <c r="H3387" i="5"/>
  <c r="I3387" i="5"/>
  <c r="G3388" i="5"/>
  <c r="H3388" i="5" l="1"/>
  <c r="E3389" i="5"/>
  <c r="F3389" i="5" s="1"/>
  <c r="G3389" i="5"/>
  <c r="I3388" i="5"/>
  <c r="E3390" i="5" l="1"/>
  <c r="F3390" i="5" s="1"/>
  <c r="H3389" i="5"/>
  <c r="I3389" i="5"/>
  <c r="G3390" i="5"/>
  <c r="E3391" i="5" l="1"/>
  <c r="F3391" i="5" s="1"/>
  <c r="H3390" i="5"/>
  <c r="I3390" i="5"/>
  <c r="G3391" i="5"/>
  <c r="E3392" i="5" l="1"/>
  <c r="F3392" i="5" s="1"/>
  <c r="H3391" i="5"/>
  <c r="I3391" i="5"/>
  <c r="G3392" i="5"/>
  <c r="H3392" i="5" l="1"/>
  <c r="E3393" i="5"/>
  <c r="F3393" i="5" s="1"/>
  <c r="G3393" i="5"/>
  <c r="I3392" i="5"/>
  <c r="E3394" i="5" l="1"/>
  <c r="F3394" i="5" s="1"/>
  <c r="H3393" i="5"/>
  <c r="I3393" i="5"/>
  <c r="G3394" i="5"/>
  <c r="E3395" i="5" l="1"/>
  <c r="F3395" i="5" s="1"/>
  <c r="H3394" i="5"/>
  <c r="I3394" i="5"/>
  <c r="G3395" i="5"/>
  <c r="E3396" i="5" l="1"/>
  <c r="F3396" i="5" s="1"/>
  <c r="H3395" i="5"/>
  <c r="I3395" i="5"/>
  <c r="G3396" i="5"/>
  <c r="H3396" i="5" l="1"/>
  <c r="E3397" i="5"/>
  <c r="F3397" i="5" s="1"/>
  <c r="G3397" i="5"/>
  <c r="I3396" i="5"/>
  <c r="H3397" i="5" l="1"/>
  <c r="E3398" i="5"/>
  <c r="F3398" i="5" s="1"/>
  <c r="I3397" i="5"/>
  <c r="G3398" i="5"/>
  <c r="H3398" i="5" l="1"/>
  <c r="E3399" i="5"/>
  <c r="F3399" i="5" s="1"/>
  <c r="I3398" i="5"/>
  <c r="G3399" i="5"/>
  <c r="E3400" i="5" l="1"/>
  <c r="F3400" i="5" s="1"/>
  <c r="H3399" i="5"/>
  <c r="G3400" i="5"/>
  <c r="I3399" i="5"/>
  <c r="E3401" i="5" l="1"/>
  <c r="F3401" i="5" s="1"/>
  <c r="H3400" i="5"/>
  <c r="G3401" i="5"/>
  <c r="I3400" i="5"/>
  <c r="E3402" i="5" l="1"/>
  <c r="F3402" i="5" s="1"/>
  <c r="H3401" i="5"/>
  <c r="I3401" i="5"/>
  <c r="G3402" i="5"/>
  <c r="H3402" i="5" l="1"/>
  <c r="E3403" i="5"/>
  <c r="F3403" i="5" s="1"/>
  <c r="G3403" i="5"/>
  <c r="I3402" i="5"/>
  <c r="E3404" i="5" l="1"/>
  <c r="F3404" i="5" s="1"/>
  <c r="H3403" i="5"/>
  <c r="G3404" i="5"/>
  <c r="I3403" i="5"/>
  <c r="E3405" i="5" l="1"/>
  <c r="F3405" i="5" s="1"/>
  <c r="H3404" i="5"/>
  <c r="G3405" i="5"/>
  <c r="I3404" i="5"/>
  <c r="E3406" i="5" l="1"/>
  <c r="F3406" i="5" s="1"/>
  <c r="H3405" i="5"/>
  <c r="I3405" i="5"/>
  <c r="G3406" i="5"/>
  <c r="H3406" i="5" l="1"/>
  <c r="E3407" i="5"/>
  <c r="F3407" i="5" s="1"/>
  <c r="I3406" i="5"/>
  <c r="G3407" i="5"/>
  <c r="E3408" i="5" l="1"/>
  <c r="F3408" i="5" s="1"/>
  <c r="H3407" i="5"/>
  <c r="I3407" i="5"/>
  <c r="G3408" i="5"/>
  <c r="E3409" i="5" l="1"/>
  <c r="F3409" i="5" s="1"/>
  <c r="H3408" i="5"/>
  <c r="G3409" i="5"/>
  <c r="I3408" i="5"/>
  <c r="E3410" i="5" l="1"/>
  <c r="F3410" i="5" s="1"/>
  <c r="H3409" i="5"/>
  <c r="I3409" i="5"/>
  <c r="G3410" i="5"/>
  <c r="H3410" i="5" l="1"/>
  <c r="E3411" i="5"/>
  <c r="F3411" i="5" s="1"/>
  <c r="I3410" i="5"/>
  <c r="G3411" i="5"/>
  <c r="H3411" i="5" l="1"/>
  <c r="E3412" i="5"/>
  <c r="F3412" i="5" s="1"/>
  <c r="I3411" i="5"/>
  <c r="G3412" i="5"/>
  <c r="E3413" i="5" l="1"/>
  <c r="F3413" i="5" s="1"/>
  <c r="H3412" i="5"/>
  <c r="I3412" i="5"/>
  <c r="G3413" i="5"/>
  <c r="H3413" i="5" l="1"/>
  <c r="E3414" i="5"/>
  <c r="F3414" i="5" s="1"/>
  <c r="I3413" i="5"/>
  <c r="G3414" i="5"/>
  <c r="E3415" i="5" l="1"/>
  <c r="F3415" i="5" s="1"/>
  <c r="H3414" i="5"/>
  <c r="I3414" i="5"/>
  <c r="G3415" i="5"/>
  <c r="H3415" i="5" l="1"/>
  <c r="E3416" i="5"/>
  <c r="F3416" i="5" s="1"/>
  <c r="I3415" i="5"/>
  <c r="G3416" i="5"/>
  <c r="H3416" i="5" l="1"/>
  <c r="E3417" i="5"/>
  <c r="F3417" i="5" s="1"/>
  <c r="I3416" i="5"/>
  <c r="G3417" i="5"/>
  <c r="E3418" i="5" l="1"/>
  <c r="F3418" i="5" s="1"/>
  <c r="H3417" i="5"/>
  <c r="I3417" i="5"/>
  <c r="G3418" i="5"/>
  <c r="H3418" i="5" l="1"/>
  <c r="E3419" i="5"/>
  <c r="F3419" i="5" s="1"/>
  <c r="I3418" i="5"/>
  <c r="G3419" i="5"/>
  <c r="H3419" i="5" l="1"/>
  <c r="E3420" i="5"/>
  <c r="F3420" i="5" s="1"/>
  <c r="I3419" i="5"/>
  <c r="G3420" i="5"/>
  <c r="E3421" i="5" l="1"/>
  <c r="F3421" i="5" s="1"/>
  <c r="H3420" i="5"/>
  <c r="I3420" i="5"/>
  <c r="G3421" i="5"/>
  <c r="E3422" i="5" l="1"/>
  <c r="F3422" i="5" s="1"/>
  <c r="H3421" i="5"/>
  <c r="I3421" i="5"/>
  <c r="G3422" i="5"/>
  <c r="H3422" i="5" l="1"/>
  <c r="E3423" i="5"/>
  <c r="F3423" i="5" s="1"/>
  <c r="I3422" i="5"/>
  <c r="G3423" i="5"/>
  <c r="E3424" i="5" l="1"/>
  <c r="F3424" i="5" s="1"/>
  <c r="H3423" i="5"/>
  <c r="I3423" i="5"/>
  <c r="G3424" i="5"/>
  <c r="H3424" i="5" l="1"/>
  <c r="E3425" i="5"/>
  <c r="F3425" i="5" s="1"/>
  <c r="G3425" i="5"/>
  <c r="I3424" i="5"/>
  <c r="H3425" i="5" l="1"/>
  <c r="E3426" i="5"/>
  <c r="F3426" i="5" s="1"/>
  <c r="I3425" i="5"/>
  <c r="G3426" i="5"/>
  <c r="H3426" i="5" l="1"/>
  <c r="E3427" i="5"/>
  <c r="F3427" i="5" s="1"/>
  <c r="I3426" i="5"/>
  <c r="G3427" i="5"/>
  <c r="E3428" i="5" l="1"/>
  <c r="F3428" i="5" s="1"/>
  <c r="H3427" i="5"/>
  <c r="G3428" i="5"/>
  <c r="I3427" i="5"/>
  <c r="E3429" i="5" l="1"/>
  <c r="F3429" i="5" s="1"/>
  <c r="H3428" i="5"/>
  <c r="G3429" i="5"/>
  <c r="I3428" i="5"/>
  <c r="E3430" i="5" l="1"/>
  <c r="F3430" i="5" s="1"/>
  <c r="H3429" i="5"/>
  <c r="I3429" i="5"/>
  <c r="G3430" i="5"/>
  <c r="H3430" i="5" l="1"/>
  <c r="E3431" i="5"/>
  <c r="F3431" i="5" s="1"/>
  <c r="I3430" i="5"/>
  <c r="G3431" i="5"/>
  <c r="E3432" i="5" l="1"/>
  <c r="F3432" i="5" s="1"/>
  <c r="H3431" i="5"/>
  <c r="I3431" i="5"/>
  <c r="G3432" i="5"/>
  <c r="H3432" i="5" l="1"/>
  <c r="E3433" i="5"/>
  <c r="F3433" i="5" s="1"/>
  <c r="I3432" i="5"/>
  <c r="G3433" i="5"/>
  <c r="H3433" i="5" l="1"/>
  <c r="E3434" i="5"/>
  <c r="F3434" i="5" s="1"/>
  <c r="I3433" i="5"/>
  <c r="G3434" i="5"/>
  <c r="E3435" i="5" l="1"/>
  <c r="F3435" i="5" s="1"/>
  <c r="H3434" i="5"/>
  <c r="I3434" i="5"/>
  <c r="G3435" i="5"/>
  <c r="E3436" i="5" l="1"/>
  <c r="F3436" i="5" s="1"/>
  <c r="H3435" i="5"/>
  <c r="G3436" i="5"/>
  <c r="I3435" i="5"/>
  <c r="E3437" i="5" l="1"/>
  <c r="F3437" i="5" s="1"/>
  <c r="H3436" i="5"/>
  <c r="I3436" i="5"/>
  <c r="G3437" i="5"/>
  <c r="E3438" i="5" l="1"/>
  <c r="F3438" i="5" s="1"/>
  <c r="H3437" i="5"/>
  <c r="G3438" i="5"/>
  <c r="I3437" i="5"/>
  <c r="H3438" i="5" l="1"/>
  <c r="E3439" i="5"/>
  <c r="F3439" i="5" s="1"/>
  <c r="I3438" i="5"/>
  <c r="G3439" i="5"/>
  <c r="E3440" i="5" l="1"/>
  <c r="F3440" i="5" s="1"/>
  <c r="H3439" i="5"/>
  <c r="I3439" i="5"/>
  <c r="G3440" i="5"/>
  <c r="H3440" i="5" l="1"/>
  <c r="E3441" i="5"/>
  <c r="F3441" i="5" s="1"/>
  <c r="G3441" i="5"/>
  <c r="I3440" i="5"/>
  <c r="H3441" i="5" l="1"/>
  <c r="E3442" i="5"/>
  <c r="F3442" i="5" s="1"/>
  <c r="I3441" i="5"/>
  <c r="G3442" i="5"/>
  <c r="H3442" i="5" l="1"/>
  <c r="E3443" i="5"/>
  <c r="F3443" i="5" s="1"/>
  <c r="I3442" i="5"/>
  <c r="G3443" i="5"/>
  <c r="H3443" i="5" l="1"/>
  <c r="E3444" i="5"/>
  <c r="F3444" i="5" s="1"/>
  <c r="I3443" i="5"/>
  <c r="G3444" i="5"/>
  <c r="H3444" i="5" l="1"/>
  <c r="E3445" i="5"/>
  <c r="F3445" i="5" s="1"/>
  <c r="I3444" i="5"/>
  <c r="G3445" i="5"/>
  <c r="E3446" i="5" l="1"/>
  <c r="F3446" i="5" s="1"/>
  <c r="H3445" i="5"/>
  <c r="I3445" i="5"/>
  <c r="G3446" i="5"/>
  <c r="E3447" i="5" l="1"/>
  <c r="F3447" i="5" s="1"/>
  <c r="H3446" i="5"/>
  <c r="I3446" i="5"/>
  <c r="G3447" i="5"/>
  <c r="H3447" i="5" l="1"/>
  <c r="E3448" i="5"/>
  <c r="F3448" i="5" s="1"/>
  <c r="I3447" i="5"/>
  <c r="G3448" i="5"/>
  <c r="H3448" i="5" l="1"/>
  <c r="E3449" i="5"/>
  <c r="F3449" i="5" s="1"/>
  <c r="I3448" i="5"/>
  <c r="G3449" i="5"/>
  <c r="H3449" i="5" l="1"/>
  <c r="E3450" i="5"/>
  <c r="F3450" i="5" s="1"/>
  <c r="G3450" i="5"/>
  <c r="I3449" i="5"/>
  <c r="H3450" i="5" l="1"/>
  <c r="E3451" i="5"/>
  <c r="F3451" i="5" s="1"/>
  <c r="G3451" i="5"/>
  <c r="I3450" i="5"/>
  <c r="H3451" i="5" l="1"/>
  <c r="E3452" i="5"/>
  <c r="F3452" i="5" s="1"/>
  <c r="G3452" i="5"/>
  <c r="I3451" i="5"/>
  <c r="H3452" i="5" l="1"/>
  <c r="E3453" i="5"/>
  <c r="F3453" i="5" s="1"/>
  <c r="G3453" i="5"/>
  <c r="I3452" i="5"/>
  <c r="H3453" i="5" l="1"/>
  <c r="E3454" i="5"/>
  <c r="F3454" i="5" s="1"/>
  <c r="G3454" i="5"/>
  <c r="I3453" i="5"/>
  <c r="H3454" i="5" l="1"/>
  <c r="E3455" i="5"/>
  <c r="F3455" i="5" s="1"/>
  <c r="G3455" i="5"/>
  <c r="I3454" i="5"/>
  <c r="E3456" i="5" l="1"/>
  <c r="F3456" i="5" s="1"/>
  <c r="H3455" i="5"/>
  <c r="G3456" i="5"/>
  <c r="I3455" i="5"/>
  <c r="E3457" i="5" l="1"/>
  <c r="F3457" i="5" s="1"/>
  <c r="H3456" i="5"/>
  <c r="I3456" i="5"/>
  <c r="G3457" i="5"/>
  <c r="E3458" i="5" l="1"/>
  <c r="F3458" i="5" s="1"/>
  <c r="H3457" i="5"/>
  <c r="I3457" i="5"/>
  <c r="G3458" i="5"/>
  <c r="H3458" i="5" l="1"/>
  <c r="E3459" i="5"/>
  <c r="F3459" i="5" s="1"/>
  <c r="I3458" i="5"/>
  <c r="G3459" i="5"/>
  <c r="E3460" i="5" l="1"/>
  <c r="F3460" i="5" s="1"/>
  <c r="H3459" i="5"/>
  <c r="G3460" i="5"/>
  <c r="I3459" i="5"/>
  <c r="E3461" i="5" l="1"/>
  <c r="F3461" i="5" s="1"/>
  <c r="H3460" i="5"/>
  <c r="I3460" i="5"/>
  <c r="G3461" i="5"/>
  <c r="H3461" i="5" l="1"/>
  <c r="E3462" i="5"/>
  <c r="F3462" i="5" s="1"/>
  <c r="G3462" i="5"/>
  <c r="I3461" i="5"/>
  <c r="H3462" i="5" l="1"/>
  <c r="E3463" i="5"/>
  <c r="F3463" i="5" s="1"/>
  <c r="G3463" i="5"/>
  <c r="I3462" i="5"/>
  <c r="H3463" i="5" l="1"/>
  <c r="E3464" i="5"/>
  <c r="F3464" i="5" s="1"/>
  <c r="G3464" i="5"/>
  <c r="I3463" i="5"/>
  <c r="E3465" i="5" l="1"/>
  <c r="F3465" i="5" s="1"/>
  <c r="H3464" i="5"/>
  <c r="G3465" i="5"/>
  <c r="I3464" i="5"/>
  <c r="E3466" i="5" l="1"/>
  <c r="F3466" i="5" s="1"/>
  <c r="H3465" i="5"/>
  <c r="I3465" i="5"/>
  <c r="G3466" i="5"/>
  <c r="H3466" i="5" l="1"/>
  <c r="E3467" i="5"/>
  <c r="F3467" i="5" s="1"/>
  <c r="I3466" i="5"/>
  <c r="G3467" i="5"/>
  <c r="E3468" i="5" l="1"/>
  <c r="F3468" i="5" s="1"/>
  <c r="H3467" i="5"/>
  <c r="G3468" i="5"/>
  <c r="I3467" i="5"/>
  <c r="H3468" i="5" l="1"/>
  <c r="E3469" i="5"/>
  <c r="F3469" i="5" s="1"/>
  <c r="I3468" i="5"/>
  <c r="G3469" i="5"/>
  <c r="E3470" i="5" l="1"/>
  <c r="F3470" i="5" s="1"/>
  <c r="H3469" i="5"/>
  <c r="I3469" i="5"/>
  <c r="G3470" i="5"/>
  <c r="H3470" i="5" l="1"/>
  <c r="E3471" i="5"/>
  <c r="F3471" i="5" s="1"/>
  <c r="G3471" i="5"/>
  <c r="I3470" i="5"/>
  <c r="H3471" i="5" l="1"/>
  <c r="E3472" i="5"/>
  <c r="F3472" i="5" s="1"/>
  <c r="I3471" i="5"/>
  <c r="G3472" i="5"/>
  <c r="E3473" i="5" l="1"/>
  <c r="F3473" i="5" s="1"/>
  <c r="H3472" i="5"/>
  <c r="G3473" i="5"/>
  <c r="I3472" i="5"/>
  <c r="E3474" i="5" l="1"/>
  <c r="F3474" i="5" s="1"/>
  <c r="H3473" i="5"/>
  <c r="G3474" i="5"/>
  <c r="I3473" i="5"/>
  <c r="E3475" i="5" l="1"/>
  <c r="F3475" i="5" s="1"/>
  <c r="H3474" i="5"/>
  <c r="I3474" i="5"/>
  <c r="G3475" i="5"/>
  <c r="E3476" i="5" l="1"/>
  <c r="F3476" i="5" s="1"/>
  <c r="H3475" i="5"/>
  <c r="I3475" i="5"/>
  <c r="G3476" i="5"/>
  <c r="H3476" i="5" l="1"/>
  <c r="E3477" i="5"/>
  <c r="F3477" i="5" s="1"/>
  <c r="I3476" i="5"/>
  <c r="G3477" i="5"/>
  <c r="H3477" i="5" l="1"/>
  <c r="E3478" i="5"/>
  <c r="F3478" i="5" s="1"/>
  <c r="I3477" i="5"/>
  <c r="G3478" i="5"/>
  <c r="H3478" i="5" l="1"/>
  <c r="E3479" i="5"/>
  <c r="F3479" i="5" s="1"/>
  <c r="I3478" i="5"/>
  <c r="G3479" i="5"/>
  <c r="H3479" i="5" l="1"/>
  <c r="E3480" i="5"/>
  <c r="F3480" i="5" s="1"/>
  <c r="I3479" i="5"/>
  <c r="G3480" i="5"/>
  <c r="E3481" i="5" l="1"/>
  <c r="F3481" i="5" s="1"/>
  <c r="H3480" i="5"/>
  <c r="I3480" i="5"/>
  <c r="G3481" i="5"/>
  <c r="H3481" i="5" l="1"/>
  <c r="E3482" i="5"/>
  <c r="F3482" i="5" s="1"/>
  <c r="I3481" i="5"/>
  <c r="G3482" i="5"/>
  <c r="E3483" i="5" l="1"/>
  <c r="F3483" i="5" s="1"/>
  <c r="H3482" i="5"/>
  <c r="I3482" i="5"/>
  <c r="G3483" i="5"/>
  <c r="E3484" i="5" l="1"/>
  <c r="F3484" i="5" s="1"/>
  <c r="H3483" i="5"/>
  <c r="G3484" i="5"/>
  <c r="I3483" i="5"/>
  <c r="E3485" i="5" l="1"/>
  <c r="F3485" i="5" s="1"/>
  <c r="H3484" i="5"/>
  <c r="G3485" i="5"/>
  <c r="I3484" i="5"/>
  <c r="E3486" i="5" l="1"/>
  <c r="F3486" i="5" s="1"/>
  <c r="H3485" i="5"/>
  <c r="I3485" i="5"/>
  <c r="G3486" i="5"/>
  <c r="L5" i="5" l="1"/>
  <c r="L6" i="5" s="1"/>
  <c r="H3486" i="5"/>
  <c r="I3486" i="5"/>
</calcChain>
</file>

<file path=xl/sharedStrings.xml><?xml version="1.0" encoding="utf-8"?>
<sst xmlns="http://schemas.openxmlformats.org/spreadsheetml/2006/main" count="187" uniqueCount="138">
  <si>
    <t>Channel Bottom Width (ft)</t>
  </si>
  <si>
    <t>Longitudinal Slope (%)</t>
  </si>
  <si>
    <t>Channel Configuration</t>
  </si>
  <si>
    <t>Top of Dam (ft)</t>
  </si>
  <si>
    <t>Spillway Width (ft)</t>
  </si>
  <si>
    <t>Spillway Height (ft)</t>
  </si>
  <si>
    <t>Dam/ Auxiliary Spillway Configuration</t>
  </si>
  <si>
    <t>Dewatering System</t>
  </si>
  <si>
    <t>Dewatering Structure</t>
  </si>
  <si>
    <t>Desired Dewatering Time (days)</t>
  </si>
  <si>
    <t>Riser Diameter (in.)</t>
  </si>
  <si>
    <t>Orifices in Row</t>
  </si>
  <si>
    <t>Orifice Diameter (in.)</t>
  </si>
  <si>
    <t>Skimmer rest or pipe invert elevation (in.)</t>
  </si>
  <si>
    <t>Skimmer Dewatering Volume</t>
  </si>
  <si>
    <t>Skimmer Size (in.)</t>
  </si>
  <si>
    <t>Head</t>
  </si>
  <si>
    <t>Route Hydrograph?</t>
  </si>
  <si>
    <t>Yes</t>
  </si>
  <si>
    <t>Initial Discharge Elevation (ft)</t>
  </si>
  <si>
    <t>Hydrograph Routing</t>
  </si>
  <si>
    <t>Time (hr)</t>
  </si>
  <si>
    <t>Site Soil Gradation</t>
  </si>
  <si>
    <t>Sieve No. (mm)</t>
  </si>
  <si>
    <t>% Finer</t>
  </si>
  <si>
    <t>Pan- Hydrometer Analysis</t>
  </si>
  <si>
    <t>Riser</t>
  </si>
  <si>
    <t>Skimmer</t>
  </si>
  <si>
    <t>User Input Hydrograph</t>
  </si>
  <si>
    <r>
      <t>Q</t>
    </r>
    <r>
      <rPr>
        <b/>
        <i/>
        <vertAlign val="subscript"/>
        <sz val="12"/>
        <color theme="1"/>
        <rFont val="Calibri"/>
        <family val="2"/>
        <scheme val="minor"/>
      </rPr>
      <t>in</t>
    </r>
    <r>
      <rPr>
        <b/>
        <i/>
        <sz val="12"/>
        <color theme="1"/>
        <rFont val="Calibri"/>
        <family val="2"/>
        <scheme val="minor"/>
      </rPr>
      <t xml:space="preserve"> (ft</t>
    </r>
    <r>
      <rPr>
        <b/>
        <i/>
        <vertAlign val="superscript"/>
        <sz val="12"/>
        <color theme="1"/>
        <rFont val="Calibri"/>
        <family val="2"/>
        <scheme val="minor"/>
      </rPr>
      <t>3</t>
    </r>
    <r>
      <rPr>
        <b/>
        <i/>
        <sz val="12"/>
        <color theme="1"/>
        <rFont val="Calibri"/>
        <family val="2"/>
        <scheme val="minor"/>
      </rPr>
      <t>/s)</t>
    </r>
  </si>
  <si>
    <t>Elevation of Orifice Row 1 (in.)</t>
  </si>
  <si>
    <t>Elevation of Orifice Row 2 (in.)</t>
  </si>
  <si>
    <t>Elevation of Orifice Row 3 (in.)</t>
  </si>
  <si>
    <t>Storage</t>
  </si>
  <si>
    <r>
      <t>Standing Pool (ft</t>
    </r>
    <r>
      <rPr>
        <i/>
        <vertAlign val="superscript"/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>)</t>
    </r>
  </si>
  <si>
    <r>
      <t>Stormwater Storage (ft</t>
    </r>
    <r>
      <rPr>
        <i/>
        <vertAlign val="superscript"/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>)</t>
    </r>
  </si>
  <si>
    <r>
      <t>Aux. Spillway Flow (ft</t>
    </r>
    <r>
      <rPr>
        <i/>
        <vertAlign val="superscript"/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>)</t>
    </r>
  </si>
  <si>
    <t>Flocculant</t>
  </si>
  <si>
    <t>Settled Sediment (%)</t>
  </si>
  <si>
    <t>Apply Flocculant?</t>
  </si>
  <si>
    <t>Slope of Dam Face (%)</t>
  </si>
  <si>
    <t>Foreslope (H:V)</t>
  </si>
  <si>
    <t>Backslope (H:V)</t>
  </si>
  <si>
    <t>Notes</t>
  </si>
  <si>
    <t>Project &amp; Location:</t>
  </si>
  <si>
    <t>Designer:</t>
  </si>
  <si>
    <t>Date:</t>
  </si>
  <si>
    <t>In-Channel Sediment Basin Design Tool</t>
  </si>
  <si>
    <t>Structure</t>
  </si>
  <si>
    <t>Rock Spillway</t>
  </si>
  <si>
    <t>Days</t>
  </si>
  <si>
    <t>Temp (F)</t>
  </si>
  <si>
    <r>
      <t>g (m/s</t>
    </r>
    <r>
      <rPr>
        <b/>
        <i/>
        <vertAlign val="superscript"/>
        <sz val="12"/>
        <color theme="1"/>
        <rFont val="Calibri"/>
        <family val="2"/>
        <scheme val="minor"/>
      </rPr>
      <t>2</t>
    </r>
    <r>
      <rPr>
        <b/>
        <i/>
        <sz val="12"/>
        <color theme="1"/>
        <rFont val="Calibri"/>
        <family val="2"/>
        <scheme val="minor"/>
      </rPr>
      <t>)</t>
    </r>
  </si>
  <si>
    <r>
      <t>ρ (kg/m</t>
    </r>
    <r>
      <rPr>
        <b/>
        <i/>
        <vertAlign val="superscript"/>
        <sz val="12"/>
        <color theme="1"/>
        <rFont val="Calibri"/>
        <family val="2"/>
        <scheme val="minor"/>
      </rPr>
      <t>3</t>
    </r>
    <r>
      <rPr>
        <b/>
        <i/>
        <sz val="12"/>
        <color theme="1"/>
        <rFont val="Calibri"/>
        <family val="2"/>
        <scheme val="minor"/>
      </rPr>
      <t>)</t>
    </r>
  </si>
  <si>
    <r>
      <t>ϒ (m</t>
    </r>
    <r>
      <rPr>
        <b/>
        <i/>
        <vertAlign val="superscript"/>
        <sz val="12"/>
        <color theme="1"/>
        <rFont val="Calibri"/>
        <family val="2"/>
        <scheme val="minor"/>
      </rPr>
      <t>2</t>
    </r>
    <r>
      <rPr>
        <b/>
        <i/>
        <sz val="12"/>
        <color theme="1"/>
        <rFont val="Calibri"/>
        <family val="2"/>
        <scheme val="minor"/>
      </rPr>
      <t>/s)</t>
    </r>
  </si>
  <si>
    <t>Water Characteristics for Settling</t>
  </si>
  <si>
    <t>Settlable</t>
  </si>
  <si>
    <t>Sus.</t>
  </si>
  <si>
    <t>Captured</t>
  </si>
  <si>
    <t>Soil Settling</t>
  </si>
  <si>
    <t>Flow Capacity</t>
  </si>
  <si>
    <t>Factor</t>
  </si>
  <si>
    <t>Faircloth Skimmer Factors</t>
  </si>
  <si>
    <t>Head (in.)</t>
  </si>
  <si>
    <t>Hydrograph</t>
  </si>
  <si>
    <t>No</t>
  </si>
  <si>
    <t>Time Step (s)</t>
  </si>
  <si>
    <t>Stage</t>
  </si>
  <si>
    <t>Length</t>
  </si>
  <si>
    <t>Surface Area</t>
  </si>
  <si>
    <t>Storage Volume</t>
  </si>
  <si>
    <t>Stage-Storage Relationship</t>
  </si>
  <si>
    <t>Stage-Discharge</t>
  </si>
  <si>
    <t>ft</t>
  </si>
  <si>
    <t>ft²</t>
  </si>
  <si>
    <t>ft³</t>
  </si>
  <si>
    <t>Discharge</t>
  </si>
  <si>
    <t>ft³/s</t>
  </si>
  <si>
    <t>Riser Elevation (ft)</t>
  </si>
  <si>
    <t>7 Days</t>
  </si>
  <si>
    <t>6 Days</t>
  </si>
  <si>
    <t>5 Days</t>
  </si>
  <si>
    <t>4 Days</t>
  </si>
  <si>
    <t>3 Days</t>
  </si>
  <si>
    <t>2 Days</t>
  </si>
  <si>
    <t>1 Days</t>
  </si>
  <si>
    <r>
      <t>Skimmer Sizing Factor (ft</t>
    </r>
    <r>
      <rPr>
        <i/>
        <vertAlign val="superscript"/>
        <sz val="12"/>
        <color theme="0"/>
        <rFont val="Calibri"/>
        <family val="2"/>
        <scheme val="minor"/>
      </rPr>
      <t>3</t>
    </r>
    <r>
      <rPr>
        <i/>
        <sz val="12"/>
        <color theme="0"/>
        <rFont val="Calibri"/>
        <family val="2"/>
        <scheme val="minor"/>
      </rPr>
      <t>/in</t>
    </r>
    <r>
      <rPr>
        <i/>
        <vertAlign val="superscript"/>
        <sz val="12"/>
        <color theme="0"/>
        <rFont val="Calibri"/>
        <family val="2"/>
        <scheme val="minor"/>
      </rPr>
      <t>2</t>
    </r>
    <r>
      <rPr>
        <i/>
        <sz val="12"/>
        <color theme="0"/>
        <rFont val="Calibri"/>
        <family val="2"/>
        <scheme val="minor"/>
      </rPr>
      <t>)</t>
    </r>
  </si>
  <si>
    <t>Cross Sections</t>
  </si>
  <si>
    <t>Basin Component</t>
  </si>
  <si>
    <t>x</t>
  </si>
  <si>
    <t>y</t>
  </si>
  <si>
    <t>Cross Section</t>
  </si>
  <si>
    <t>Bottom</t>
  </si>
  <si>
    <t>Left of Spillway</t>
  </si>
  <si>
    <t>Right of Spillway</t>
  </si>
  <si>
    <t>Spillway</t>
  </si>
  <si>
    <t>Skimmer Rest</t>
  </si>
  <si>
    <t>Riser Pipe</t>
  </si>
  <si>
    <t>Riser Crest</t>
  </si>
  <si>
    <t>Orifices</t>
  </si>
  <si>
    <t>Category</t>
  </si>
  <si>
    <t>V (m/s)</t>
  </si>
  <si>
    <t>Settling Distance (ft)</t>
  </si>
  <si>
    <t>Sand</t>
  </si>
  <si>
    <t>Coarse</t>
  </si>
  <si>
    <t>Med</t>
  </si>
  <si>
    <t>Fine</t>
  </si>
  <si>
    <t>Silt</t>
  </si>
  <si>
    <t>Clay</t>
  </si>
  <si>
    <t>Suspended</t>
  </si>
  <si>
    <t>Sedimentation based on Stoke's Law</t>
  </si>
  <si>
    <r>
      <t>ρ (kg/(m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))</t>
    </r>
  </si>
  <si>
    <t>Time Step (dT)</t>
  </si>
  <si>
    <t>Storage Indication Curve</t>
  </si>
  <si>
    <t>n</t>
  </si>
  <si>
    <t>ΔT</t>
  </si>
  <si>
    <t>hr</t>
  </si>
  <si>
    <r>
      <t>I</t>
    </r>
    <r>
      <rPr>
        <i/>
        <vertAlign val="subscript"/>
        <sz val="11"/>
        <color theme="1"/>
        <rFont val="Calibri"/>
        <family val="2"/>
        <scheme val="minor"/>
      </rPr>
      <t>n</t>
    </r>
  </si>
  <si>
    <r>
      <t>i</t>
    </r>
    <r>
      <rPr>
        <i/>
        <vertAlign val="subscript"/>
        <sz val="11"/>
        <color theme="1"/>
        <rFont val="Calibri"/>
        <family val="2"/>
        <scheme val="minor"/>
      </rPr>
      <t xml:space="preserve">n </t>
    </r>
    <r>
      <rPr>
        <i/>
        <sz val="11"/>
        <color theme="1"/>
        <rFont val="Calibri"/>
        <family val="2"/>
        <scheme val="minor"/>
      </rPr>
      <t>+ i</t>
    </r>
    <r>
      <rPr>
        <i/>
        <vertAlign val="subscript"/>
        <sz val="11"/>
        <color theme="1"/>
        <rFont val="Calibri"/>
        <family val="2"/>
        <scheme val="minor"/>
      </rPr>
      <t>n+1</t>
    </r>
  </si>
  <si>
    <t xml:space="preserve">Q </t>
  </si>
  <si>
    <t xml:space="preserve">Storage </t>
  </si>
  <si>
    <r>
      <t>2S'/Δt - O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 xml:space="preserve"> </t>
    </r>
  </si>
  <si>
    <r>
      <t>2S/Δt + O</t>
    </r>
    <r>
      <rPr>
        <i/>
        <vertAlign val="subscript"/>
        <sz val="11"/>
        <color theme="1"/>
        <rFont val="Calibri"/>
        <family val="2"/>
        <scheme val="minor"/>
      </rPr>
      <t>n+1</t>
    </r>
    <r>
      <rPr>
        <i/>
        <sz val="11"/>
        <color theme="1"/>
        <rFont val="Calibri"/>
        <family val="2"/>
        <scheme val="minor"/>
      </rPr>
      <t xml:space="preserve">  </t>
    </r>
  </si>
  <si>
    <r>
      <rPr>
        <b/>
        <sz val="12"/>
        <color theme="1"/>
        <rFont val="Calibri"/>
        <family val="2"/>
        <scheme val="minor"/>
      </rPr>
      <t xml:space="preserve">User Provided </t>
    </r>
    <r>
      <rPr>
        <b/>
        <sz val="12"/>
        <color rgb="FFFF0000"/>
        <rFont val="Calibri"/>
        <family val="2"/>
        <scheme val="minor"/>
      </rPr>
      <t>Input Paramters (Red)</t>
    </r>
  </si>
  <si>
    <r>
      <t>Expected Temperature in Basin (</t>
    </r>
    <r>
      <rPr>
        <b/>
        <sz val="12"/>
        <color theme="1"/>
        <rFont val="Calibri"/>
        <family val="2"/>
      </rPr>
      <t>°F)</t>
    </r>
  </si>
  <si>
    <t>This tool is to be used for design guidance only. The engineer of record is responsible for final design. Dam height is limited to 5 ft, as maximum specified in 3.4.6 of IECA Sediment Basin Design Standard (2021). Skimmer is limited to design for the Faircloth Skimmer. If the skimmer size or orifice diameter results in #N/A, dewatering time must be increased. Inflow hydrograph is limited to 2000 time step entries. Flocculant suggested if settled sediment is  less than 80%.</t>
  </si>
  <si>
    <t>Minutes</t>
  </si>
  <si>
    <t>Hours</t>
  </si>
  <si>
    <r>
      <t>Storage (ft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</si>
  <si>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t>Discharge (cfs)</t>
  </si>
  <si>
    <t>Storage Indication (cfs)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</si>
  <si>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</si>
  <si>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Total Runoff Volume</t>
  </si>
  <si>
    <t>Total Outflow Volume</t>
  </si>
  <si>
    <t>Storage at the end of routing</t>
  </si>
  <si>
    <t>Volume Characteristics</t>
  </si>
  <si>
    <t>IowaDOT2020</t>
  </si>
  <si>
    <t>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</si>
</sst>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0.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333333"/>
      <name val="Calibri"/>
      <family val="2"/>
      <scheme val="minor"/>
    </font>
    <font>
      <b/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vertAlign val="superscript"/>
      <sz val="12"/>
      <color theme="0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/>
    <xf numFmtId="2" fontId="7" fillId="0" borderId="2" xfId="2" applyNumberFormat="1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9" fontId="7" fillId="0" borderId="2" xfId="2" applyFont="1" applyFill="1" applyBorder="1"/>
    <xf numFmtId="9" fontId="7" fillId="0" borderId="14" xfId="2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164" fontId="10" fillId="0" borderId="0" xfId="0" applyNumberFormat="1" applyFont="1" applyFill="1" applyBorder="1"/>
    <xf numFmtId="164" fontId="10" fillId="0" borderId="16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12" xfId="0" applyFont="1" applyFill="1" applyBorder="1"/>
    <xf numFmtId="2" fontId="7" fillId="0" borderId="14" xfId="0" applyNumberFormat="1" applyFont="1" applyFill="1" applyBorder="1" applyAlignment="1"/>
    <xf numFmtId="0" fontId="10" fillId="0" borderId="12" xfId="0" applyFont="1" applyBorder="1"/>
    <xf numFmtId="0" fontId="0" fillId="0" borderId="2" xfId="0" applyBorder="1"/>
    <xf numFmtId="0" fontId="10" fillId="0" borderId="13" xfId="0" applyFont="1" applyBorder="1"/>
    <xf numFmtId="0" fontId="0" fillId="0" borderId="14" xfId="0" applyBorder="1"/>
    <xf numFmtId="0" fontId="5" fillId="0" borderId="12" xfId="0" applyFont="1" applyBorder="1"/>
    <xf numFmtId="0" fontId="5" fillId="0" borderId="13" xfId="0" applyFont="1" applyBorder="1"/>
    <xf numFmtId="2" fontId="7" fillId="0" borderId="2" xfId="0" applyNumberFormat="1" applyFont="1" applyFill="1" applyBorder="1" applyAlignment="1"/>
    <xf numFmtId="2" fontId="11" fillId="0" borderId="2" xfId="0" applyNumberFormat="1" applyFont="1" applyFill="1" applyBorder="1"/>
    <xf numFmtId="2" fontId="10" fillId="0" borderId="2" xfId="0" applyNumberFormat="1" applyFont="1" applyFill="1" applyBorder="1"/>
    <xf numFmtId="2" fontId="11" fillId="0" borderId="14" xfId="0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5" xfId="0" applyBorder="1"/>
    <xf numFmtId="0" fontId="0" fillId="0" borderId="1" xfId="0" applyBorder="1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5" fillId="0" borderId="21" xfId="0" applyFont="1" applyFill="1" applyBorder="1"/>
    <xf numFmtId="0" fontId="5" fillId="0" borderId="21" xfId="0" applyFont="1" applyBorder="1"/>
    <xf numFmtId="0" fontId="0" fillId="0" borderId="8" xfId="0" applyBorder="1"/>
    <xf numFmtId="0" fontId="5" fillId="0" borderId="23" xfId="0" applyFont="1" applyFill="1" applyBorder="1"/>
    <xf numFmtId="0" fontId="5" fillId="0" borderId="23" xfId="0" applyFont="1" applyBorder="1"/>
    <xf numFmtId="10" fontId="7" fillId="0" borderId="14" xfId="2" applyNumberFormat="1" applyFont="1" applyFill="1" applyBorder="1" applyAlignment="1"/>
    <xf numFmtId="10" fontId="7" fillId="0" borderId="2" xfId="2" applyNumberFormat="1" applyFont="1" applyFill="1" applyBorder="1" applyAlignment="1"/>
    <xf numFmtId="0" fontId="16" fillId="0" borderId="12" xfId="0" applyFont="1" applyBorder="1"/>
    <xf numFmtId="0" fontId="0" fillId="0" borderId="12" xfId="0" applyBorder="1"/>
    <xf numFmtId="0" fontId="0" fillId="0" borderId="13" xfId="0" applyBorder="1"/>
    <xf numFmtId="0" fontId="16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10" fillId="0" borderId="24" xfId="0" applyFont="1" applyFill="1" applyBorder="1"/>
    <xf numFmtId="0" fontId="7" fillId="0" borderId="24" xfId="0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0" fontId="5" fillId="0" borderId="17" xfId="0" applyFont="1" applyFill="1" applyBorder="1"/>
    <xf numFmtId="0" fontId="6" fillId="2" borderId="26" xfId="0" applyFont="1" applyFill="1" applyBorder="1" applyAlignment="1"/>
    <xf numFmtId="0" fontId="9" fillId="0" borderId="2" xfId="0" applyFont="1" applyBorder="1" applyAlignment="1">
      <alignment horizontal="right"/>
    </xf>
    <xf numFmtId="0" fontId="0" fillId="0" borderId="12" xfId="0" applyFont="1" applyBorder="1"/>
    <xf numFmtId="0" fontId="9" fillId="0" borderId="12" xfId="0" applyFont="1" applyBorder="1" applyAlignment="1">
      <alignment horizontal="right"/>
    </xf>
    <xf numFmtId="0" fontId="0" fillId="0" borderId="0" xfId="0" applyFont="1" applyFill="1" applyBorder="1"/>
    <xf numFmtId="0" fontId="0" fillId="0" borderId="16" xfId="0" applyFont="1" applyFill="1" applyBorder="1"/>
    <xf numFmtId="0" fontId="3" fillId="0" borderId="0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0" fillId="0" borderId="2" xfId="0" applyFont="1" applyFill="1" applyBorder="1"/>
    <xf numFmtId="3" fontId="18" fillId="0" borderId="13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vertical="center" wrapText="1"/>
    </xf>
    <xf numFmtId="0" fontId="0" fillId="0" borderId="14" xfId="0" applyFont="1" applyFill="1" applyBorder="1"/>
    <xf numFmtId="0" fontId="0" fillId="0" borderId="17" xfId="0" applyFont="1" applyFill="1" applyBorder="1"/>
    <xf numFmtId="0" fontId="0" fillId="0" borderId="25" xfId="0" applyFont="1" applyFill="1" applyBorder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2" fontId="0" fillId="0" borderId="0" xfId="0" applyNumberFormat="1"/>
    <xf numFmtId="0" fontId="4" fillId="0" borderId="0" xfId="0" applyFont="1"/>
    <xf numFmtId="43" fontId="0" fillId="0" borderId="0" xfId="0" applyNumberFormat="1"/>
    <xf numFmtId="2" fontId="0" fillId="0" borderId="0" xfId="0" applyNumberFormat="1" applyFont="1" applyBorder="1"/>
    <xf numFmtId="2" fontId="21" fillId="0" borderId="0" xfId="1" applyNumberFormat="1" applyFont="1" applyFill="1" applyBorder="1"/>
    <xf numFmtId="2" fontId="5" fillId="0" borderId="0" xfId="1" applyNumberFormat="1" applyFont="1" applyFill="1" applyBorder="1"/>
    <xf numFmtId="2" fontId="0" fillId="0" borderId="0" xfId="0" applyNumberFormat="1" applyFont="1"/>
    <xf numFmtId="2" fontId="10" fillId="0" borderId="14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12" xfId="0" applyFont="1" applyFill="1" applyBorder="1" applyProtection="1">
      <protection hidden="1"/>
    </xf>
    <xf numFmtId="0" fontId="16" fillId="0" borderId="2" xfId="0" applyFont="1" applyFill="1" applyBorder="1" applyAlignment="1">
      <alignment vertical="center"/>
    </xf>
    <xf numFmtId="0" fontId="0" fillId="0" borderId="12" xfId="0" applyFill="1" applyBorder="1" applyProtection="1">
      <protection hidden="1"/>
    </xf>
    <xf numFmtId="0" fontId="0" fillId="0" borderId="12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0" xfId="0" applyFill="1" applyBorder="1" applyProtection="1">
      <protection hidden="1"/>
    </xf>
    <xf numFmtId="2" fontId="0" fillId="0" borderId="15" xfId="0" applyNumberFormat="1" applyFill="1" applyBorder="1" applyProtection="1">
      <protection hidden="1"/>
    </xf>
    <xf numFmtId="0" fontId="0" fillId="0" borderId="13" xfId="0" applyFill="1" applyBorder="1" applyProtection="1">
      <protection hidden="1"/>
    </xf>
    <xf numFmtId="2" fontId="0" fillId="0" borderId="16" xfId="0" applyNumberFormat="1" applyFill="1" applyBorder="1" applyProtection="1">
      <protection hidden="1"/>
    </xf>
    <xf numFmtId="165" fontId="0" fillId="0" borderId="15" xfId="0" applyNumberFormat="1" applyFill="1" applyBorder="1" applyProtection="1">
      <protection hidden="1"/>
    </xf>
    <xf numFmtId="165" fontId="0" fillId="0" borderId="16" xfId="0" applyNumberFormat="1" applyFill="1" applyBorder="1" applyProtection="1">
      <protection hidden="1"/>
    </xf>
    <xf numFmtId="0" fontId="0" fillId="0" borderId="10" xfId="0" applyFill="1" applyBorder="1"/>
    <xf numFmtId="0" fontId="0" fillId="0" borderId="15" xfId="0" applyFill="1" applyBorder="1"/>
    <xf numFmtId="2" fontId="0" fillId="0" borderId="15" xfId="0" applyNumberFormat="1" applyFill="1" applyBorder="1"/>
    <xf numFmtId="9" fontId="0" fillId="0" borderId="12" xfId="2" applyFont="1" applyBorder="1"/>
    <xf numFmtId="9" fontId="0" fillId="0" borderId="2" xfId="2" applyFont="1" applyBorder="1"/>
    <xf numFmtId="9" fontId="0" fillId="0" borderId="13" xfId="2" applyFont="1" applyBorder="1"/>
    <xf numFmtId="9" fontId="0" fillId="0" borderId="14" xfId="2" applyFont="1" applyBorder="1"/>
    <xf numFmtId="0" fontId="0" fillId="0" borderId="10" xfId="0" applyBorder="1"/>
    <xf numFmtId="9" fontId="0" fillId="0" borderId="11" xfId="2" applyFont="1" applyBorder="1"/>
    <xf numFmtId="0" fontId="0" fillId="0" borderId="14" xfId="0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7" xfId="0" applyNumberFormat="1" applyFont="1" applyBorder="1"/>
    <xf numFmtId="164" fontId="0" fillId="0" borderId="17" xfId="0" applyNumberFormat="1" applyFont="1" applyBorder="1"/>
    <xf numFmtId="164" fontId="0" fillId="0" borderId="25" xfId="0" applyNumberFormat="1" applyFont="1" applyBorder="1"/>
    <xf numFmtId="9" fontId="2" fillId="0" borderId="17" xfId="2" applyFont="1" applyBorder="1"/>
    <xf numFmtId="2" fontId="0" fillId="0" borderId="17" xfId="2" applyNumberFormat="1" applyFont="1" applyBorder="1"/>
    <xf numFmtId="2" fontId="0" fillId="0" borderId="17" xfId="1" applyNumberFormat="1" applyFont="1" applyBorder="1"/>
    <xf numFmtId="11" fontId="0" fillId="0" borderId="17" xfId="2" applyNumberFormat="1" applyFont="1" applyBorder="1"/>
    <xf numFmtId="0" fontId="20" fillId="0" borderId="30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3" fontId="0" fillId="0" borderId="33" xfId="1" applyFont="1" applyBorder="1"/>
    <xf numFmtId="164" fontId="0" fillId="0" borderId="35" xfId="0" applyNumberFormat="1" applyFont="1" applyBorder="1"/>
    <xf numFmtId="9" fontId="2" fillId="0" borderId="35" xfId="2" applyFont="1" applyBorder="1"/>
    <xf numFmtId="2" fontId="0" fillId="0" borderId="35" xfId="2" applyNumberFormat="1" applyFont="1" applyBorder="1"/>
    <xf numFmtId="11" fontId="0" fillId="0" borderId="35" xfId="2" applyNumberFormat="1" applyFont="1" applyBorder="1"/>
    <xf numFmtId="43" fontId="0" fillId="0" borderId="36" xfId="1" applyFont="1" applyBorder="1"/>
    <xf numFmtId="0" fontId="25" fillId="0" borderId="0" xfId="0" applyFont="1" applyAlignment="1">
      <alignment horizontal="center" vertical="center" wrapText="1"/>
    </xf>
    <xf numFmtId="0" fontId="20" fillId="0" borderId="12" xfId="0" applyFont="1" applyBorder="1"/>
    <xf numFmtId="0" fontId="20" fillId="0" borderId="0" xfId="0" applyFont="1" applyBorder="1"/>
    <xf numFmtId="0" fontId="20" fillId="0" borderId="2" xfId="0" applyFont="1" applyBorder="1"/>
    <xf numFmtId="2" fontId="0" fillId="0" borderId="0" xfId="0" applyNumberFormat="1" applyBorder="1"/>
    <xf numFmtId="2" fontId="0" fillId="0" borderId="16" xfId="0" applyNumberFormat="1" applyBorder="1"/>
    <xf numFmtId="166" fontId="0" fillId="0" borderId="0" xfId="0" applyNumberFormat="1"/>
    <xf numFmtId="166" fontId="0" fillId="0" borderId="2" xfId="0" applyNumberFormat="1" applyBorder="1"/>
    <xf numFmtId="166" fontId="0" fillId="0" borderId="14" xfId="0" applyNumberFormat="1" applyBorder="1"/>
    <xf numFmtId="0" fontId="0" fillId="0" borderId="16" xfId="0" applyFont="1" applyBorder="1"/>
    <xf numFmtId="11" fontId="0" fillId="0" borderId="2" xfId="0" applyNumberFormat="1" applyBorder="1"/>
    <xf numFmtId="11" fontId="0" fillId="0" borderId="14" xfId="0" applyNumberFormat="1" applyBorder="1"/>
    <xf numFmtId="0" fontId="2" fillId="0" borderId="2" xfId="0" applyFont="1" applyBorder="1"/>
    <xf numFmtId="0" fontId="2" fillId="0" borderId="0" xfId="0" applyFont="1"/>
    <xf numFmtId="11" fontId="2" fillId="0" borderId="0" xfId="0" applyNumberFormat="1" applyFont="1"/>
    <xf numFmtId="10" fontId="0" fillId="0" borderId="2" xfId="0" applyNumberFormat="1" applyBorder="1"/>
    <xf numFmtId="166" fontId="0" fillId="0" borderId="0" xfId="0" applyNumberFormat="1" applyFont="1"/>
    <xf numFmtId="166" fontId="0" fillId="0" borderId="19" xfId="0" applyNumberFormat="1" applyFont="1" applyBorder="1"/>
    <xf numFmtId="166" fontId="0" fillId="0" borderId="0" xfId="0" applyNumberFormat="1" applyFont="1" applyBorder="1"/>
    <xf numFmtId="166" fontId="5" fillId="0" borderId="23" xfId="0" applyNumberFormat="1" applyFont="1" applyFill="1" applyBorder="1"/>
    <xf numFmtId="166" fontId="5" fillId="0" borderId="0" xfId="0" applyNumberFormat="1" applyFont="1" applyFill="1" applyBorder="1"/>
    <xf numFmtId="166" fontId="6" fillId="2" borderId="9" xfId="0" applyNumberFormat="1" applyFont="1" applyFill="1" applyBorder="1" applyAlignment="1"/>
    <xf numFmtId="166" fontId="10" fillId="0" borderId="12" xfId="0" applyNumberFormat="1" applyFont="1" applyFill="1" applyBorder="1"/>
    <xf numFmtId="166" fontId="10" fillId="0" borderId="13" xfId="0" applyNumberFormat="1" applyFont="1" applyFill="1" applyBorder="1"/>
    <xf numFmtId="166" fontId="9" fillId="0" borderId="12" xfId="0" applyNumberFormat="1" applyFont="1" applyFill="1" applyBorder="1" applyAlignment="1">
      <alignment horizontal="center"/>
    </xf>
    <xf numFmtId="166" fontId="2" fillId="0" borderId="12" xfId="0" applyNumberFormat="1" applyFont="1" applyBorder="1"/>
    <xf numFmtId="166" fontId="2" fillId="0" borderId="0" xfId="0" applyNumberFormat="1" applyFont="1"/>
    <xf numFmtId="2" fontId="0" fillId="0" borderId="14" xfId="0" applyNumberFormat="1" applyBorder="1"/>
    <xf numFmtId="2" fontId="0" fillId="0" borderId="2" xfId="0" applyNumberFormat="1" applyBorder="1"/>
    <xf numFmtId="166" fontId="20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0" fillId="0" borderId="0" xfId="0" applyNumberFormat="1" applyFill="1"/>
    <xf numFmtId="0" fontId="0" fillId="0" borderId="0" xfId="0" applyAlignment="1">
      <alignment horizontal="left"/>
    </xf>
    <xf numFmtId="0" fontId="2" fillId="0" borderId="14" xfId="0" applyFont="1" applyBorder="1"/>
    <xf numFmtId="0" fontId="10" fillId="0" borderId="0" xfId="0" applyFont="1" applyFill="1" applyBorder="1"/>
    <xf numFmtId="2" fontId="0" fillId="0" borderId="0" xfId="0" applyNumberFormat="1" applyFill="1" applyBorder="1"/>
    <xf numFmtId="0" fontId="10" fillId="3" borderId="12" xfId="0" applyFont="1" applyFill="1" applyBorder="1"/>
    <xf numFmtId="2" fontId="0" fillId="3" borderId="0" xfId="0" applyNumberFormat="1" applyFill="1" applyBorder="1"/>
    <xf numFmtId="0" fontId="10" fillId="3" borderId="2" xfId="0" applyFont="1" applyFill="1" applyBorder="1"/>
    <xf numFmtId="0" fontId="10" fillId="3" borderId="13" xfId="0" applyFont="1" applyFill="1" applyBorder="1"/>
    <xf numFmtId="2" fontId="0" fillId="3" borderId="16" xfId="0" applyNumberFormat="1" applyFill="1" applyBorder="1"/>
    <xf numFmtId="0" fontId="10" fillId="3" borderId="14" xfId="0" applyFont="1" applyFill="1" applyBorder="1"/>
    <xf numFmtId="0" fontId="29" fillId="0" borderId="21" xfId="0" applyFont="1" applyBorder="1" applyAlignment="1">
      <alignment horizontal="right"/>
    </xf>
    <xf numFmtId="0" fontId="30" fillId="0" borderId="21" xfId="0" applyFont="1" applyBorder="1"/>
    <xf numFmtId="0" fontId="10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27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6" fontId="2" fillId="0" borderId="21" xfId="0" applyNumberFormat="1" applyFont="1" applyBorder="1"/>
    <xf numFmtId="0" fontId="2" fillId="0" borderId="21" xfId="0" applyFont="1" applyBorder="1"/>
  </cellXfs>
  <cellStyles count="3">
    <cellStyle name="Comma" xfId="1" builtinId="3"/>
    <cellStyle name="Normal" xfId="0" builtinId="0"/>
    <cellStyle name="Percent" xfId="2" builtinId="5"/>
  </cellStyles>
  <dxfs count="15"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theme="0" tint="-4.9989318521683403E-2"/>
      </font>
      <fill>
        <patternFill patternType="solid"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+mn-lt"/>
              </a:rPr>
              <a:t>Stage-Storage </a:t>
            </a:r>
          </a:p>
        </c:rich>
      </c:tx>
      <c:layout>
        <c:manualLayout>
          <c:xMode val="edge"/>
          <c:yMode val="edge"/>
          <c:x val="0.41647206528562469"/>
          <c:y val="9.59232613908872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03177163026848"/>
          <c:y val="9.8887441228119877E-2"/>
          <c:w val="0.82036357629712064"/>
          <c:h val="0.72945939311542896"/>
        </c:manualLayout>
      </c:layout>
      <c:scatterChart>
        <c:scatterStyle val="smoothMarker"/>
        <c:varyColors val="0"/>
        <c:ser>
          <c:idx val="0"/>
          <c:order val="0"/>
          <c:tx>
            <c:v>Stage Storage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28258619347604047"/>
                  <c:y val="0.4977420530766987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 w="1270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'STAGE-STORAGE'!$A$4:$A$54</c:f>
              <c:numCache>
                <c:formatCode>0.00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'STAGE-STORAGE'!$D$4:$D$54</c:f>
              <c:numCache>
                <c:formatCode>0.00</c:formatCode>
                <c:ptCount val="51"/>
                <c:pt idx="0">
                  <c:v>0</c:v>
                </c:pt>
                <c:pt idx="1">
                  <c:v>3.4383125000000003</c:v>
                </c:pt>
                <c:pt idx="2">
                  <c:v>13.973166666666666</c:v>
                </c:pt>
                <c:pt idx="3">
                  <c:v>31.934437499999998</c:v>
                </c:pt>
                <c:pt idx="4">
                  <c:v>57.651999999999994</c:v>
                </c:pt>
                <c:pt idx="5">
                  <c:v>91.455729166666671</c:v>
                </c:pt>
                <c:pt idx="6">
                  <c:v>133.67550000000003</c:v>
                </c:pt>
                <c:pt idx="7">
                  <c:v>184.6411875</c:v>
                </c:pt>
                <c:pt idx="8">
                  <c:v>244.68266666666668</c:v>
                </c:pt>
                <c:pt idx="9">
                  <c:v>314.12981250000001</c:v>
                </c:pt>
                <c:pt idx="10">
                  <c:v>393.3125</c:v>
                </c:pt>
                <c:pt idx="11">
                  <c:v>482.56060416666674</c:v>
                </c:pt>
                <c:pt idx="12">
                  <c:v>582.20400000000006</c:v>
                </c:pt>
                <c:pt idx="13">
                  <c:v>692.5725625</c:v>
                </c:pt>
                <c:pt idx="14">
                  <c:v>813.99616666666657</c:v>
                </c:pt>
                <c:pt idx="15">
                  <c:v>946.8046875</c:v>
                </c:pt>
                <c:pt idx="16">
                  <c:v>1091.3280000000002</c:v>
                </c:pt>
                <c:pt idx="17">
                  <c:v>1247.8959791666666</c:v>
                </c:pt>
                <c:pt idx="18">
                  <c:v>1416.8385000000001</c:v>
                </c:pt>
                <c:pt idx="19">
                  <c:v>1598.4854375</c:v>
                </c:pt>
                <c:pt idx="20">
                  <c:v>1793.1666666666667</c:v>
                </c:pt>
                <c:pt idx="21">
                  <c:v>2001.2120625</c:v>
                </c:pt>
                <c:pt idx="22">
                  <c:v>2222.9515000000001</c:v>
                </c:pt>
                <c:pt idx="23">
                  <c:v>2458.7148541666666</c:v>
                </c:pt>
                <c:pt idx="24">
                  <c:v>2708.8319999999999</c:v>
                </c:pt>
                <c:pt idx="25">
                  <c:v>2973.6328125000005</c:v>
                </c:pt>
                <c:pt idx="26">
                  <c:v>3253.4471666666668</c:v>
                </c:pt>
                <c:pt idx="27">
                  <c:v>3548.6049375000007</c:v>
                </c:pt>
                <c:pt idx="28">
                  <c:v>3859.4359999999997</c:v>
                </c:pt>
                <c:pt idx="29">
                  <c:v>4186.2702291666665</c:v>
                </c:pt>
                <c:pt idx="30">
                  <c:v>4529.4375</c:v>
                </c:pt>
                <c:pt idx="31">
                  <c:v>4889.2676875000006</c:v>
                </c:pt>
                <c:pt idx="32">
                  <c:v>5266.0906666666669</c:v>
                </c:pt>
                <c:pt idx="33">
                  <c:v>5660.2363125000002</c:v>
                </c:pt>
                <c:pt idx="34">
                  <c:v>6072.0344999999998</c:v>
                </c:pt>
                <c:pt idx="35">
                  <c:v>6501.815104166667</c:v>
                </c:pt>
                <c:pt idx="36">
                  <c:v>6949.9080000000013</c:v>
                </c:pt>
                <c:pt idx="37">
                  <c:v>7416.6430625000003</c:v>
                </c:pt>
                <c:pt idx="38">
                  <c:v>7902.3501666666662</c:v>
                </c:pt>
                <c:pt idx="39">
                  <c:v>8407.3591875000002</c:v>
                </c:pt>
                <c:pt idx="40">
                  <c:v>8932</c:v>
                </c:pt>
                <c:pt idx="41">
                  <c:v>9476.6024791666659</c:v>
                </c:pt>
                <c:pt idx="42">
                  <c:v>10041.496500000001</c:v>
                </c:pt>
                <c:pt idx="43">
                  <c:v>10627.011937499999</c:v>
                </c:pt>
                <c:pt idx="44">
                  <c:v>11233.478666666668</c:v>
                </c:pt>
                <c:pt idx="45">
                  <c:v>11861.2265625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2D-4034-AA7B-58D4CCB85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46712"/>
        <c:axId val="600347104"/>
        <c:extLst/>
      </c:scatterChart>
      <c:valAx>
        <c:axId val="60034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Stage</a:t>
                </a:r>
                <a:r>
                  <a:rPr lang="en-US" sz="1200" b="1">
                    <a:solidFill>
                      <a:sysClr val="windowText" lastClr="000000"/>
                    </a:solidFill>
                  </a:rPr>
                  <a:t> (</a:t>
                </a:r>
                <a:r>
                  <a:rPr lang="en-US" sz="1200" b="1" i="0" u="none" strike="noStrike" baseline="0">
                    <a:effectLst/>
                  </a:rPr>
                  <a:t>ft</a:t>
                </a:r>
                <a:r>
                  <a:rPr lang="en-US" sz="1200" b="1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00347104"/>
        <c:crosses val="autoZero"/>
        <c:crossBetween val="midCat"/>
      </c:valAx>
      <c:valAx>
        <c:axId val="600347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Storage (ft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+mn-lt"/>
                  </a:rPr>
                  <a:t>3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7.5612423447069116E-3"/>
              <c:y val="0.32106809565470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00346712"/>
        <c:crosses val="autoZero"/>
        <c:crossBetween val="midCat"/>
      </c:valAx>
      <c:spPr>
        <a:noFill/>
        <a:ln w="158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Stage-Discharge</a:t>
            </a:r>
          </a:p>
        </c:rich>
      </c:tx>
      <c:layout>
        <c:manualLayout>
          <c:xMode val="edge"/>
          <c:yMode val="edge"/>
          <c:x val="0.41647206528562469"/>
          <c:y val="9.59232613908872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98570728471117"/>
          <c:y val="9.8887441228119877E-2"/>
          <c:w val="0.80487482676281275"/>
          <c:h val="0.72945939311542896"/>
        </c:manualLayout>
      </c:layout>
      <c:scatterChart>
        <c:scatterStyle val="smoothMarker"/>
        <c:varyColors val="0"/>
        <c:ser>
          <c:idx val="0"/>
          <c:order val="0"/>
          <c:tx>
            <c:v>Discharge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'STAGE-STORAGE'!$A$4:$A$54</c:f>
              <c:numCache>
                <c:formatCode>0.00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'STAGE-STORAGE'!$J$4:$J$55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3.3218590262750688E-2</c:v>
                </c:pt>
                <c:pt idx="22">
                  <c:v>4.6978180872496854E-2</c:v>
                </c:pt>
                <c:pt idx="23">
                  <c:v>5.7536286090896928E-2</c:v>
                </c:pt>
                <c:pt idx="24">
                  <c:v>9.3560045898276267E-2</c:v>
                </c:pt>
                <c:pt idx="25">
                  <c:v>0.11716404156826349</c:v>
                </c:pt>
                <c:pt idx="26">
                  <c:v>0.13561432686387487</c:v>
                </c:pt>
                <c:pt idx="27">
                  <c:v>0.15149688633740652</c:v>
                </c:pt>
                <c:pt idx="28">
                  <c:v>0.16571671836484142</c:v>
                </c:pt>
                <c:pt idx="29">
                  <c:v>0.17873183240776011</c:v>
                </c:pt>
                <c:pt idx="30">
                  <c:v>0.19081643713826413</c:v>
                </c:pt>
                <c:pt idx="31">
                  <c:v>0.53419086580679853</c:v>
                </c:pt>
                <c:pt idx="32">
                  <c:v>1.1520140045707539</c:v>
                </c:pt>
                <c:pt idx="33">
                  <c:v>1.9483781809622218</c:v>
                </c:pt>
                <c:pt idx="34">
                  <c:v>2.8890972796673751</c:v>
                </c:pt>
                <c:pt idx="35">
                  <c:v>3.9544287344138263</c:v>
                </c:pt>
                <c:pt idx="36">
                  <c:v>5.1310592064915337</c:v>
                </c:pt>
                <c:pt idx="37">
                  <c:v>6.4092189474130574</c:v>
                </c:pt>
                <c:pt idx="38">
                  <c:v>7.7813404622128148</c:v>
                </c:pt>
                <c:pt idx="39">
                  <c:v>9.241336612722586</c:v>
                </c:pt>
                <c:pt idx="40">
                  <c:v>10.784172378752322</c:v>
                </c:pt>
                <c:pt idx="41">
                  <c:v>12.884108621042992</c:v>
                </c:pt>
                <c:pt idx="42">
                  <c:v>15.45538643263869</c:v>
                </c:pt>
                <c:pt idx="43">
                  <c:v>18.356463424230963</c:v>
                </c:pt>
                <c:pt idx="44">
                  <c:v>21.535155279374194</c:v>
                </c:pt>
                <c:pt idx="45">
                  <c:v>24.960422837909867</c:v>
                </c:pt>
                <c:pt idx="46" formatCode="General">
                  <c:v>#N/A</c:v>
                </c:pt>
                <c:pt idx="47" formatCode="General">
                  <c:v>#N/A</c:v>
                </c:pt>
                <c:pt idx="48" formatCode="General">
                  <c:v>#N/A</c:v>
                </c:pt>
                <c:pt idx="49" formatCode="General">
                  <c:v>#N/A</c:v>
                </c:pt>
                <c:pt idx="50" formatCode="General">
                  <c:v>#N/A</c:v>
                </c:pt>
                <c:pt idx="51" formatCode="General">
                  <c:v>8932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1A-4EE0-A8C0-0582BC907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46712"/>
        <c:axId val="600347104"/>
        <c:extLst/>
      </c:scatterChart>
      <c:valAx>
        <c:axId val="60034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Stage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(</a:t>
                </a:r>
                <a:r>
                  <a:rPr lang="en-US" sz="1200" b="1" i="0" u="none" strike="noStrike" baseline="0">
                    <a:effectLst/>
                    <a:latin typeface="Calibri" panose="020F0502020204030204" pitchFamily="34" charset="0"/>
                    <a:cs typeface="Calibri" panose="020F0502020204030204" pitchFamily="34" charset="0"/>
                  </a:rPr>
                  <a:t>ft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00347104"/>
        <c:crosses val="autoZero"/>
        <c:crossBetween val="midCat"/>
      </c:valAx>
      <c:valAx>
        <c:axId val="600347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Discharge (ft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3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/s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0955279999287472E-2"/>
              <c:y val="0.24269567261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600346712"/>
        <c:crosses val="autoZero"/>
        <c:crossBetween val="midCat"/>
      </c:valAx>
      <c:spPr>
        <a:noFill/>
        <a:ln w="158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+mn-lt"/>
                <a:cs typeface="Times New Roman" panose="02020603050405020304" pitchFamily="18" charset="0"/>
              </a:defRPr>
            </a:pPr>
            <a:r>
              <a:rPr lang="en-US" sz="1400">
                <a:latin typeface="+mn-lt"/>
                <a:cs typeface="Times New Roman" panose="02020603050405020304" pitchFamily="18" charset="0"/>
              </a:rPr>
              <a:t>Channel</a:t>
            </a:r>
            <a:r>
              <a:rPr lang="en-US" sz="1400" baseline="0">
                <a:latin typeface="+mn-lt"/>
                <a:cs typeface="Times New Roman" panose="02020603050405020304" pitchFamily="18" charset="0"/>
              </a:rPr>
              <a:t> Cross Section</a:t>
            </a:r>
            <a:endParaRPr lang="en-US" sz="1400">
              <a:latin typeface="+mn-lt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9879281343403918"/>
          <c:y val="3.3195020746887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975648877223682E-2"/>
          <c:y val="0.13002545136403407"/>
          <c:w val="0.84373268445610961"/>
          <c:h val="0.65421697287839031"/>
        </c:manualLayout>
      </c:layout>
      <c:scatterChart>
        <c:scatterStyle val="lineMarker"/>
        <c:varyColors val="0"/>
        <c:ser>
          <c:idx val="1"/>
          <c:order val="0"/>
          <c:tx>
            <c:v>Cross Section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xVal>
            <c:numRef>
              <c:f>REFERENCE!$J$17:$J$20</c:f>
              <c:numCache>
                <c:formatCode>General</c:formatCode>
                <c:ptCount val="4"/>
                <c:pt idx="0">
                  <c:v>-20.75</c:v>
                </c:pt>
                <c:pt idx="1">
                  <c:v>-5</c:v>
                </c:pt>
                <c:pt idx="2">
                  <c:v>5</c:v>
                </c:pt>
                <c:pt idx="3">
                  <c:v>18.5</c:v>
                </c:pt>
              </c:numCache>
            </c:numRef>
          </c:xVal>
          <c:yVal>
            <c:numRef>
              <c:f>REFERENCE!$K$17:$K$20</c:f>
              <c:numCache>
                <c:formatCode>General</c:formatCode>
                <c:ptCount val="4"/>
                <c:pt idx="0" formatCode="0.00">
                  <c:v>4.5</c:v>
                </c:pt>
                <c:pt idx="1">
                  <c:v>0</c:v>
                </c:pt>
                <c:pt idx="2">
                  <c:v>0</c:v>
                </c:pt>
                <c:pt idx="3" formatCode="0.0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8-4C45-BE26-EF5547335EA9}"/>
            </c:ext>
          </c:extLst>
        </c:ser>
        <c:ser>
          <c:idx val="0"/>
          <c:order val="1"/>
          <c:tx>
            <c:v>Left of Spillway</c:v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xVal>
            <c:numRef>
              <c:f>REFERENCE!$J$23:$J$25</c:f>
              <c:numCache>
                <c:formatCode>General</c:formatCode>
                <c:ptCount val="3"/>
                <c:pt idx="0">
                  <c:v>-20.75</c:v>
                </c:pt>
                <c:pt idx="1">
                  <c:v>-2</c:v>
                </c:pt>
                <c:pt idx="2">
                  <c:v>-2</c:v>
                </c:pt>
              </c:numCache>
            </c:numRef>
          </c:xVal>
          <c:yVal>
            <c:numRef>
              <c:f>REFERENCE!$K$23:$K$25</c:f>
              <c:numCache>
                <c:formatCode>0.0</c:formatCode>
                <c:ptCount val="3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38-4C45-BE26-EF5547335EA9}"/>
            </c:ext>
          </c:extLst>
        </c:ser>
        <c:ser>
          <c:idx val="2"/>
          <c:order val="2"/>
          <c:tx>
            <c:v>Right of Spillway</c:v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xVal>
            <c:numRef>
              <c:f>REFERENCE!$J$26:$J$28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18.5</c:v>
                </c:pt>
              </c:numCache>
            </c:numRef>
          </c:xVal>
          <c:yVal>
            <c:numRef>
              <c:f>REFERENCE!$K$26:$K$28</c:f>
              <c:numCache>
                <c:formatCode>0.0</c:formatCode>
                <c:ptCount val="3"/>
                <c:pt idx="0">
                  <c:v>4</c:v>
                </c:pt>
                <c:pt idx="1">
                  <c:v>4.5</c:v>
                </c:pt>
                <c:pt idx="2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38-4C45-BE26-EF5547335EA9}"/>
            </c:ext>
          </c:extLst>
        </c:ser>
        <c:ser>
          <c:idx val="3"/>
          <c:order val="3"/>
          <c:tx>
            <c:v>Spillway</c:v>
          </c:tx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  <c:marker>
            <c:symbol val="none"/>
          </c:marker>
          <c:xVal>
            <c:numRef>
              <c:f>REFERENCE!$J$29:$J$30</c:f>
              <c:numCache>
                <c:formatCode>General</c:formatCode>
                <c:ptCount val="2"/>
                <c:pt idx="0">
                  <c:v>-2</c:v>
                </c:pt>
                <c:pt idx="1">
                  <c:v>2</c:v>
                </c:pt>
              </c:numCache>
            </c:numRef>
          </c:xVal>
          <c:yVal>
            <c:numRef>
              <c:f>REFERENCE!$K$29:$K$30</c:f>
              <c:numCache>
                <c:formatCode>0.0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38-4C45-BE26-EF5547335EA9}"/>
            </c:ext>
          </c:extLst>
        </c:ser>
        <c:ser>
          <c:idx val="4"/>
          <c:order val="4"/>
          <c:tx>
            <c:v>Skimmer Rest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REFERENCE!$J$31:$J$34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REFERENCE!$K$31:$K$34</c:f>
              <c:numCache>
                <c:formatCode>0.0</c:formatCode>
                <c:ptCount val="4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38-4C45-BE26-EF5547335EA9}"/>
            </c:ext>
          </c:extLst>
        </c:ser>
        <c:ser>
          <c:idx val="5"/>
          <c:order val="5"/>
          <c:tx>
            <c:strRef>
              <c:f>REFERENCE!$L$35</c:f>
              <c:strCache>
                <c:ptCount val="1"/>
                <c:pt idx="0">
                  <c:v>Riser Pipe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REFERENCE!$J$35:$J$38</c:f>
              <c:numCache>
                <c:formatCode>General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</c:numCache>
            </c:numRef>
          </c:xVal>
          <c:yVal>
            <c:numRef>
              <c:f>REFERENCE!$K$35:$K$38</c:f>
              <c:numCache>
                <c:formatCode>General</c:formatCode>
                <c:ptCount val="4"/>
                <c:pt idx="0" formatCode="0.0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38-4C45-BE26-EF5547335EA9}"/>
            </c:ext>
          </c:extLst>
        </c:ser>
        <c:ser>
          <c:idx val="6"/>
          <c:order val="6"/>
          <c:tx>
            <c:strRef>
              <c:f>REFERENCE!$L$39</c:f>
              <c:strCache>
                <c:ptCount val="1"/>
                <c:pt idx="0">
                  <c:v>Riser Crest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REFERENCE!$J$39:$J$40</c:f>
              <c:numCache>
                <c:formatCode>General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xVal>
          <c:yVal>
            <c:numRef>
              <c:f>REFERENCE!$K$39:$K$40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38-4C45-BE26-EF5547335EA9}"/>
            </c:ext>
          </c:extLst>
        </c:ser>
        <c:ser>
          <c:idx val="7"/>
          <c:order val="7"/>
          <c:tx>
            <c:strRef>
              <c:f>REFERENCE!$L$41</c:f>
              <c:strCache>
                <c:ptCount val="1"/>
                <c:pt idx="0">
                  <c:v>Orifices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" lastClr="FFFFFF">
                    <a:lumMod val="95000"/>
                  </a:sysClr>
                </a:solidFill>
              </a:ln>
            </c:spPr>
          </c:marker>
          <c:xVal>
            <c:numRef>
              <c:f>REFERENCE!$J$41:$J$43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REFERENCE!$K$41:$K$43</c:f>
              <c:numCache>
                <c:formatCode>General</c:formatCode>
                <c:ptCount val="3"/>
                <c:pt idx="0">
                  <c:v>2</c:v>
                </c:pt>
                <c:pt idx="1">
                  <c:v>2.1666666666666665</c:v>
                </c:pt>
                <c:pt idx="2">
                  <c:v>2.3333333333333335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38-4C45-BE26-EF554733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957352"/>
        <c:axId val="914957680"/>
      </c:scatterChart>
      <c:valAx>
        <c:axId val="91495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+mn-lt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+mn-lt"/>
                    <a:cs typeface="Times New Roman" panose="02020603050405020304" pitchFamily="18" charset="0"/>
                  </a:rPr>
                  <a:t>Channel Width (ft)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914957680"/>
        <c:crosses val="autoZero"/>
        <c:crossBetween val="midCat"/>
      </c:valAx>
      <c:valAx>
        <c:axId val="9149576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5400000" vert="horz"/>
              <a:lstStyle/>
              <a:p>
                <a:pPr>
                  <a:defRPr sz="1200">
                    <a:latin typeface="+mn-lt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+mn-lt"/>
                    <a:cs typeface="Times New Roman" panose="02020603050405020304" pitchFamily="18" charset="0"/>
                  </a:rPr>
                  <a:t>Depth(ft) </a:t>
                </a:r>
              </a:p>
            </c:rich>
          </c:tx>
          <c:layout>
            <c:manualLayout>
              <c:xMode val="edge"/>
              <c:yMode val="edge"/>
              <c:x val="0.95429214539428975"/>
              <c:y val="0.32507303243463165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914957352"/>
        <c:crosses val="max"/>
        <c:crossBetween val="midCat"/>
        <c:minorUnit val="0.5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47344070292084"/>
          <c:y val="0.12084205870548696"/>
          <c:w val="0.8355809901451734"/>
          <c:h val="0.67990021786268107"/>
        </c:manualLayout>
      </c:layout>
      <c:scatterChart>
        <c:scatterStyle val="lineMarker"/>
        <c:varyColors val="0"/>
        <c:ser>
          <c:idx val="2"/>
          <c:order val="0"/>
          <c:tx>
            <c:v>Settlable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SEDIMENTATION!$D$4:$D$25</c:f>
              <c:numCache>
                <c:formatCode>0.0000</c:formatCode>
                <c:ptCount val="22"/>
                <c:pt idx="0">
                  <c:v>4.75</c:v>
                </c:pt>
                <c:pt idx="1">
                  <c:v>2</c:v>
                </c:pt>
                <c:pt idx="2">
                  <c:v>0.85</c:v>
                </c:pt>
                <c:pt idx="3">
                  <c:v>0.42499999999999999</c:v>
                </c:pt>
                <c:pt idx="4">
                  <c:v>0.25</c:v>
                </c:pt>
                <c:pt idx="5">
                  <c:v>0.15</c:v>
                </c:pt>
                <c:pt idx="6">
                  <c:v>0.125</c:v>
                </c:pt>
                <c:pt idx="7">
                  <c:v>7.4999999999999997E-2</c:v>
                </c:pt>
                <c:pt idx="8">
                  <c:v>5.2164212572656056E-2</c:v>
                </c:pt>
                <c:pt idx="9">
                  <c:v>3.7857873842853544E-2</c:v>
                </c:pt>
                <c:pt idx="10">
                  <c:v>2.7930033238160897E-2</c:v>
                </c:pt>
                <c:pt idx="11">
                  <c:v>2.1296953008561447E-2</c:v>
                </c:pt>
                <c:pt idx="12">
                  <c:v>1.5613774475143961E-2</c:v>
                </c:pt>
                <c:pt idx="13">
                  <c:v>1.1768166336549883E-2</c:v>
                </c:pt>
                <c:pt idx="14">
                  <c:v>8.5010691324963316E-3</c:v>
                </c:pt>
                <c:pt idx="15">
                  <c:v>6.0737458321959469E-3</c:v>
                </c:pt>
                <c:pt idx="16">
                  <c:v>4.3385521067760766E-3</c:v>
                </c:pt>
                <c:pt idx="17">
                  <c:v>3.0862462286847573E-3</c:v>
                </c:pt>
                <c:pt idx="18">
                  <c:v>2.524914541652263E-3</c:v>
                </c:pt>
                <c:pt idx="19">
                  <c:v>2.1866401354556021E-3</c:v>
                </c:pt>
                <c:pt idx="20">
                  <c:v>1.2699204600497393E-3</c:v>
                </c:pt>
                <c:pt idx="21">
                  <c:v>9.0669323349883179E-4</c:v>
                </c:pt>
              </c:numCache>
            </c:numRef>
          </c:xVal>
          <c:yVal>
            <c:numRef>
              <c:f>REFERENCE!$G$17:$G$40</c:f>
              <c:numCache>
                <c:formatCode>0%</c:formatCode>
                <c:ptCount val="24"/>
                <c:pt idx="0">
                  <c:v>1</c:v>
                </c:pt>
                <c:pt idx="1">
                  <c:v>0.9648946840521565</c:v>
                </c:pt>
                <c:pt idx="2">
                  <c:v>0.88766298896690021</c:v>
                </c:pt>
                <c:pt idx="3">
                  <c:v>0.79839518555666977</c:v>
                </c:pt>
                <c:pt idx="4">
                  <c:v>0.75025075225677051</c:v>
                </c:pt>
                <c:pt idx="5">
                  <c:v>0.67703109327984012</c:v>
                </c:pt>
                <c:pt idx="6">
                  <c:v>0.6138415245737211</c:v>
                </c:pt>
                <c:pt idx="7">
                  <c:v>0.622</c:v>
                </c:pt>
                <c:pt idx="8">
                  <c:v>0.60599999999999998</c:v>
                </c:pt>
                <c:pt idx="9">
                  <c:v>0.57299999999999995</c:v>
                </c:pt>
                <c:pt idx="10">
                  <c:v>0.51600000000000001</c:v>
                </c:pt>
                <c:pt idx="11">
                  <c:v>0.40100000000000002</c:v>
                </c:pt>
                <c:pt idx="12">
                  <c:v>0.34</c:v>
                </c:pt>
                <c:pt idx="13">
                  <c:v>0.28199999999999997</c:v>
                </c:pt>
                <c:pt idx="14">
                  <c:v>0.24099999999999999</c:v>
                </c:pt>
                <c:pt idx="15">
                  <c:v>0.221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14-4021-B716-651E1280CC55}"/>
            </c:ext>
          </c:extLst>
        </c:ser>
        <c:ser>
          <c:idx val="0"/>
          <c:order val="1"/>
          <c:tx>
            <c:v>Suspended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SEDIMENTATION!$D$4:$D$25</c:f>
              <c:numCache>
                <c:formatCode>0.0000</c:formatCode>
                <c:ptCount val="22"/>
                <c:pt idx="0">
                  <c:v>4.75</c:v>
                </c:pt>
                <c:pt idx="1">
                  <c:v>2</c:v>
                </c:pt>
                <c:pt idx="2">
                  <c:v>0.85</c:v>
                </c:pt>
                <c:pt idx="3">
                  <c:v>0.42499999999999999</c:v>
                </c:pt>
                <c:pt idx="4">
                  <c:v>0.25</c:v>
                </c:pt>
                <c:pt idx="5">
                  <c:v>0.15</c:v>
                </c:pt>
                <c:pt idx="6">
                  <c:v>0.125</c:v>
                </c:pt>
                <c:pt idx="7">
                  <c:v>7.4999999999999997E-2</c:v>
                </c:pt>
                <c:pt idx="8">
                  <c:v>5.2164212572656056E-2</c:v>
                </c:pt>
                <c:pt idx="9">
                  <c:v>3.7857873842853544E-2</c:v>
                </c:pt>
                <c:pt idx="10">
                  <c:v>2.7930033238160897E-2</c:v>
                </c:pt>
                <c:pt idx="11">
                  <c:v>2.1296953008561447E-2</c:v>
                </c:pt>
                <c:pt idx="12">
                  <c:v>1.5613774475143961E-2</c:v>
                </c:pt>
                <c:pt idx="13">
                  <c:v>1.1768166336549883E-2</c:v>
                </c:pt>
                <c:pt idx="14">
                  <c:v>8.5010691324963316E-3</c:v>
                </c:pt>
                <c:pt idx="15">
                  <c:v>6.0737458321959469E-3</c:v>
                </c:pt>
                <c:pt idx="16">
                  <c:v>4.3385521067760766E-3</c:v>
                </c:pt>
                <c:pt idx="17">
                  <c:v>3.0862462286847573E-3</c:v>
                </c:pt>
                <c:pt idx="18">
                  <c:v>2.524914541652263E-3</c:v>
                </c:pt>
                <c:pt idx="19">
                  <c:v>2.1866401354556021E-3</c:v>
                </c:pt>
                <c:pt idx="20">
                  <c:v>1.2699204600497393E-3</c:v>
                </c:pt>
                <c:pt idx="21">
                  <c:v>9.0669323349883179E-4</c:v>
                </c:pt>
              </c:numCache>
            </c:numRef>
          </c:xVal>
          <c:yVal>
            <c:numRef>
              <c:f>REFERENCE!$H$17:$H$40</c:f>
              <c:numCache>
                <c:formatCode>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0.20100000000000001</c:v>
                </c:pt>
                <c:pt idx="17">
                  <c:v>0.188</c:v>
                </c:pt>
                <c:pt idx="18">
                  <c:v>0.184</c:v>
                </c:pt>
                <c:pt idx="19">
                  <c:v>0.184</c:v>
                </c:pt>
                <c:pt idx="20">
                  <c:v>0.17199999999999999</c:v>
                </c:pt>
                <c:pt idx="21">
                  <c:v>0.151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14-4021-B716-651E1280C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324112"/>
        <c:axId val="685320504"/>
      </c:scatterChart>
      <c:valAx>
        <c:axId val="685324112"/>
        <c:scaling>
          <c:logBase val="10"/>
          <c:orientation val="maxMin"/>
          <c:min val="1.0000000000000003E-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rPr>
                  <a:t>Particle</a:t>
                </a:r>
                <a:r>
                  <a:rPr lang="en-US" sz="1200" b="1" baseline="0">
                    <a:solidFill>
                      <a:schemeClr val="tx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rPr>
                  <a:t> Diameter (mm)</a:t>
                </a:r>
                <a:endParaRPr lang="en-US" sz="1200" b="1">
                  <a:solidFill>
                    <a:schemeClr val="tx1"/>
                  </a:solidFill>
                  <a:latin typeface="Calibri" panose="020F0502020204030204" pitchFamily="34" charset="0"/>
                  <a:ea typeface="Cambria" panose="02040503050406030204" pitchFamily="18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672913703951636"/>
              <c:y val="0.91419860540962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Calibri" panose="020F0502020204030204" pitchFamily="34" charset="0"/>
                  <a:ea typeface="Cambria" panose="02040503050406030204" pitchFamily="18" charset="0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.000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en-US"/>
          </a:p>
        </c:txPr>
        <c:crossAx val="685320504"/>
        <c:crosses val="autoZero"/>
        <c:crossBetween val="midCat"/>
      </c:valAx>
      <c:valAx>
        <c:axId val="68532050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rPr>
                  <a:t>Percent</a:t>
                </a:r>
                <a:r>
                  <a:rPr lang="en-US" sz="1200" b="1" baseline="0">
                    <a:solidFill>
                      <a:schemeClr val="tx1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rPr>
                  <a:t> Finer (%)</a:t>
                </a:r>
                <a:endParaRPr lang="en-US" sz="1200" b="1">
                  <a:solidFill>
                    <a:schemeClr val="tx1"/>
                  </a:solidFill>
                  <a:latin typeface="Calibri" panose="020F0502020204030204" pitchFamily="34" charset="0"/>
                  <a:ea typeface="Cambria" panose="02040503050406030204" pitchFamily="18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4498876435310708E-2"/>
              <c:y val="0.23898512315508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Calibri" panose="020F0502020204030204" pitchFamily="34" charset="0"/>
                  <a:ea typeface="Cambria" panose="02040503050406030204" pitchFamily="18" charset="0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en-US"/>
          </a:p>
        </c:txPr>
        <c:crossAx val="685324112"/>
        <c:crosses val="max"/>
        <c:crossBetween val="midCat"/>
        <c:majorUnit val="0.2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650510331230721"/>
          <c:y val="0.13334317690096367"/>
          <c:w val="0.1790370239320267"/>
          <c:h val="0.16388040237491305"/>
        </c:manualLayout>
      </c:layout>
      <c:overlay val="0"/>
      <c:spPr>
        <a:solidFill>
          <a:sysClr val="window" lastClr="FFFFFF">
            <a:lumMod val="95000"/>
          </a:sys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+mn-lt"/>
              </a:rPr>
              <a:t>Hydrograph</a:t>
            </a:r>
          </a:p>
        </c:rich>
      </c:tx>
      <c:layout>
        <c:manualLayout>
          <c:xMode val="edge"/>
          <c:yMode val="edge"/>
          <c:x val="0.41647206528562469"/>
          <c:y val="9.59232613908872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38574184045701"/>
          <c:y val="9.8887441228119877E-2"/>
          <c:w val="0.82747479607926955"/>
          <c:h val="0.72945939311542896"/>
        </c:manualLayout>
      </c:layout>
      <c:scatterChart>
        <c:scatterStyle val="smoothMarker"/>
        <c:varyColors val="0"/>
        <c:ser>
          <c:idx val="0"/>
          <c:order val="0"/>
          <c:tx>
            <c:v>Discharge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HYDROGRAPH!$B$4:$B$3486</c:f>
              <c:numCache>
                <c:formatCode>0.000</c:formatCode>
                <c:ptCount val="3483"/>
                <c:pt idx="0" formatCode="General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1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1.6666666666666665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</c:v>
                </c:pt>
                <c:pt idx="24">
                  <c:v>4</c:v>
                </c:pt>
                <c:pt idx="25">
                  <c:v>4.1666666666666661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5.1666666666666661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5.6666666666666661</c:v>
                </c:pt>
                <c:pt idx="35">
                  <c:v>5.833333333333333</c:v>
                </c:pt>
                <c:pt idx="36">
                  <c:v>6</c:v>
                </c:pt>
                <c:pt idx="37">
                  <c:v>6.1666666666666661</c:v>
                </c:pt>
                <c:pt idx="38">
                  <c:v>6.333333333333333</c:v>
                </c:pt>
                <c:pt idx="39">
                  <c:v>6.5</c:v>
                </c:pt>
                <c:pt idx="40">
                  <c:v>6.6666666666666661</c:v>
                </c:pt>
                <c:pt idx="41">
                  <c:v>6.833333333333333</c:v>
                </c:pt>
                <c:pt idx="42">
                  <c:v>7</c:v>
                </c:pt>
                <c:pt idx="43">
                  <c:v>7.1666666666666661</c:v>
                </c:pt>
                <c:pt idx="44">
                  <c:v>7.333333333333333</c:v>
                </c:pt>
                <c:pt idx="45">
                  <c:v>7.5</c:v>
                </c:pt>
                <c:pt idx="46">
                  <c:v>7.6666666666666661</c:v>
                </c:pt>
                <c:pt idx="47">
                  <c:v>7.833333333333333</c:v>
                </c:pt>
                <c:pt idx="48">
                  <c:v>8</c:v>
                </c:pt>
                <c:pt idx="49">
                  <c:v>8.1666666666666661</c:v>
                </c:pt>
                <c:pt idx="50">
                  <c:v>8.3333333333333321</c:v>
                </c:pt>
                <c:pt idx="51">
                  <c:v>8.5</c:v>
                </c:pt>
                <c:pt idx="52">
                  <c:v>8.6666666666666661</c:v>
                </c:pt>
                <c:pt idx="53">
                  <c:v>8.8333333333333321</c:v>
                </c:pt>
                <c:pt idx="54">
                  <c:v>9</c:v>
                </c:pt>
                <c:pt idx="55">
                  <c:v>9.1666666666666661</c:v>
                </c:pt>
                <c:pt idx="56">
                  <c:v>9.3333333333333321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10</c:v>
                </c:pt>
                <c:pt idx="61">
                  <c:v>10.166666666666666</c:v>
                </c:pt>
                <c:pt idx="62">
                  <c:v>10.333333333333332</c:v>
                </c:pt>
                <c:pt idx="63">
                  <c:v>10.5</c:v>
                </c:pt>
                <c:pt idx="64">
                  <c:v>10.666666666666666</c:v>
                </c:pt>
                <c:pt idx="65">
                  <c:v>10.833333333333332</c:v>
                </c:pt>
                <c:pt idx="66">
                  <c:v>11</c:v>
                </c:pt>
                <c:pt idx="67">
                  <c:v>11.166666666666666</c:v>
                </c:pt>
                <c:pt idx="68">
                  <c:v>11.333333333333332</c:v>
                </c:pt>
                <c:pt idx="69">
                  <c:v>11.5</c:v>
                </c:pt>
                <c:pt idx="70">
                  <c:v>11.666666666666666</c:v>
                </c:pt>
                <c:pt idx="71">
                  <c:v>11.833333333333332</c:v>
                </c:pt>
                <c:pt idx="72">
                  <c:v>12</c:v>
                </c:pt>
                <c:pt idx="73">
                  <c:v>12.166666666666666</c:v>
                </c:pt>
                <c:pt idx="74">
                  <c:v>12.333333333333332</c:v>
                </c:pt>
                <c:pt idx="75">
                  <c:v>12.5</c:v>
                </c:pt>
                <c:pt idx="76">
                  <c:v>12.666666666666666</c:v>
                </c:pt>
                <c:pt idx="77">
                  <c:v>12.833333333333332</c:v>
                </c:pt>
                <c:pt idx="78">
                  <c:v>13</c:v>
                </c:pt>
                <c:pt idx="79">
                  <c:v>13.166666666666666</c:v>
                </c:pt>
                <c:pt idx="80">
                  <c:v>13.333333333333332</c:v>
                </c:pt>
                <c:pt idx="81">
                  <c:v>13.5</c:v>
                </c:pt>
                <c:pt idx="82">
                  <c:v>13.666666666666666</c:v>
                </c:pt>
                <c:pt idx="83">
                  <c:v>13.833333333333332</c:v>
                </c:pt>
                <c:pt idx="84">
                  <c:v>14</c:v>
                </c:pt>
                <c:pt idx="85">
                  <c:v>14.166666666666666</c:v>
                </c:pt>
                <c:pt idx="86">
                  <c:v>14.333333333333332</c:v>
                </c:pt>
                <c:pt idx="87">
                  <c:v>14.5</c:v>
                </c:pt>
                <c:pt idx="88">
                  <c:v>14.666666666666666</c:v>
                </c:pt>
                <c:pt idx="89">
                  <c:v>14.833333333333332</c:v>
                </c:pt>
                <c:pt idx="90">
                  <c:v>15</c:v>
                </c:pt>
                <c:pt idx="91">
                  <c:v>15.166666666666666</c:v>
                </c:pt>
                <c:pt idx="92">
                  <c:v>15.333333333333332</c:v>
                </c:pt>
                <c:pt idx="93">
                  <c:v>15.5</c:v>
                </c:pt>
                <c:pt idx="94">
                  <c:v>15.666666666666666</c:v>
                </c:pt>
                <c:pt idx="95">
                  <c:v>15.833333333333332</c:v>
                </c:pt>
                <c:pt idx="96">
                  <c:v>16</c:v>
                </c:pt>
                <c:pt idx="97">
                  <c:v>16.166666666666664</c:v>
                </c:pt>
                <c:pt idx="98">
                  <c:v>16.333333333333332</c:v>
                </c:pt>
                <c:pt idx="99">
                  <c:v>16.5</c:v>
                </c:pt>
                <c:pt idx="100">
                  <c:v>16.666666666666664</c:v>
                </c:pt>
                <c:pt idx="101">
                  <c:v>16.833333333333332</c:v>
                </c:pt>
                <c:pt idx="102">
                  <c:v>17</c:v>
                </c:pt>
                <c:pt idx="103">
                  <c:v>17.166666666666664</c:v>
                </c:pt>
                <c:pt idx="104">
                  <c:v>17.333333333333332</c:v>
                </c:pt>
                <c:pt idx="105">
                  <c:v>17.5</c:v>
                </c:pt>
                <c:pt idx="106">
                  <c:v>17.666666666666664</c:v>
                </c:pt>
                <c:pt idx="107">
                  <c:v>17.833333333333332</c:v>
                </c:pt>
                <c:pt idx="108">
                  <c:v>18</c:v>
                </c:pt>
                <c:pt idx="109">
                  <c:v>18.166666666666664</c:v>
                </c:pt>
                <c:pt idx="110">
                  <c:v>18.333333333333332</c:v>
                </c:pt>
                <c:pt idx="111">
                  <c:v>18.5</c:v>
                </c:pt>
                <c:pt idx="112">
                  <c:v>18.666666666666664</c:v>
                </c:pt>
                <c:pt idx="113">
                  <c:v>18.833333333333332</c:v>
                </c:pt>
                <c:pt idx="114">
                  <c:v>19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19.666666666666664</c:v>
                </c:pt>
                <c:pt idx="119">
                  <c:v>19.833333333333332</c:v>
                </c:pt>
                <c:pt idx="120">
                  <c:v>20</c:v>
                </c:pt>
                <c:pt idx="121">
                  <c:v>20.166666666666664</c:v>
                </c:pt>
                <c:pt idx="122">
                  <c:v>20.333333333333332</c:v>
                </c:pt>
                <c:pt idx="123">
                  <c:v>20.5</c:v>
                </c:pt>
                <c:pt idx="124">
                  <c:v>20.666666666666664</c:v>
                </c:pt>
                <c:pt idx="125">
                  <c:v>20.833333333333332</c:v>
                </c:pt>
                <c:pt idx="126">
                  <c:v>21</c:v>
                </c:pt>
                <c:pt idx="127">
                  <c:v>21.166666666666664</c:v>
                </c:pt>
                <c:pt idx="128">
                  <c:v>21.333333333333332</c:v>
                </c:pt>
                <c:pt idx="129">
                  <c:v>21.5</c:v>
                </c:pt>
                <c:pt idx="130">
                  <c:v>21.666666666666664</c:v>
                </c:pt>
                <c:pt idx="131">
                  <c:v>21.833333333333332</c:v>
                </c:pt>
                <c:pt idx="132">
                  <c:v>22</c:v>
                </c:pt>
                <c:pt idx="133">
                  <c:v>22.166666666666664</c:v>
                </c:pt>
                <c:pt idx="134">
                  <c:v>22.333333333333332</c:v>
                </c:pt>
                <c:pt idx="135">
                  <c:v>22.5</c:v>
                </c:pt>
                <c:pt idx="136">
                  <c:v>22.666666666666664</c:v>
                </c:pt>
                <c:pt idx="137">
                  <c:v>22.833333333333332</c:v>
                </c:pt>
                <c:pt idx="138">
                  <c:v>23</c:v>
                </c:pt>
                <c:pt idx="139">
                  <c:v>23.166666666666664</c:v>
                </c:pt>
                <c:pt idx="140">
                  <c:v>23.333333333333332</c:v>
                </c:pt>
                <c:pt idx="141">
                  <c:v>23.5</c:v>
                </c:pt>
                <c:pt idx="142">
                  <c:v>23.666666666666664</c:v>
                </c:pt>
                <c:pt idx="143">
                  <c:v>23.833333333333332</c:v>
                </c:pt>
                <c:pt idx="144">
                  <c:v>24</c:v>
                </c:pt>
                <c:pt idx="145">
                  <c:v>24.166666666666664</c:v>
                </c:pt>
                <c:pt idx="146">
                  <c:v>24.333333333333332</c:v>
                </c:pt>
                <c:pt idx="147">
                  <c:v>24.5</c:v>
                </c:pt>
                <c:pt idx="148">
                  <c:v>24.666666666666664</c:v>
                </c:pt>
                <c:pt idx="149">
                  <c:v>24.833333333333332</c:v>
                </c:pt>
                <c:pt idx="150">
                  <c:v>25</c:v>
                </c:pt>
                <c:pt idx="151">
                  <c:v>25.166666666666664</c:v>
                </c:pt>
                <c:pt idx="152">
                  <c:v>25.333333333333332</c:v>
                </c:pt>
                <c:pt idx="153">
                  <c:v>25.5</c:v>
                </c:pt>
                <c:pt idx="154">
                  <c:v>25.666666666666664</c:v>
                </c:pt>
                <c:pt idx="155">
                  <c:v>25.833333333333332</c:v>
                </c:pt>
                <c:pt idx="156">
                  <c:v>26</c:v>
                </c:pt>
                <c:pt idx="157">
                  <c:v>26.166666666666664</c:v>
                </c:pt>
                <c:pt idx="158">
                  <c:v>26.333333333333332</c:v>
                </c:pt>
                <c:pt idx="159">
                  <c:v>26.5</c:v>
                </c:pt>
                <c:pt idx="160">
                  <c:v>26.666666666666664</c:v>
                </c:pt>
                <c:pt idx="161">
                  <c:v>26.833333333333332</c:v>
                </c:pt>
                <c:pt idx="162">
                  <c:v>27</c:v>
                </c:pt>
                <c:pt idx="163">
                  <c:v>27.166666666666664</c:v>
                </c:pt>
                <c:pt idx="164">
                  <c:v>27.333333333333332</c:v>
                </c:pt>
                <c:pt idx="165">
                  <c:v>27.5</c:v>
                </c:pt>
                <c:pt idx="166">
                  <c:v>27.666666666666664</c:v>
                </c:pt>
                <c:pt idx="167">
                  <c:v>27.833333333333332</c:v>
                </c:pt>
                <c:pt idx="168">
                  <c:v>28</c:v>
                </c:pt>
                <c:pt idx="169">
                  <c:v>28.166666666666664</c:v>
                </c:pt>
                <c:pt idx="170">
                  <c:v>28.333333333333332</c:v>
                </c:pt>
                <c:pt idx="171">
                  <c:v>28.5</c:v>
                </c:pt>
                <c:pt idx="172">
                  <c:v>28.666666666666664</c:v>
                </c:pt>
                <c:pt idx="173">
                  <c:v>28.833333333333332</c:v>
                </c:pt>
                <c:pt idx="174">
                  <c:v>29</c:v>
                </c:pt>
                <c:pt idx="175">
                  <c:v>29.166666666666664</c:v>
                </c:pt>
                <c:pt idx="176">
                  <c:v>29.333333333333332</c:v>
                </c:pt>
                <c:pt idx="177">
                  <c:v>29.5</c:v>
                </c:pt>
                <c:pt idx="178">
                  <c:v>29.666666666666664</c:v>
                </c:pt>
                <c:pt idx="179">
                  <c:v>29.833333333333332</c:v>
                </c:pt>
                <c:pt idx="180">
                  <c:v>30</c:v>
                </c:pt>
                <c:pt idx="181">
                  <c:v>30.166666666666664</c:v>
                </c:pt>
                <c:pt idx="182">
                  <c:v>30.333333333333332</c:v>
                </c:pt>
                <c:pt idx="183">
                  <c:v>30.5</c:v>
                </c:pt>
                <c:pt idx="184">
                  <c:v>30.666666666666664</c:v>
                </c:pt>
                <c:pt idx="185">
                  <c:v>30.833333333333332</c:v>
                </c:pt>
                <c:pt idx="186">
                  <c:v>31</c:v>
                </c:pt>
                <c:pt idx="187">
                  <c:v>31.166666666666664</c:v>
                </c:pt>
                <c:pt idx="188">
                  <c:v>31.333333333333332</c:v>
                </c:pt>
                <c:pt idx="189">
                  <c:v>31.5</c:v>
                </c:pt>
                <c:pt idx="190">
                  <c:v>31.666666666666664</c:v>
                </c:pt>
                <c:pt idx="191">
                  <c:v>31.833333333333332</c:v>
                </c:pt>
                <c:pt idx="192">
                  <c:v>32</c:v>
                </c:pt>
                <c:pt idx="193">
                  <c:v>32.166666666666664</c:v>
                </c:pt>
                <c:pt idx="194">
                  <c:v>32.333333333333329</c:v>
                </c:pt>
                <c:pt idx="195">
                  <c:v>32.5</c:v>
                </c:pt>
                <c:pt idx="196">
                  <c:v>32.666666666666664</c:v>
                </c:pt>
                <c:pt idx="197">
                  <c:v>32.833333333333329</c:v>
                </c:pt>
                <c:pt idx="198">
                  <c:v>33</c:v>
                </c:pt>
                <c:pt idx="199">
                  <c:v>33.166666666666664</c:v>
                </c:pt>
                <c:pt idx="200">
                  <c:v>33.333333333333329</c:v>
                </c:pt>
                <c:pt idx="201">
                  <c:v>33.5</c:v>
                </c:pt>
                <c:pt idx="202">
                  <c:v>33.666666666666664</c:v>
                </c:pt>
                <c:pt idx="203">
                  <c:v>33.833333333333329</c:v>
                </c:pt>
                <c:pt idx="204">
                  <c:v>34</c:v>
                </c:pt>
                <c:pt idx="205">
                  <c:v>34.166666666666664</c:v>
                </c:pt>
                <c:pt idx="206">
                  <c:v>34.333333333333329</c:v>
                </c:pt>
                <c:pt idx="207">
                  <c:v>34.5</c:v>
                </c:pt>
                <c:pt idx="208">
                  <c:v>34.666666666666664</c:v>
                </c:pt>
                <c:pt idx="209">
                  <c:v>34.833333333333329</c:v>
                </c:pt>
                <c:pt idx="210">
                  <c:v>35</c:v>
                </c:pt>
                <c:pt idx="211">
                  <c:v>35.166666666666664</c:v>
                </c:pt>
                <c:pt idx="212">
                  <c:v>35.333333333333329</c:v>
                </c:pt>
                <c:pt idx="213">
                  <c:v>35.5</c:v>
                </c:pt>
                <c:pt idx="214">
                  <c:v>35.666666666666664</c:v>
                </c:pt>
                <c:pt idx="215">
                  <c:v>35.833333333333329</c:v>
                </c:pt>
                <c:pt idx="216">
                  <c:v>36</c:v>
                </c:pt>
                <c:pt idx="217">
                  <c:v>36.166666666666664</c:v>
                </c:pt>
                <c:pt idx="218">
                  <c:v>36.333333333333329</c:v>
                </c:pt>
                <c:pt idx="219">
                  <c:v>36.5</c:v>
                </c:pt>
                <c:pt idx="220">
                  <c:v>36.666666666666664</c:v>
                </c:pt>
                <c:pt idx="221">
                  <c:v>36.833333333333329</c:v>
                </c:pt>
                <c:pt idx="222">
                  <c:v>37</c:v>
                </c:pt>
                <c:pt idx="223">
                  <c:v>37.166666666666664</c:v>
                </c:pt>
                <c:pt idx="224">
                  <c:v>37.333333333333329</c:v>
                </c:pt>
                <c:pt idx="225">
                  <c:v>37.5</c:v>
                </c:pt>
                <c:pt idx="226">
                  <c:v>37.666666666666664</c:v>
                </c:pt>
                <c:pt idx="227">
                  <c:v>37.833333333333329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38.5</c:v>
                </c:pt>
                <c:pt idx="232">
                  <c:v>38.666666666666664</c:v>
                </c:pt>
                <c:pt idx="233">
                  <c:v>38.833333333333329</c:v>
                </c:pt>
                <c:pt idx="234">
                  <c:v>39</c:v>
                </c:pt>
                <c:pt idx="235">
                  <c:v>39.166666666666664</c:v>
                </c:pt>
                <c:pt idx="236">
                  <c:v>39.333333333333329</c:v>
                </c:pt>
                <c:pt idx="237">
                  <c:v>39.5</c:v>
                </c:pt>
                <c:pt idx="238">
                  <c:v>39.666666666666664</c:v>
                </c:pt>
                <c:pt idx="239">
                  <c:v>39.833333333333329</c:v>
                </c:pt>
                <c:pt idx="240">
                  <c:v>40</c:v>
                </c:pt>
                <c:pt idx="241">
                  <c:v>40.166666666666664</c:v>
                </c:pt>
                <c:pt idx="242">
                  <c:v>40.333333333333329</c:v>
                </c:pt>
                <c:pt idx="243">
                  <c:v>40.5</c:v>
                </c:pt>
                <c:pt idx="244">
                  <c:v>40.666666666666664</c:v>
                </c:pt>
                <c:pt idx="245">
                  <c:v>40.833333333333329</c:v>
                </c:pt>
                <c:pt idx="246">
                  <c:v>41</c:v>
                </c:pt>
                <c:pt idx="247">
                  <c:v>41.166666666666664</c:v>
                </c:pt>
                <c:pt idx="248">
                  <c:v>41.333333333333329</c:v>
                </c:pt>
                <c:pt idx="249">
                  <c:v>41.5</c:v>
                </c:pt>
                <c:pt idx="250">
                  <c:v>41.666666666666664</c:v>
                </c:pt>
                <c:pt idx="251">
                  <c:v>41.833333333333329</c:v>
                </c:pt>
                <c:pt idx="252">
                  <c:v>42</c:v>
                </c:pt>
                <c:pt idx="253">
                  <c:v>42.166666666666664</c:v>
                </c:pt>
                <c:pt idx="254">
                  <c:v>42.333333333333329</c:v>
                </c:pt>
                <c:pt idx="255">
                  <c:v>42.5</c:v>
                </c:pt>
                <c:pt idx="256">
                  <c:v>42.666666666666664</c:v>
                </c:pt>
                <c:pt idx="257">
                  <c:v>42.833333333333329</c:v>
                </c:pt>
                <c:pt idx="258">
                  <c:v>43</c:v>
                </c:pt>
                <c:pt idx="259">
                  <c:v>43.166666666666664</c:v>
                </c:pt>
                <c:pt idx="260">
                  <c:v>43.333333333333329</c:v>
                </c:pt>
                <c:pt idx="261">
                  <c:v>43.5</c:v>
                </c:pt>
                <c:pt idx="262">
                  <c:v>43.666666666666664</c:v>
                </c:pt>
                <c:pt idx="263">
                  <c:v>43.833333333333329</c:v>
                </c:pt>
                <c:pt idx="264">
                  <c:v>44</c:v>
                </c:pt>
                <c:pt idx="265">
                  <c:v>44.166666666666664</c:v>
                </c:pt>
                <c:pt idx="266">
                  <c:v>44.333333333333329</c:v>
                </c:pt>
                <c:pt idx="267">
                  <c:v>44.5</c:v>
                </c:pt>
                <c:pt idx="268">
                  <c:v>44.666666666666664</c:v>
                </c:pt>
                <c:pt idx="269">
                  <c:v>44.833333333333329</c:v>
                </c:pt>
                <c:pt idx="270">
                  <c:v>45</c:v>
                </c:pt>
                <c:pt idx="271">
                  <c:v>45.166666666666664</c:v>
                </c:pt>
                <c:pt idx="272">
                  <c:v>45.333333333333329</c:v>
                </c:pt>
                <c:pt idx="273">
                  <c:v>45.5</c:v>
                </c:pt>
                <c:pt idx="274">
                  <c:v>45.666666666666664</c:v>
                </c:pt>
                <c:pt idx="275">
                  <c:v>45.833333333333329</c:v>
                </c:pt>
                <c:pt idx="276">
                  <c:v>46</c:v>
                </c:pt>
                <c:pt idx="277">
                  <c:v>46.166666666666664</c:v>
                </c:pt>
                <c:pt idx="278">
                  <c:v>46.333333333333329</c:v>
                </c:pt>
                <c:pt idx="279">
                  <c:v>46.5</c:v>
                </c:pt>
                <c:pt idx="280">
                  <c:v>46.666666666666664</c:v>
                </c:pt>
                <c:pt idx="281">
                  <c:v>46.833333333333329</c:v>
                </c:pt>
                <c:pt idx="282">
                  <c:v>47</c:v>
                </c:pt>
                <c:pt idx="283">
                  <c:v>47.166666666666664</c:v>
                </c:pt>
                <c:pt idx="284">
                  <c:v>47.333333333333329</c:v>
                </c:pt>
                <c:pt idx="285">
                  <c:v>47.5</c:v>
                </c:pt>
                <c:pt idx="286">
                  <c:v>47.666666666666664</c:v>
                </c:pt>
                <c:pt idx="287">
                  <c:v>47.833333333333329</c:v>
                </c:pt>
                <c:pt idx="288">
                  <c:v>48</c:v>
                </c:pt>
                <c:pt idx="289">
                  <c:v>48.166666666666664</c:v>
                </c:pt>
                <c:pt idx="290">
                  <c:v>48.333333333333329</c:v>
                </c:pt>
                <c:pt idx="291">
                  <c:v>48.5</c:v>
                </c:pt>
                <c:pt idx="292">
                  <c:v>48.666666666666664</c:v>
                </c:pt>
                <c:pt idx="293">
                  <c:v>48.833333333333329</c:v>
                </c:pt>
                <c:pt idx="294">
                  <c:v>49</c:v>
                </c:pt>
                <c:pt idx="295">
                  <c:v>49.166666666666664</c:v>
                </c:pt>
                <c:pt idx="296">
                  <c:v>49.333333333333329</c:v>
                </c:pt>
                <c:pt idx="297">
                  <c:v>49.5</c:v>
                </c:pt>
                <c:pt idx="298">
                  <c:v>49.666666666666664</c:v>
                </c:pt>
                <c:pt idx="299">
                  <c:v>49.833333333333329</c:v>
                </c:pt>
                <c:pt idx="300">
                  <c:v>50</c:v>
                </c:pt>
                <c:pt idx="301">
                  <c:v>50.166666666666664</c:v>
                </c:pt>
                <c:pt idx="302">
                  <c:v>50.333333333333329</c:v>
                </c:pt>
                <c:pt idx="303">
                  <c:v>50.5</c:v>
                </c:pt>
                <c:pt idx="304">
                  <c:v>50.666666666666664</c:v>
                </c:pt>
                <c:pt idx="305">
                  <c:v>50.833333333333329</c:v>
                </c:pt>
                <c:pt idx="306">
                  <c:v>51</c:v>
                </c:pt>
                <c:pt idx="307">
                  <c:v>51.166666666666664</c:v>
                </c:pt>
                <c:pt idx="308">
                  <c:v>51.333333333333329</c:v>
                </c:pt>
                <c:pt idx="309">
                  <c:v>51.5</c:v>
                </c:pt>
                <c:pt idx="310">
                  <c:v>51.666666666666664</c:v>
                </c:pt>
                <c:pt idx="311">
                  <c:v>51.833333333333329</c:v>
                </c:pt>
                <c:pt idx="312">
                  <c:v>52</c:v>
                </c:pt>
                <c:pt idx="313">
                  <c:v>52.166666666666664</c:v>
                </c:pt>
                <c:pt idx="314">
                  <c:v>52.333333333333329</c:v>
                </c:pt>
                <c:pt idx="315">
                  <c:v>52.5</c:v>
                </c:pt>
                <c:pt idx="316">
                  <c:v>52.666666666666664</c:v>
                </c:pt>
                <c:pt idx="317">
                  <c:v>52.833333333333329</c:v>
                </c:pt>
                <c:pt idx="318">
                  <c:v>53</c:v>
                </c:pt>
                <c:pt idx="319">
                  <c:v>53.166666666666664</c:v>
                </c:pt>
                <c:pt idx="320">
                  <c:v>53.333333333333329</c:v>
                </c:pt>
                <c:pt idx="321">
                  <c:v>53.5</c:v>
                </c:pt>
                <c:pt idx="322">
                  <c:v>53.666666666666664</c:v>
                </c:pt>
                <c:pt idx="323">
                  <c:v>53.833333333333329</c:v>
                </c:pt>
                <c:pt idx="324">
                  <c:v>54</c:v>
                </c:pt>
                <c:pt idx="325">
                  <c:v>54.166666666666664</c:v>
                </c:pt>
                <c:pt idx="326">
                  <c:v>54.333333333333329</c:v>
                </c:pt>
                <c:pt idx="327">
                  <c:v>54.5</c:v>
                </c:pt>
                <c:pt idx="328">
                  <c:v>54.666666666666664</c:v>
                </c:pt>
                <c:pt idx="329">
                  <c:v>54.833333333333329</c:v>
                </c:pt>
                <c:pt idx="330">
                  <c:v>55</c:v>
                </c:pt>
                <c:pt idx="331">
                  <c:v>55.166666666666664</c:v>
                </c:pt>
                <c:pt idx="332">
                  <c:v>55.333333333333329</c:v>
                </c:pt>
                <c:pt idx="333">
                  <c:v>55.5</c:v>
                </c:pt>
                <c:pt idx="334">
                  <c:v>55.666666666666664</c:v>
                </c:pt>
                <c:pt idx="335">
                  <c:v>55.833333333333329</c:v>
                </c:pt>
                <c:pt idx="336">
                  <c:v>56</c:v>
                </c:pt>
                <c:pt idx="337">
                  <c:v>56.166666666666664</c:v>
                </c:pt>
                <c:pt idx="338">
                  <c:v>56.333333333333329</c:v>
                </c:pt>
                <c:pt idx="339">
                  <c:v>56.5</c:v>
                </c:pt>
                <c:pt idx="340">
                  <c:v>56.666666666666664</c:v>
                </c:pt>
                <c:pt idx="341">
                  <c:v>56.833333333333329</c:v>
                </c:pt>
                <c:pt idx="342">
                  <c:v>57</c:v>
                </c:pt>
                <c:pt idx="343">
                  <c:v>57.166666666666664</c:v>
                </c:pt>
                <c:pt idx="344">
                  <c:v>57.333333333333329</c:v>
                </c:pt>
                <c:pt idx="345">
                  <c:v>57.5</c:v>
                </c:pt>
                <c:pt idx="346">
                  <c:v>57.666666666666664</c:v>
                </c:pt>
                <c:pt idx="347">
                  <c:v>57.833333333333329</c:v>
                </c:pt>
                <c:pt idx="348">
                  <c:v>58</c:v>
                </c:pt>
                <c:pt idx="349">
                  <c:v>58.166666666666664</c:v>
                </c:pt>
                <c:pt idx="350">
                  <c:v>58.333333333333329</c:v>
                </c:pt>
                <c:pt idx="351">
                  <c:v>58.5</c:v>
                </c:pt>
                <c:pt idx="352">
                  <c:v>58.666666666666664</c:v>
                </c:pt>
                <c:pt idx="353">
                  <c:v>58.833333333333329</c:v>
                </c:pt>
                <c:pt idx="354">
                  <c:v>59</c:v>
                </c:pt>
                <c:pt idx="355">
                  <c:v>59.166666666666664</c:v>
                </c:pt>
                <c:pt idx="356">
                  <c:v>59.333333333333329</c:v>
                </c:pt>
                <c:pt idx="357">
                  <c:v>59.5</c:v>
                </c:pt>
                <c:pt idx="358">
                  <c:v>59.666666666666664</c:v>
                </c:pt>
                <c:pt idx="359">
                  <c:v>59.833333333333329</c:v>
                </c:pt>
                <c:pt idx="360">
                  <c:v>60</c:v>
                </c:pt>
                <c:pt idx="361">
                  <c:v>60.166666666666664</c:v>
                </c:pt>
                <c:pt idx="362">
                  <c:v>60.333333333333329</c:v>
                </c:pt>
                <c:pt idx="363">
                  <c:v>60.5</c:v>
                </c:pt>
                <c:pt idx="364">
                  <c:v>60.666666666666664</c:v>
                </c:pt>
                <c:pt idx="365">
                  <c:v>60.833333333333329</c:v>
                </c:pt>
                <c:pt idx="366">
                  <c:v>61</c:v>
                </c:pt>
                <c:pt idx="367">
                  <c:v>61.166666666666664</c:v>
                </c:pt>
                <c:pt idx="368">
                  <c:v>61.333333333333329</c:v>
                </c:pt>
                <c:pt idx="369">
                  <c:v>61.5</c:v>
                </c:pt>
                <c:pt idx="370">
                  <c:v>61.666666666666664</c:v>
                </c:pt>
                <c:pt idx="371">
                  <c:v>61.833333333333329</c:v>
                </c:pt>
                <c:pt idx="372">
                  <c:v>62</c:v>
                </c:pt>
                <c:pt idx="373">
                  <c:v>62.166666666666664</c:v>
                </c:pt>
                <c:pt idx="374">
                  <c:v>62.333333333333329</c:v>
                </c:pt>
                <c:pt idx="375">
                  <c:v>62.5</c:v>
                </c:pt>
                <c:pt idx="376">
                  <c:v>62.666666666666664</c:v>
                </c:pt>
                <c:pt idx="377">
                  <c:v>62.833333333333329</c:v>
                </c:pt>
                <c:pt idx="378">
                  <c:v>63</c:v>
                </c:pt>
                <c:pt idx="379">
                  <c:v>63.166666666666664</c:v>
                </c:pt>
                <c:pt idx="380">
                  <c:v>63.333333333333329</c:v>
                </c:pt>
                <c:pt idx="381">
                  <c:v>63.5</c:v>
                </c:pt>
                <c:pt idx="382">
                  <c:v>63.666666666666664</c:v>
                </c:pt>
                <c:pt idx="383">
                  <c:v>63.833333333333329</c:v>
                </c:pt>
                <c:pt idx="384">
                  <c:v>64</c:v>
                </c:pt>
                <c:pt idx="385">
                  <c:v>64.166666666666657</c:v>
                </c:pt>
                <c:pt idx="386">
                  <c:v>64.333333333333329</c:v>
                </c:pt>
                <c:pt idx="387">
                  <c:v>64.5</c:v>
                </c:pt>
                <c:pt idx="388">
                  <c:v>64.666666666666657</c:v>
                </c:pt>
                <c:pt idx="389">
                  <c:v>64.833333333333329</c:v>
                </c:pt>
                <c:pt idx="390">
                  <c:v>65</c:v>
                </c:pt>
                <c:pt idx="391">
                  <c:v>65.166666666666657</c:v>
                </c:pt>
                <c:pt idx="392">
                  <c:v>65.333333333333329</c:v>
                </c:pt>
                <c:pt idx="393">
                  <c:v>65.5</c:v>
                </c:pt>
                <c:pt idx="394">
                  <c:v>65.666666666666657</c:v>
                </c:pt>
                <c:pt idx="395">
                  <c:v>65.833333333333329</c:v>
                </c:pt>
                <c:pt idx="396">
                  <c:v>66</c:v>
                </c:pt>
                <c:pt idx="397">
                  <c:v>66.166666666666657</c:v>
                </c:pt>
                <c:pt idx="398">
                  <c:v>66.333333333333329</c:v>
                </c:pt>
                <c:pt idx="399">
                  <c:v>66.5</c:v>
                </c:pt>
                <c:pt idx="400">
                  <c:v>66.666666666666657</c:v>
                </c:pt>
                <c:pt idx="401">
                  <c:v>66.833333333333329</c:v>
                </c:pt>
                <c:pt idx="402">
                  <c:v>67</c:v>
                </c:pt>
                <c:pt idx="403">
                  <c:v>67.166666666666657</c:v>
                </c:pt>
                <c:pt idx="404">
                  <c:v>67.333333333333329</c:v>
                </c:pt>
                <c:pt idx="405">
                  <c:v>67.5</c:v>
                </c:pt>
                <c:pt idx="406">
                  <c:v>67.666666666666657</c:v>
                </c:pt>
                <c:pt idx="407">
                  <c:v>67.833333333333329</c:v>
                </c:pt>
                <c:pt idx="408">
                  <c:v>68</c:v>
                </c:pt>
                <c:pt idx="409">
                  <c:v>68.166666666666657</c:v>
                </c:pt>
                <c:pt idx="410">
                  <c:v>68.333333333333329</c:v>
                </c:pt>
                <c:pt idx="411">
                  <c:v>68.5</c:v>
                </c:pt>
                <c:pt idx="412">
                  <c:v>68.666666666666657</c:v>
                </c:pt>
                <c:pt idx="413">
                  <c:v>68.833333333333329</c:v>
                </c:pt>
                <c:pt idx="414">
                  <c:v>69</c:v>
                </c:pt>
                <c:pt idx="415">
                  <c:v>69.166666666666657</c:v>
                </c:pt>
                <c:pt idx="416">
                  <c:v>69.333333333333329</c:v>
                </c:pt>
                <c:pt idx="417">
                  <c:v>69.5</c:v>
                </c:pt>
                <c:pt idx="418">
                  <c:v>69.666666666666657</c:v>
                </c:pt>
                <c:pt idx="419">
                  <c:v>69.833333333333329</c:v>
                </c:pt>
                <c:pt idx="420">
                  <c:v>70</c:v>
                </c:pt>
                <c:pt idx="421">
                  <c:v>70.166666666666657</c:v>
                </c:pt>
                <c:pt idx="422">
                  <c:v>70.333333333333329</c:v>
                </c:pt>
                <c:pt idx="423">
                  <c:v>70.5</c:v>
                </c:pt>
                <c:pt idx="424">
                  <c:v>70.666666666666657</c:v>
                </c:pt>
                <c:pt idx="425">
                  <c:v>70.833333333333329</c:v>
                </c:pt>
                <c:pt idx="426">
                  <c:v>71</c:v>
                </c:pt>
                <c:pt idx="427">
                  <c:v>71.166666666666657</c:v>
                </c:pt>
                <c:pt idx="428">
                  <c:v>71.333333333333329</c:v>
                </c:pt>
                <c:pt idx="429">
                  <c:v>71.5</c:v>
                </c:pt>
                <c:pt idx="430">
                  <c:v>71.666666666666657</c:v>
                </c:pt>
                <c:pt idx="431">
                  <c:v>71.833333333333329</c:v>
                </c:pt>
                <c:pt idx="432">
                  <c:v>72</c:v>
                </c:pt>
                <c:pt idx="433">
                  <c:v>72.166666666666657</c:v>
                </c:pt>
                <c:pt idx="434">
                  <c:v>72.333333333333329</c:v>
                </c:pt>
                <c:pt idx="435">
                  <c:v>72.5</c:v>
                </c:pt>
                <c:pt idx="436">
                  <c:v>72.666666666666657</c:v>
                </c:pt>
                <c:pt idx="437">
                  <c:v>72.833333333333329</c:v>
                </c:pt>
                <c:pt idx="438">
                  <c:v>73</c:v>
                </c:pt>
                <c:pt idx="439">
                  <c:v>73.166666666666657</c:v>
                </c:pt>
                <c:pt idx="440">
                  <c:v>73.333333333333329</c:v>
                </c:pt>
                <c:pt idx="441">
                  <c:v>73.5</c:v>
                </c:pt>
                <c:pt idx="442">
                  <c:v>73.666666666666657</c:v>
                </c:pt>
                <c:pt idx="443">
                  <c:v>73.833333333333329</c:v>
                </c:pt>
                <c:pt idx="444">
                  <c:v>74</c:v>
                </c:pt>
                <c:pt idx="445">
                  <c:v>74.166666666666657</c:v>
                </c:pt>
                <c:pt idx="446">
                  <c:v>74.333333333333329</c:v>
                </c:pt>
                <c:pt idx="447">
                  <c:v>74.5</c:v>
                </c:pt>
                <c:pt idx="448">
                  <c:v>74.666666666666657</c:v>
                </c:pt>
                <c:pt idx="449">
                  <c:v>74.833333333333329</c:v>
                </c:pt>
                <c:pt idx="450">
                  <c:v>75</c:v>
                </c:pt>
                <c:pt idx="451">
                  <c:v>75.166666666666657</c:v>
                </c:pt>
                <c:pt idx="452">
                  <c:v>75.333333333333329</c:v>
                </c:pt>
                <c:pt idx="453">
                  <c:v>75.5</c:v>
                </c:pt>
                <c:pt idx="454">
                  <c:v>75.666666666666657</c:v>
                </c:pt>
                <c:pt idx="455">
                  <c:v>75.833333333333329</c:v>
                </c:pt>
                <c:pt idx="456">
                  <c:v>76</c:v>
                </c:pt>
                <c:pt idx="457">
                  <c:v>76.166666666666657</c:v>
                </c:pt>
                <c:pt idx="458">
                  <c:v>76.333333333333329</c:v>
                </c:pt>
                <c:pt idx="459">
                  <c:v>76.5</c:v>
                </c:pt>
                <c:pt idx="460">
                  <c:v>76.666666666666657</c:v>
                </c:pt>
                <c:pt idx="461">
                  <c:v>76.833333333333329</c:v>
                </c:pt>
                <c:pt idx="462">
                  <c:v>77</c:v>
                </c:pt>
                <c:pt idx="463">
                  <c:v>77.166666666666657</c:v>
                </c:pt>
                <c:pt idx="464">
                  <c:v>77.333333333333329</c:v>
                </c:pt>
                <c:pt idx="465">
                  <c:v>77.5</c:v>
                </c:pt>
                <c:pt idx="466">
                  <c:v>77.666666666666657</c:v>
                </c:pt>
                <c:pt idx="467">
                  <c:v>77.833333333333329</c:v>
                </c:pt>
                <c:pt idx="468">
                  <c:v>78</c:v>
                </c:pt>
                <c:pt idx="469">
                  <c:v>78.166666666666657</c:v>
                </c:pt>
                <c:pt idx="470">
                  <c:v>78.333333333333329</c:v>
                </c:pt>
                <c:pt idx="471">
                  <c:v>78.5</c:v>
                </c:pt>
                <c:pt idx="472">
                  <c:v>78.666666666666657</c:v>
                </c:pt>
                <c:pt idx="473">
                  <c:v>78.833333333333329</c:v>
                </c:pt>
                <c:pt idx="474">
                  <c:v>79</c:v>
                </c:pt>
                <c:pt idx="475">
                  <c:v>79.166666666666657</c:v>
                </c:pt>
                <c:pt idx="476">
                  <c:v>79.333333333333329</c:v>
                </c:pt>
                <c:pt idx="477">
                  <c:v>79.5</c:v>
                </c:pt>
                <c:pt idx="478">
                  <c:v>79.666666666666657</c:v>
                </c:pt>
                <c:pt idx="479">
                  <c:v>79.833333333333329</c:v>
                </c:pt>
                <c:pt idx="480">
                  <c:v>80</c:v>
                </c:pt>
                <c:pt idx="481">
                  <c:v>80.166666666666657</c:v>
                </c:pt>
                <c:pt idx="482">
                  <c:v>80.333333333333329</c:v>
                </c:pt>
                <c:pt idx="483">
                  <c:v>80.5</c:v>
                </c:pt>
                <c:pt idx="484">
                  <c:v>80.666666666666657</c:v>
                </c:pt>
                <c:pt idx="485">
                  <c:v>80.833333333333329</c:v>
                </c:pt>
                <c:pt idx="486">
                  <c:v>81</c:v>
                </c:pt>
                <c:pt idx="487">
                  <c:v>81.166666666666657</c:v>
                </c:pt>
                <c:pt idx="488">
                  <c:v>81.333333333333329</c:v>
                </c:pt>
                <c:pt idx="489">
                  <c:v>81.5</c:v>
                </c:pt>
                <c:pt idx="490">
                  <c:v>81.666666666666657</c:v>
                </c:pt>
                <c:pt idx="491">
                  <c:v>81.833333333333329</c:v>
                </c:pt>
                <c:pt idx="492">
                  <c:v>82</c:v>
                </c:pt>
                <c:pt idx="493">
                  <c:v>82.166666666666657</c:v>
                </c:pt>
                <c:pt idx="494">
                  <c:v>82.333333333333329</c:v>
                </c:pt>
                <c:pt idx="495">
                  <c:v>82.5</c:v>
                </c:pt>
                <c:pt idx="496">
                  <c:v>82.666666666666657</c:v>
                </c:pt>
                <c:pt idx="497">
                  <c:v>82.833333333333329</c:v>
                </c:pt>
                <c:pt idx="498">
                  <c:v>83</c:v>
                </c:pt>
                <c:pt idx="499">
                  <c:v>83.166666666666657</c:v>
                </c:pt>
                <c:pt idx="500">
                  <c:v>83.333333333333329</c:v>
                </c:pt>
                <c:pt idx="501">
                  <c:v>83.5</c:v>
                </c:pt>
                <c:pt idx="502">
                  <c:v>83.666666666666657</c:v>
                </c:pt>
                <c:pt idx="503">
                  <c:v>83.833333333333329</c:v>
                </c:pt>
                <c:pt idx="504">
                  <c:v>84</c:v>
                </c:pt>
                <c:pt idx="505">
                  <c:v>84.166666666666657</c:v>
                </c:pt>
                <c:pt idx="506">
                  <c:v>84.333333333333329</c:v>
                </c:pt>
                <c:pt idx="507">
                  <c:v>84.5</c:v>
                </c:pt>
                <c:pt idx="508">
                  <c:v>84.666666666666657</c:v>
                </c:pt>
                <c:pt idx="509">
                  <c:v>84.833333333333329</c:v>
                </c:pt>
                <c:pt idx="510">
                  <c:v>85</c:v>
                </c:pt>
                <c:pt idx="511">
                  <c:v>85.166666666666657</c:v>
                </c:pt>
                <c:pt idx="512">
                  <c:v>85.333333333333329</c:v>
                </c:pt>
                <c:pt idx="513">
                  <c:v>85.5</c:v>
                </c:pt>
                <c:pt idx="514">
                  <c:v>85.666666666666657</c:v>
                </c:pt>
                <c:pt idx="515">
                  <c:v>85.833333333333329</c:v>
                </c:pt>
                <c:pt idx="516">
                  <c:v>86</c:v>
                </c:pt>
                <c:pt idx="517">
                  <c:v>86.166666666666657</c:v>
                </c:pt>
                <c:pt idx="518">
                  <c:v>86.333333333333329</c:v>
                </c:pt>
                <c:pt idx="519">
                  <c:v>86.5</c:v>
                </c:pt>
                <c:pt idx="520">
                  <c:v>86.666666666666657</c:v>
                </c:pt>
                <c:pt idx="521">
                  <c:v>86.833333333333329</c:v>
                </c:pt>
                <c:pt idx="522">
                  <c:v>87</c:v>
                </c:pt>
                <c:pt idx="523">
                  <c:v>87.166666666666657</c:v>
                </c:pt>
                <c:pt idx="524">
                  <c:v>87.333333333333329</c:v>
                </c:pt>
                <c:pt idx="525">
                  <c:v>87.5</c:v>
                </c:pt>
                <c:pt idx="526">
                  <c:v>87.666666666666657</c:v>
                </c:pt>
                <c:pt idx="527">
                  <c:v>87.833333333333329</c:v>
                </c:pt>
                <c:pt idx="528">
                  <c:v>88</c:v>
                </c:pt>
                <c:pt idx="529">
                  <c:v>88.166666666666657</c:v>
                </c:pt>
                <c:pt idx="530">
                  <c:v>88.333333333333329</c:v>
                </c:pt>
                <c:pt idx="531">
                  <c:v>88.5</c:v>
                </c:pt>
                <c:pt idx="532">
                  <c:v>88.666666666666657</c:v>
                </c:pt>
                <c:pt idx="533">
                  <c:v>88.833333333333329</c:v>
                </c:pt>
                <c:pt idx="534">
                  <c:v>89</c:v>
                </c:pt>
                <c:pt idx="535">
                  <c:v>89.166666666666657</c:v>
                </c:pt>
                <c:pt idx="536">
                  <c:v>89.333333333333329</c:v>
                </c:pt>
                <c:pt idx="537">
                  <c:v>89.5</c:v>
                </c:pt>
                <c:pt idx="538">
                  <c:v>89.666666666666657</c:v>
                </c:pt>
                <c:pt idx="539">
                  <c:v>89.833333333333329</c:v>
                </c:pt>
                <c:pt idx="540">
                  <c:v>90</c:v>
                </c:pt>
                <c:pt idx="541">
                  <c:v>90.166666666666657</c:v>
                </c:pt>
                <c:pt idx="542">
                  <c:v>90.333333333333329</c:v>
                </c:pt>
                <c:pt idx="543">
                  <c:v>90.5</c:v>
                </c:pt>
                <c:pt idx="544">
                  <c:v>90.666666666666657</c:v>
                </c:pt>
                <c:pt idx="545">
                  <c:v>90.833333333333329</c:v>
                </c:pt>
                <c:pt idx="546">
                  <c:v>91</c:v>
                </c:pt>
                <c:pt idx="547">
                  <c:v>91.166666666666657</c:v>
                </c:pt>
                <c:pt idx="548">
                  <c:v>91.333333333333329</c:v>
                </c:pt>
                <c:pt idx="549">
                  <c:v>91.5</c:v>
                </c:pt>
                <c:pt idx="550">
                  <c:v>91.666666666666657</c:v>
                </c:pt>
                <c:pt idx="551">
                  <c:v>91.833333333333329</c:v>
                </c:pt>
                <c:pt idx="552">
                  <c:v>92</c:v>
                </c:pt>
                <c:pt idx="553">
                  <c:v>92.166666666666657</c:v>
                </c:pt>
                <c:pt idx="554">
                  <c:v>92.333333333333329</c:v>
                </c:pt>
                <c:pt idx="555">
                  <c:v>92.5</c:v>
                </c:pt>
                <c:pt idx="556">
                  <c:v>92.666666666666657</c:v>
                </c:pt>
                <c:pt idx="557">
                  <c:v>92.833333333333329</c:v>
                </c:pt>
                <c:pt idx="558">
                  <c:v>93</c:v>
                </c:pt>
                <c:pt idx="559">
                  <c:v>93.166666666666657</c:v>
                </c:pt>
                <c:pt idx="560">
                  <c:v>93.333333333333329</c:v>
                </c:pt>
                <c:pt idx="561">
                  <c:v>93.5</c:v>
                </c:pt>
                <c:pt idx="562">
                  <c:v>93.666666666666657</c:v>
                </c:pt>
                <c:pt idx="563">
                  <c:v>93.833333333333329</c:v>
                </c:pt>
                <c:pt idx="564">
                  <c:v>94</c:v>
                </c:pt>
                <c:pt idx="565">
                  <c:v>94.166666666666657</c:v>
                </c:pt>
                <c:pt idx="566">
                  <c:v>94.333333333333329</c:v>
                </c:pt>
                <c:pt idx="567">
                  <c:v>94.5</c:v>
                </c:pt>
                <c:pt idx="568">
                  <c:v>94.666666666666657</c:v>
                </c:pt>
                <c:pt idx="569">
                  <c:v>94.833333333333329</c:v>
                </c:pt>
                <c:pt idx="570">
                  <c:v>95</c:v>
                </c:pt>
                <c:pt idx="571">
                  <c:v>95.166666666666657</c:v>
                </c:pt>
                <c:pt idx="572">
                  <c:v>95.333333333333329</c:v>
                </c:pt>
                <c:pt idx="573">
                  <c:v>95.5</c:v>
                </c:pt>
                <c:pt idx="574">
                  <c:v>95.666666666666657</c:v>
                </c:pt>
                <c:pt idx="575">
                  <c:v>95.833333333333329</c:v>
                </c:pt>
                <c:pt idx="576">
                  <c:v>96</c:v>
                </c:pt>
                <c:pt idx="577">
                  <c:v>96.166666666666657</c:v>
                </c:pt>
                <c:pt idx="578">
                  <c:v>96.333333333333329</c:v>
                </c:pt>
                <c:pt idx="579">
                  <c:v>96.5</c:v>
                </c:pt>
                <c:pt idx="580">
                  <c:v>96.666666666666657</c:v>
                </c:pt>
                <c:pt idx="581">
                  <c:v>96.833333333333329</c:v>
                </c:pt>
                <c:pt idx="582">
                  <c:v>97</c:v>
                </c:pt>
                <c:pt idx="583">
                  <c:v>97.166666666666657</c:v>
                </c:pt>
                <c:pt idx="584">
                  <c:v>97.333333333333329</c:v>
                </c:pt>
                <c:pt idx="585">
                  <c:v>97.5</c:v>
                </c:pt>
                <c:pt idx="586">
                  <c:v>97.666666666666657</c:v>
                </c:pt>
                <c:pt idx="587">
                  <c:v>97.833333333333329</c:v>
                </c:pt>
                <c:pt idx="588">
                  <c:v>98</c:v>
                </c:pt>
                <c:pt idx="589">
                  <c:v>98.166666666666657</c:v>
                </c:pt>
                <c:pt idx="590">
                  <c:v>98.333333333333329</c:v>
                </c:pt>
                <c:pt idx="591">
                  <c:v>98.5</c:v>
                </c:pt>
                <c:pt idx="592">
                  <c:v>98.666666666666657</c:v>
                </c:pt>
                <c:pt idx="593">
                  <c:v>98.833333333333329</c:v>
                </c:pt>
                <c:pt idx="594">
                  <c:v>99</c:v>
                </c:pt>
                <c:pt idx="595">
                  <c:v>99.166666666666657</c:v>
                </c:pt>
                <c:pt idx="596">
                  <c:v>99.333333333333329</c:v>
                </c:pt>
                <c:pt idx="597">
                  <c:v>99.5</c:v>
                </c:pt>
                <c:pt idx="598">
                  <c:v>99.666666666666657</c:v>
                </c:pt>
                <c:pt idx="599">
                  <c:v>99.833333333333329</c:v>
                </c:pt>
                <c:pt idx="600">
                  <c:v>100</c:v>
                </c:pt>
                <c:pt idx="601">
                  <c:v>100.16666666666666</c:v>
                </c:pt>
                <c:pt idx="602">
                  <c:v>100.33333333333333</c:v>
                </c:pt>
                <c:pt idx="603">
                  <c:v>100.5</c:v>
                </c:pt>
                <c:pt idx="604">
                  <c:v>100.66666666666666</c:v>
                </c:pt>
                <c:pt idx="605">
                  <c:v>100.83333333333333</c:v>
                </c:pt>
                <c:pt idx="606">
                  <c:v>101</c:v>
                </c:pt>
                <c:pt idx="607">
                  <c:v>101.16666666666666</c:v>
                </c:pt>
                <c:pt idx="608">
                  <c:v>101.33333333333333</c:v>
                </c:pt>
                <c:pt idx="609">
                  <c:v>101.5</c:v>
                </c:pt>
                <c:pt idx="610">
                  <c:v>101.66666666666666</c:v>
                </c:pt>
                <c:pt idx="611">
                  <c:v>101.83333333333333</c:v>
                </c:pt>
                <c:pt idx="612">
                  <c:v>102</c:v>
                </c:pt>
                <c:pt idx="613">
                  <c:v>102.16666666666666</c:v>
                </c:pt>
                <c:pt idx="614">
                  <c:v>102.33333333333333</c:v>
                </c:pt>
                <c:pt idx="615">
                  <c:v>102.5</c:v>
                </c:pt>
                <c:pt idx="616">
                  <c:v>102.66666666666666</c:v>
                </c:pt>
                <c:pt idx="617">
                  <c:v>102.83333333333333</c:v>
                </c:pt>
                <c:pt idx="618">
                  <c:v>103</c:v>
                </c:pt>
                <c:pt idx="619">
                  <c:v>103.16666666666666</c:v>
                </c:pt>
                <c:pt idx="620">
                  <c:v>103.33333333333333</c:v>
                </c:pt>
                <c:pt idx="621">
                  <c:v>103.5</c:v>
                </c:pt>
                <c:pt idx="622">
                  <c:v>103.66666666666666</c:v>
                </c:pt>
                <c:pt idx="623">
                  <c:v>103.83333333333333</c:v>
                </c:pt>
                <c:pt idx="624">
                  <c:v>104</c:v>
                </c:pt>
                <c:pt idx="625">
                  <c:v>104.16666666666666</c:v>
                </c:pt>
                <c:pt idx="626">
                  <c:v>104.33333333333333</c:v>
                </c:pt>
                <c:pt idx="627">
                  <c:v>104.5</c:v>
                </c:pt>
                <c:pt idx="628">
                  <c:v>104.66666666666666</c:v>
                </c:pt>
                <c:pt idx="629">
                  <c:v>104.83333333333333</c:v>
                </c:pt>
                <c:pt idx="630">
                  <c:v>105</c:v>
                </c:pt>
                <c:pt idx="631">
                  <c:v>105.16666666666666</c:v>
                </c:pt>
                <c:pt idx="632">
                  <c:v>105.33333333333333</c:v>
                </c:pt>
                <c:pt idx="633">
                  <c:v>105.5</c:v>
                </c:pt>
                <c:pt idx="634">
                  <c:v>105.66666666666666</c:v>
                </c:pt>
                <c:pt idx="635">
                  <c:v>105.83333333333333</c:v>
                </c:pt>
                <c:pt idx="636">
                  <c:v>106</c:v>
                </c:pt>
                <c:pt idx="637">
                  <c:v>106.16666666666666</c:v>
                </c:pt>
                <c:pt idx="638">
                  <c:v>106.33333333333333</c:v>
                </c:pt>
                <c:pt idx="639">
                  <c:v>106.5</c:v>
                </c:pt>
                <c:pt idx="640">
                  <c:v>106.66666666666666</c:v>
                </c:pt>
                <c:pt idx="641">
                  <c:v>106.83333333333333</c:v>
                </c:pt>
                <c:pt idx="642">
                  <c:v>107</c:v>
                </c:pt>
                <c:pt idx="643">
                  <c:v>107.16666666666666</c:v>
                </c:pt>
                <c:pt idx="644">
                  <c:v>107.33333333333333</c:v>
                </c:pt>
                <c:pt idx="645">
                  <c:v>107.5</c:v>
                </c:pt>
                <c:pt idx="646">
                  <c:v>107.66666666666666</c:v>
                </c:pt>
                <c:pt idx="647">
                  <c:v>107.83333333333333</c:v>
                </c:pt>
                <c:pt idx="648">
                  <c:v>108</c:v>
                </c:pt>
                <c:pt idx="649">
                  <c:v>108.16666666666666</c:v>
                </c:pt>
                <c:pt idx="650">
                  <c:v>108.33333333333333</c:v>
                </c:pt>
                <c:pt idx="651">
                  <c:v>108.5</c:v>
                </c:pt>
                <c:pt idx="652">
                  <c:v>108.66666666666666</c:v>
                </c:pt>
                <c:pt idx="653">
                  <c:v>108.83333333333333</c:v>
                </c:pt>
                <c:pt idx="654">
                  <c:v>109</c:v>
                </c:pt>
                <c:pt idx="655">
                  <c:v>109.16666666666666</c:v>
                </c:pt>
                <c:pt idx="656">
                  <c:v>109.33333333333333</c:v>
                </c:pt>
                <c:pt idx="657">
                  <c:v>109.5</c:v>
                </c:pt>
                <c:pt idx="658">
                  <c:v>109.66666666666666</c:v>
                </c:pt>
                <c:pt idx="659">
                  <c:v>109.83333333333333</c:v>
                </c:pt>
                <c:pt idx="660">
                  <c:v>110</c:v>
                </c:pt>
                <c:pt idx="661">
                  <c:v>110.16666666666666</c:v>
                </c:pt>
                <c:pt idx="662">
                  <c:v>110.33333333333333</c:v>
                </c:pt>
                <c:pt idx="663">
                  <c:v>110.5</c:v>
                </c:pt>
                <c:pt idx="664">
                  <c:v>110.66666666666666</c:v>
                </c:pt>
                <c:pt idx="665">
                  <c:v>110.83333333333333</c:v>
                </c:pt>
                <c:pt idx="666">
                  <c:v>111</c:v>
                </c:pt>
                <c:pt idx="667">
                  <c:v>111.16666666666666</c:v>
                </c:pt>
                <c:pt idx="668">
                  <c:v>111.33333333333333</c:v>
                </c:pt>
                <c:pt idx="669">
                  <c:v>111.5</c:v>
                </c:pt>
                <c:pt idx="670">
                  <c:v>111.66666666666666</c:v>
                </c:pt>
                <c:pt idx="671">
                  <c:v>111.83333333333333</c:v>
                </c:pt>
                <c:pt idx="672">
                  <c:v>112</c:v>
                </c:pt>
                <c:pt idx="673">
                  <c:v>112.16666666666666</c:v>
                </c:pt>
                <c:pt idx="674">
                  <c:v>112.33333333333333</c:v>
                </c:pt>
                <c:pt idx="675">
                  <c:v>112.5</c:v>
                </c:pt>
                <c:pt idx="676">
                  <c:v>112.66666666666666</c:v>
                </c:pt>
                <c:pt idx="677">
                  <c:v>112.83333333333333</c:v>
                </c:pt>
                <c:pt idx="678">
                  <c:v>113</c:v>
                </c:pt>
                <c:pt idx="679">
                  <c:v>113.16666666666666</c:v>
                </c:pt>
                <c:pt idx="680">
                  <c:v>113.33333333333333</c:v>
                </c:pt>
                <c:pt idx="681">
                  <c:v>113.5</c:v>
                </c:pt>
                <c:pt idx="682">
                  <c:v>113.66666666666666</c:v>
                </c:pt>
                <c:pt idx="683">
                  <c:v>113.83333333333333</c:v>
                </c:pt>
                <c:pt idx="684">
                  <c:v>114</c:v>
                </c:pt>
                <c:pt idx="685">
                  <c:v>114.16666666666666</c:v>
                </c:pt>
                <c:pt idx="686">
                  <c:v>114.33333333333333</c:v>
                </c:pt>
                <c:pt idx="687">
                  <c:v>114.5</c:v>
                </c:pt>
                <c:pt idx="688">
                  <c:v>114.66666666666666</c:v>
                </c:pt>
                <c:pt idx="689">
                  <c:v>114.83333333333333</c:v>
                </c:pt>
                <c:pt idx="690">
                  <c:v>115</c:v>
                </c:pt>
                <c:pt idx="691">
                  <c:v>115.16666666666666</c:v>
                </c:pt>
                <c:pt idx="692">
                  <c:v>115.33333333333333</c:v>
                </c:pt>
                <c:pt idx="693">
                  <c:v>115.5</c:v>
                </c:pt>
                <c:pt idx="694">
                  <c:v>115.66666666666666</c:v>
                </c:pt>
                <c:pt idx="695">
                  <c:v>115.83333333333333</c:v>
                </c:pt>
                <c:pt idx="696">
                  <c:v>116</c:v>
                </c:pt>
                <c:pt idx="697">
                  <c:v>116.16666666666666</c:v>
                </c:pt>
                <c:pt idx="698">
                  <c:v>116.33333333333333</c:v>
                </c:pt>
                <c:pt idx="699">
                  <c:v>116.5</c:v>
                </c:pt>
                <c:pt idx="700">
                  <c:v>116.66666666666666</c:v>
                </c:pt>
                <c:pt idx="701">
                  <c:v>116.83333333333333</c:v>
                </c:pt>
                <c:pt idx="702">
                  <c:v>117</c:v>
                </c:pt>
                <c:pt idx="703">
                  <c:v>117.16666666666666</c:v>
                </c:pt>
                <c:pt idx="704">
                  <c:v>117.33333333333333</c:v>
                </c:pt>
                <c:pt idx="705">
                  <c:v>117.5</c:v>
                </c:pt>
                <c:pt idx="706">
                  <c:v>117.66666666666666</c:v>
                </c:pt>
                <c:pt idx="707">
                  <c:v>117.83333333333333</c:v>
                </c:pt>
                <c:pt idx="708">
                  <c:v>118</c:v>
                </c:pt>
                <c:pt idx="709">
                  <c:v>118.16666666666666</c:v>
                </c:pt>
                <c:pt idx="710">
                  <c:v>118.33333333333333</c:v>
                </c:pt>
                <c:pt idx="711">
                  <c:v>118.5</c:v>
                </c:pt>
                <c:pt idx="712">
                  <c:v>118.66666666666666</c:v>
                </c:pt>
                <c:pt idx="713">
                  <c:v>118.83333333333333</c:v>
                </c:pt>
                <c:pt idx="714">
                  <c:v>119</c:v>
                </c:pt>
                <c:pt idx="715">
                  <c:v>119.16666666666666</c:v>
                </c:pt>
                <c:pt idx="716">
                  <c:v>119.33333333333333</c:v>
                </c:pt>
                <c:pt idx="717">
                  <c:v>119.5</c:v>
                </c:pt>
                <c:pt idx="718">
                  <c:v>119.66666666666666</c:v>
                </c:pt>
                <c:pt idx="719">
                  <c:v>119.83333333333333</c:v>
                </c:pt>
                <c:pt idx="720">
                  <c:v>120</c:v>
                </c:pt>
                <c:pt idx="721">
                  <c:v>120.16666666666666</c:v>
                </c:pt>
                <c:pt idx="722">
                  <c:v>120.33333333333333</c:v>
                </c:pt>
                <c:pt idx="723">
                  <c:v>120.5</c:v>
                </c:pt>
                <c:pt idx="724">
                  <c:v>120.66666666666666</c:v>
                </c:pt>
                <c:pt idx="725">
                  <c:v>120.83333333333333</c:v>
                </c:pt>
                <c:pt idx="726">
                  <c:v>121</c:v>
                </c:pt>
                <c:pt idx="727">
                  <c:v>121.16666666666666</c:v>
                </c:pt>
                <c:pt idx="728">
                  <c:v>121.33333333333333</c:v>
                </c:pt>
                <c:pt idx="729">
                  <c:v>121.5</c:v>
                </c:pt>
                <c:pt idx="730">
                  <c:v>121.66666666666666</c:v>
                </c:pt>
                <c:pt idx="731">
                  <c:v>121.83333333333333</c:v>
                </c:pt>
                <c:pt idx="732">
                  <c:v>122</c:v>
                </c:pt>
                <c:pt idx="733">
                  <c:v>122.16666666666666</c:v>
                </c:pt>
                <c:pt idx="734">
                  <c:v>122.33333333333333</c:v>
                </c:pt>
                <c:pt idx="735">
                  <c:v>122.5</c:v>
                </c:pt>
                <c:pt idx="736">
                  <c:v>122.66666666666666</c:v>
                </c:pt>
                <c:pt idx="737">
                  <c:v>122.83333333333333</c:v>
                </c:pt>
                <c:pt idx="738">
                  <c:v>123</c:v>
                </c:pt>
                <c:pt idx="739">
                  <c:v>123.16666666666666</c:v>
                </c:pt>
                <c:pt idx="740">
                  <c:v>123.33333333333333</c:v>
                </c:pt>
                <c:pt idx="741">
                  <c:v>123.5</c:v>
                </c:pt>
                <c:pt idx="742">
                  <c:v>123.66666666666666</c:v>
                </c:pt>
                <c:pt idx="743">
                  <c:v>123.83333333333333</c:v>
                </c:pt>
                <c:pt idx="744">
                  <c:v>124</c:v>
                </c:pt>
                <c:pt idx="745">
                  <c:v>124.16666666666666</c:v>
                </c:pt>
                <c:pt idx="746">
                  <c:v>124.33333333333333</c:v>
                </c:pt>
                <c:pt idx="747">
                  <c:v>124.5</c:v>
                </c:pt>
                <c:pt idx="748">
                  <c:v>124.66666666666666</c:v>
                </c:pt>
                <c:pt idx="749">
                  <c:v>124.83333333333333</c:v>
                </c:pt>
                <c:pt idx="750">
                  <c:v>125</c:v>
                </c:pt>
                <c:pt idx="751">
                  <c:v>125.16666666666666</c:v>
                </c:pt>
                <c:pt idx="752">
                  <c:v>125.33333333333333</c:v>
                </c:pt>
                <c:pt idx="753">
                  <c:v>125.5</c:v>
                </c:pt>
                <c:pt idx="754">
                  <c:v>125.66666666666666</c:v>
                </c:pt>
                <c:pt idx="755">
                  <c:v>125.83333333333333</c:v>
                </c:pt>
                <c:pt idx="756">
                  <c:v>126</c:v>
                </c:pt>
                <c:pt idx="757">
                  <c:v>126.16666666666666</c:v>
                </c:pt>
                <c:pt idx="758">
                  <c:v>126.33333333333333</c:v>
                </c:pt>
                <c:pt idx="759">
                  <c:v>126.5</c:v>
                </c:pt>
                <c:pt idx="760">
                  <c:v>126.66666666666666</c:v>
                </c:pt>
                <c:pt idx="761">
                  <c:v>126.83333333333333</c:v>
                </c:pt>
                <c:pt idx="762">
                  <c:v>127</c:v>
                </c:pt>
                <c:pt idx="763">
                  <c:v>127.16666666666666</c:v>
                </c:pt>
                <c:pt idx="764">
                  <c:v>127.33333333333333</c:v>
                </c:pt>
                <c:pt idx="765">
                  <c:v>127.5</c:v>
                </c:pt>
                <c:pt idx="766">
                  <c:v>127.66666666666666</c:v>
                </c:pt>
                <c:pt idx="767">
                  <c:v>127.83333333333333</c:v>
                </c:pt>
                <c:pt idx="768">
                  <c:v>128</c:v>
                </c:pt>
                <c:pt idx="769">
                  <c:v>128.16666666666666</c:v>
                </c:pt>
                <c:pt idx="770">
                  <c:v>128.33333333333331</c:v>
                </c:pt>
                <c:pt idx="771">
                  <c:v>128.5</c:v>
                </c:pt>
                <c:pt idx="772">
                  <c:v>128.66666666666666</c:v>
                </c:pt>
                <c:pt idx="773">
                  <c:v>128.83333333333331</c:v>
                </c:pt>
                <c:pt idx="774">
                  <c:v>129</c:v>
                </c:pt>
                <c:pt idx="775">
                  <c:v>129.16666666666666</c:v>
                </c:pt>
                <c:pt idx="776">
                  <c:v>129.33333333333331</c:v>
                </c:pt>
                <c:pt idx="777">
                  <c:v>129.5</c:v>
                </c:pt>
                <c:pt idx="778">
                  <c:v>129.66666666666666</c:v>
                </c:pt>
                <c:pt idx="779">
                  <c:v>129.83333333333331</c:v>
                </c:pt>
                <c:pt idx="780">
                  <c:v>130</c:v>
                </c:pt>
                <c:pt idx="781">
                  <c:v>130.16666666666666</c:v>
                </c:pt>
                <c:pt idx="782">
                  <c:v>130.33333333333331</c:v>
                </c:pt>
                <c:pt idx="783">
                  <c:v>130.5</c:v>
                </c:pt>
                <c:pt idx="784">
                  <c:v>130.66666666666666</c:v>
                </c:pt>
                <c:pt idx="785">
                  <c:v>130.83333333333331</c:v>
                </c:pt>
                <c:pt idx="786">
                  <c:v>131</c:v>
                </c:pt>
                <c:pt idx="787">
                  <c:v>131.16666666666666</c:v>
                </c:pt>
                <c:pt idx="788">
                  <c:v>131.33333333333331</c:v>
                </c:pt>
                <c:pt idx="789">
                  <c:v>131.5</c:v>
                </c:pt>
                <c:pt idx="790">
                  <c:v>131.66666666666666</c:v>
                </c:pt>
                <c:pt idx="791">
                  <c:v>131.83333333333331</c:v>
                </c:pt>
                <c:pt idx="792">
                  <c:v>132</c:v>
                </c:pt>
                <c:pt idx="793">
                  <c:v>132.16666666666666</c:v>
                </c:pt>
                <c:pt idx="794">
                  <c:v>132.33333333333331</c:v>
                </c:pt>
                <c:pt idx="795">
                  <c:v>132.5</c:v>
                </c:pt>
                <c:pt idx="796">
                  <c:v>132.66666666666666</c:v>
                </c:pt>
                <c:pt idx="797">
                  <c:v>132.83333333333331</c:v>
                </c:pt>
                <c:pt idx="798">
                  <c:v>133</c:v>
                </c:pt>
                <c:pt idx="799">
                  <c:v>133.16666666666666</c:v>
                </c:pt>
                <c:pt idx="800">
                  <c:v>133.33333333333331</c:v>
                </c:pt>
                <c:pt idx="801">
                  <c:v>133.5</c:v>
                </c:pt>
                <c:pt idx="802">
                  <c:v>133.66666666666666</c:v>
                </c:pt>
                <c:pt idx="803">
                  <c:v>133.83333333333331</c:v>
                </c:pt>
                <c:pt idx="804">
                  <c:v>134</c:v>
                </c:pt>
                <c:pt idx="805">
                  <c:v>134.16666666666666</c:v>
                </c:pt>
                <c:pt idx="806">
                  <c:v>134.33333333333331</c:v>
                </c:pt>
                <c:pt idx="807">
                  <c:v>134.5</c:v>
                </c:pt>
                <c:pt idx="808">
                  <c:v>134.66666666666666</c:v>
                </c:pt>
                <c:pt idx="809">
                  <c:v>134.83333333333331</c:v>
                </c:pt>
                <c:pt idx="810">
                  <c:v>135</c:v>
                </c:pt>
                <c:pt idx="811">
                  <c:v>135.16666666666666</c:v>
                </c:pt>
                <c:pt idx="812">
                  <c:v>135.33333333333331</c:v>
                </c:pt>
                <c:pt idx="813">
                  <c:v>135.5</c:v>
                </c:pt>
                <c:pt idx="814">
                  <c:v>135.66666666666666</c:v>
                </c:pt>
                <c:pt idx="815">
                  <c:v>135.83333333333331</c:v>
                </c:pt>
                <c:pt idx="816">
                  <c:v>136</c:v>
                </c:pt>
                <c:pt idx="817">
                  <c:v>136.16666666666666</c:v>
                </c:pt>
                <c:pt idx="818">
                  <c:v>136.33333333333331</c:v>
                </c:pt>
                <c:pt idx="819">
                  <c:v>136.5</c:v>
                </c:pt>
                <c:pt idx="820">
                  <c:v>136.66666666666666</c:v>
                </c:pt>
                <c:pt idx="821">
                  <c:v>136.83333333333331</c:v>
                </c:pt>
                <c:pt idx="822">
                  <c:v>137</c:v>
                </c:pt>
                <c:pt idx="823">
                  <c:v>137.16666666666666</c:v>
                </c:pt>
                <c:pt idx="824">
                  <c:v>137.33333333333331</c:v>
                </c:pt>
                <c:pt idx="825">
                  <c:v>137.5</c:v>
                </c:pt>
                <c:pt idx="826">
                  <c:v>137.66666666666666</c:v>
                </c:pt>
                <c:pt idx="827">
                  <c:v>137.83333333333331</c:v>
                </c:pt>
                <c:pt idx="828">
                  <c:v>138</c:v>
                </c:pt>
                <c:pt idx="829">
                  <c:v>138.16666666666666</c:v>
                </c:pt>
                <c:pt idx="830">
                  <c:v>138.33333333333331</c:v>
                </c:pt>
                <c:pt idx="831">
                  <c:v>138.5</c:v>
                </c:pt>
                <c:pt idx="832">
                  <c:v>138.66666666666666</c:v>
                </c:pt>
                <c:pt idx="833">
                  <c:v>138.83333333333331</c:v>
                </c:pt>
                <c:pt idx="834">
                  <c:v>139</c:v>
                </c:pt>
                <c:pt idx="835">
                  <c:v>139.16666666666666</c:v>
                </c:pt>
                <c:pt idx="836">
                  <c:v>139.33333333333331</c:v>
                </c:pt>
                <c:pt idx="837">
                  <c:v>139.5</c:v>
                </c:pt>
                <c:pt idx="838">
                  <c:v>139.66666666666666</c:v>
                </c:pt>
                <c:pt idx="839">
                  <c:v>139.83333333333331</c:v>
                </c:pt>
                <c:pt idx="840">
                  <c:v>140</c:v>
                </c:pt>
                <c:pt idx="841">
                  <c:v>140.16666666666666</c:v>
                </c:pt>
                <c:pt idx="842">
                  <c:v>140.33333333333331</c:v>
                </c:pt>
                <c:pt idx="843">
                  <c:v>140.5</c:v>
                </c:pt>
                <c:pt idx="844">
                  <c:v>140.66666666666666</c:v>
                </c:pt>
                <c:pt idx="845">
                  <c:v>140.83333333333331</c:v>
                </c:pt>
                <c:pt idx="846">
                  <c:v>141</c:v>
                </c:pt>
                <c:pt idx="847">
                  <c:v>141.16666666666666</c:v>
                </c:pt>
                <c:pt idx="848">
                  <c:v>141.33333333333331</c:v>
                </c:pt>
                <c:pt idx="849">
                  <c:v>141.5</c:v>
                </c:pt>
                <c:pt idx="850">
                  <c:v>141.66666666666666</c:v>
                </c:pt>
                <c:pt idx="851">
                  <c:v>141.83333333333331</c:v>
                </c:pt>
                <c:pt idx="852">
                  <c:v>142</c:v>
                </c:pt>
                <c:pt idx="853">
                  <c:v>142.16666666666666</c:v>
                </c:pt>
                <c:pt idx="854">
                  <c:v>142.33333333333331</c:v>
                </c:pt>
                <c:pt idx="855">
                  <c:v>142.5</c:v>
                </c:pt>
                <c:pt idx="856">
                  <c:v>142.66666666666666</c:v>
                </c:pt>
                <c:pt idx="857">
                  <c:v>142.83333333333331</c:v>
                </c:pt>
                <c:pt idx="858">
                  <c:v>143</c:v>
                </c:pt>
                <c:pt idx="859">
                  <c:v>143.16666666666666</c:v>
                </c:pt>
                <c:pt idx="860">
                  <c:v>143.33333333333331</c:v>
                </c:pt>
                <c:pt idx="861">
                  <c:v>143.5</c:v>
                </c:pt>
                <c:pt idx="862">
                  <c:v>143.66666666666666</c:v>
                </c:pt>
                <c:pt idx="863">
                  <c:v>143.83333333333331</c:v>
                </c:pt>
                <c:pt idx="864">
                  <c:v>144</c:v>
                </c:pt>
                <c:pt idx="865">
                  <c:v>144.16666666666666</c:v>
                </c:pt>
                <c:pt idx="866">
                  <c:v>144.33333333333331</c:v>
                </c:pt>
                <c:pt idx="867">
                  <c:v>144.5</c:v>
                </c:pt>
                <c:pt idx="868">
                  <c:v>144.66666666666666</c:v>
                </c:pt>
                <c:pt idx="869">
                  <c:v>144.83333333333331</c:v>
                </c:pt>
                <c:pt idx="870">
                  <c:v>145</c:v>
                </c:pt>
                <c:pt idx="871">
                  <c:v>145.16666666666666</c:v>
                </c:pt>
                <c:pt idx="872">
                  <c:v>145.33333333333331</c:v>
                </c:pt>
                <c:pt idx="873">
                  <c:v>145.5</c:v>
                </c:pt>
                <c:pt idx="874">
                  <c:v>145.66666666666666</c:v>
                </c:pt>
                <c:pt idx="875">
                  <c:v>145.83333333333331</c:v>
                </c:pt>
                <c:pt idx="876">
                  <c:v>146</c:v>
                </c:pt>
                <c:pt idx="877">
                  <c:v>146.16666666666666</c:v>
                </c:pt>
                <c:pt idx="878">
                  <c:v>146.33333333333331</c:v>
                </c:pt>
                <c:pt idx="879">
                  <c:v>146.5</c:v>
                </c:pt>
                <c:pt idx="880">
                  <c:v>146.66666666666666</c:v>
                </c:pt>
                <c:pt idx="881">
                  <c:v>146.83333333333331</c:v>
                </c:pt>
                <c:pt idx="882">
                  <c:v>147</c:v>
                </c:pt>
                <c:pt idx="883">
                  <c:v>147.16666666666666</c:v>
                </c:pt>
                <c:pt idx="884">
                  <c:v>147.33333333333331</c:v>
                </c:pt>
                <c:pt idx="885">
                  <c:v>147.5</c:v>
                </c:pt>
                <c:pt idx="886">
                  <c:v>147.66666666666666</c:v>
                </c:pt>
                <c:pt idx="887">
                  <c:v>147.83333333333331</c:v>
                </c:pt>
                <c:pt idx="888">
                  <c:v>148</c:v>
                </c:pt>
                <c:pt idx="889">
                  <c:v>148.16666666666666</c:v>
                </c:pt>
                <c:pt idx="890">
                  <c:v>148.33333333333331</c:v>
                </c:pt>
                <c:pt idx="891">
                  <c:v>148.5</c:v>
                </c:pt>
                <c:pt idx="892">
                  <c:v>148.66666666666666</c:v>
                </c:pt>
                <c:pt idx="893">
                  <c:v>148.83333333333331</c:v>
                </c:pt>
                <c:pt idx="894">
                  <c:v>149</c:v>
                </c:pt>
                <c:pt idx="895">
                  <c:v>149.16666666666666</c:v>
                </c:pt>
                <c:pt idx="896">
                  <c:v>149.33333333333331</c:v>
                </c:pt>
                <c:pt idx="897">
                  <c:v>149.5</c:v>
                </c:pt>
                <c:pt idx="898">
                  <c:v>149.66666666666666</c:v>
                </c:pt>
                <c:pt idx="899">
                  <c:v>149.83333333333331</c:v>
                </c:pt>
                <c:pt idx="900">
                  <c:v>150</c:v>
                </c:pt>
                <c:pt idx="901">
                  <c:v>150.16666666666666</c:v>
                </c:pt>
                <c:pt idx="902">
                  <c:v>150.33333333333331</c:v>
                </c:pt>
                <c:pt idx="903">
                  <c:v>150.5</c:v>
                </c:pt>
                <c:pt idx="904">
                  <c:v>150.66666666666666</c:v>
                </c:pt>
                <c:pt idx="905">
                  <c:v>150.83333333333331</c:v>
                </c:pt>
                <c:pt idx="906">
                  <c:v>151</c:v>
                </c:pt>
                <c:pt idx="907">
                  <c:v>151.16666666666666</c:v>
                </c:pt>
                <c:pt idx="908">
                  <c:v>151.33333333333331</c:v>
                </c:pt>
                <c:pt idx="909">
                  <c:v>151.5</c:v>
                </c:pt>
                <c:pt idx="910">
                  <c:v>151.66666666666666</c:v>
                </c:pt>
                <c:pt idx="911">
                  <c:v>151.83333333333331</c:v>
                </c:pt>
                <c:pt idx="912">
                  <c:v>152</c:v>
                </c:pt>
                <c:pt idx="913">
                  <c:v>152.16666666666666</c:v>
                </c:pt>
                <c:pt idx="914">
                  <c:v>152.33333333333331</c:v>
                </c:pt>
                <c:pt idx="915">
                  <c:v>152.5</c:v>
                </c:pt>
                <c:pt idx="916">
                  <c:v>152.66666666666666</c:v>
                </c:pt>
                <c:pt idx="917">
                  <c:v>152.83333333333331</c:v>
                </c:pt>
                <c:pt idx="918">
                  <c:v>153</c:v>
                </c:pt>
                <c:pt idx="919">
                  <c:v>153.16666666666666</c:v>
                </c:pt>
                <c:pt idx="920">
                  <c:v>153.33333333333331</c:v>
                </c:pt>
                <c:pt idx="921">
                  <c:v>153.5</c:v>
                </c:pt>
                <c:pt idx="922">
                  <c:v>153.66666666666666</c:v>
                </c:pt>
                <c:pt idx="923">
                  <c:v>153.83333333333331</c:v>
                </c:pt>
                <c:pt idx="924">
                  <c:v>154</c:v>
                </c:pt>
                <c:pt idx="925">
                  <c:v>154.16666666666666</c:v>
                </c:pt>
                <c:pt idx="926">
                  <c:v>154.33333333333331</c:v>
                </c:pt>
                <c:pt idx="927">
                  <c:v>154.5</c:v>
                </c:pt>
                <c:pt idx="928">
                  <c:v>154.66666666666666</c:v>
                </c:pt>
                <c:pt idx="929">
                  <c:v>154.83333333333331</c:v>
                </c:pt>
                <c:pt idx="930">
                  <c:v>155</c:v>
                </c:pt>
                <c:pt idx="931">
                  <c:v>155.16666666666666</c:v>
                </c:pt>
                <c:pt idx="932">
                  <c:v>155.33333333333331</c:v>
                </c:pt>
                <c:pt idx="933">
                  <c:v>155.5</c:v>
                </c:pt>
                <c:pt idx="934">
                  <c:v>155.66666666666666</c:v>
                </c:pt>
                <c:pt idx="935">
                  <c:v>155.83333333333331</c:v>
                </c:pt>
                <c:pt idx="936">
                  <c:v>156</c:v>
                </c:pt>
                <c:pt idx="937">
                  <c:v>156.16666666666666</c:v>
                </c:pt>
                <c:pt idx="938">
                  <c:v>156.33333333333331</c:v>
                </c:pt>
                <c:pt idx="939">
                  <c:v>156.5</c:v>
                </c:pt>
                <c:pt idx="940">
                  <c:v>156.66666666666666</c:v>
                </c:pt>
                <c:pt idx="941">
                  <c:v>156.83333333333331</c:v>
                </c:pt>
                <c:pt idx="942">
                  <c:v>157</c:v>
                </c:pt>
                <c:pt idx="943">
                  <c:v>157.16666666666666</c:v>
                </c:pt>
                <c:pt idx="944">
                  <c:v>157.33333333333331</c:v>
                </c:pt>
                <c:pt idx="945">
                  <c:v>157.5</c:v>
                </c:pt>
                <c:pt idx="946">
                  <c:v>157.66666666666666</c:v>
                </c:pt>
                <c:pt idx="947">
                  <c:v>157.83333333333331</c:v>
                </c:pt>
                <c:pt idx="948">
                  <c:v>158</c:v>
                </c:pt>
                <c:pt idx="949">
                  <c:v>158.16666666666666</c:v>
                </c:pt>
                <c:pt idx="950">
                  <c:v>158.33333333333331</c:v>
                </c:pt>
                <c:pt idx="951">
                  <c:v>158.5</c:v>
                </c:pt>
                <c:pt idx="952">
                  <c:v>158.66666666666666</c:v>
                </c:pt>
                <c:pt idx="953">
                  <c:v>158.83333333333331</c:v>
                </c:pt>
                <c:pt idx="954">
                  <c:v>159</c:v>
                </c:pt>
                <c:pt idx="955">
                  <c:v>159.16666666666666</c:v>
                </c:pt>
                <c:pt idx="956">
                  <c:v>159.33333333333331</c:v>
                </c:pt>
                <c:pt idx="957">
                  <c:v>159.5</c:v>
                </c:pt>
                <c:pt idx="958">
                  <c:v>159.66666666666666</c:v>
                </c:pt>
                <c:pt idx="959">
                  <c:v>159.83333333333331</c:v>
                </c:pt>
                <c:pt idx="960">
                  <c:v>160</c:v>
                </c:pt>
                <c:pt idx="961">
                  <c:v>160.16666666666666</c:v>
                </c:pt>
                <c:pt idx="962">
                  <c:v>160.33333333333331</c:v>
                </c:pt>
                <c:pt idx="963">
                  <c:v>160.5</c:v>
                </c:pt>
                <c:pt idx="964">
                  <c:v>160.66666666666666</c:v>
                </c:pt>
                <c:pt idx="965">
                  <c:v>160.83333333333331</c:v>
                </c:pt>
                <c:pt idx="966">
                  <c:v>161</c:v>
                </c:pt>
                <c:pt idx="967">
                  <c:v>161.16666666666666</c:v>
                </c:pt>
                <c:pt idx="968">
                  <c:v>161.33333333333331</c:v>
                </c:pt>
                <c:pt idx="969">
                  <c:v>161.5</c:v>
                </c:pt>
                <c:pt idx="970">
                  <c:v>161.66666666666666</c:v>
                </c:pt>
                <c:pt idx="971">
                  <c:v>161.83333333333331</c:v>
                </c:pt>
                <c:pt idx="972">
                  <c:v>162</c:v>
                </c:pt>
                <c:pt idx="973">
                  <c:v>162.16666666666666</c:v>
                </c:pt>
                <c:pt idx="974">
                  <c:v>162.33333333333331</c:v>
                </c:pt>
                <c:pt idx="975">
                  <c:v>162.5</c:v>
                </c:pt>
                <c:pt idx="976">
                  <c:v>162.66666666666666</c:v>
                </c:pt>
                <c:pt idx="977">
                  <c:v>162.83333333333331</c:v>
                </c:pt>
                <c:pt idx="978">
                  <c:v>163</c:v>
                </c:pt>
                <c:pt idx="979">
                  <c:v>163.16666666666666</c:v>
                </c:pt>
                <c:pt idx="980">
                  <c:v>163.33333333333331</c:v>
                </c:pt>
                <c:pt idx="981">
                  <c:v>163.5</c:v>
                </c:pt>
                <c:pt idx="982">
                  <c:v>163.66666666666666</c:v>
                </c:pt>
                <c:pt idx="983">
                  <c:v>163.83333333333331</c:v>
                </c:pt>
                <c:pt idx="984">
                  <c:v>164</c:v>
                </c:pt>
                <c:pt idx="985">
                  <c:v>164.16666666666666</c:v>
                </c:pt>
                <c:pt idx="986">
                  <c:v>164.33333333333331</c:v>
                </c:pt>
                <c:pt idx="987">
                  <c:v>164.5</c:v>
                </c:pt>
                <c:pt idx="988">
                  <c:v>164.66666666666666</c:v>
                </c:pt>
                <c:pt idx="989">
                  <c:v>164.83333333333331</c:v>
                </c:pt>
                <c:pt idx="990">
                  <c:v>165</c:v>
                </c:pt>
                <c:pt idx="991">
                  <c:v>165.16666666666666</c:v>
                </c:pt>
                <c:pt idx="992">
                  <c:v>165.33333333333331</c:v>
                </c:pt>
                <c:pt idx="993">
                  <c:v>165.5</c:v>
                </c:pt>
                <c:pt idx="994">
                  <c:v>165.66666666666666</c:v>
                </c:pt>
                <c:pt idx="995">
                  <c:v>165.83333333333331</c:v>
                </c:pt>
                <c:pt idx="996">
                  <c:v>166</c:v>
                </c:pt>
                <c:pt idx="997">
                  <c:v>166.16666666666666</c:v>
                </c:pt>
                <c:pt idx="998">
                  <c:v>166.33333333333331</c:v>
                </c:pt>
                <c:pt idx="999">
                  <c:v>166.5</c:v>
                </c:pt>
                <c:pt idx="1000">
                  <c:v>166.66666666666666</c:v>
                </c:pt>
                <c:pt idx="1001">
                  <c:v>166.83333333333331</c:v>
                </c:pt>
                <c:pt idx="1002">
                  <c:v>167</c:v>
                </c:pt>
                <c:pt idx="1003">
                  <c:v>167.16666666666666</c:v>
                </c:pt>
                <c:pt idx="1004">
                  <c:v>167.33333333333331</c:v>
                </c:pt>
                <c:pt idx="1005">
                  <c:v>167.5</c:v>
                </c:pt>
                <c:pt idx="1006">
                  <c:v>167.66666666666666</c:v>
                </c:pt>
                <c:pt idx="1007">
                  <c:v>167.83333333333331</c:v>
                </c:pt>
                <c:pt idx="1008">
                  <c:v>168</c:v>
                </c:pt>
                <c:pt idx="1009">
                  <c:v>168.16666666666666</c:v>
                </c:pt>
                <c:pt idx="1010">
                  <c:v>168.33333333333331</c:v>
                </c:pt>
                <c:pt idx="1011">
                  <c:v>168.5</c:v>
                </c:pt>
                <c:pt idx="1012">
                  <c:v>168.66666666666666</c:v>
                </c:pt>
                <c:pt idx="1013">
                  <c:v>168.83333333333331</c:v>
                </c:pt>
                <c:pt idx="1014">
                  <c:v>169</c:v>
                </c:pt>
                <c:pt idx="1015">
                  <c:v>169.16666666666666</c:v>
                </c:pt>
                <c:pt idx="1016">
                  <c:v>169.33333333333331</c:v>
                </c:pt>
                <c:pt idx="1017">
                  <c:v>169.5</c:v>
                </c:pt>
                <c:pt idx="1018">
                  <c:v>169.66666666666666</c:v>
                </c:pt>
                <c:pt idx="1019">
                  <c:v>169.83333333333331</c:v>
                </c:pt>
                <c:pt idx="1020">
                  <c:v>170</c:v>
                </c:pt>
                <c:pt idx="1021">
                  <c:v>170.16666666666666</c:v>
                </c:pt>
                <c:pt idx="1022">
                  <c:v>170.33333333333331</c:v>
                </c:pt>
                <c:pt idx="1023">
                  <c:v>170.5</c:v>
                </c:pt>
                <c:pt idx="1024">
                  <c:v>170.66666666666666</c:v>
                </c:pt>
                <c:pt idx="1025">
                  <c:v>170.83333333333331</c:v>
                </c:pt>
                <c:pt idx="1026">
                  <c:v>171</c:v>
                </c:pt>
                <c:pt idx="1027">
                  <c:v>171.16666666666666</c:v>
                </c:pt>
                <c:pt idx="1028">
                  <c:v>171.33333333333331</c:v>
                </c:pt>
                <c:pt idx="1029">
                  <c:v>171.5</c:v>
                </c:pt>
                <c:pt idx="1030">
                  <c:v>171.66666666666666</c:v>
                </c:pt>
                <c:pt idx="1031">
                  <c:v>171.83333333333331</c:v>
                </c:pt>
                <c:pt idx="1032">
                  <c:v>172</c:v>
                </c:pt>
                <c:pt idx="1033">
                  <c:v>172.16666666666666</c:v>
                </c:pt>
                <c:pt idx="1034">
                  <c:v>172.33333333333331</c:v>
                </c:pt>
                <c:pt idx="1035">
                  <c:v>172.5</c:v>
                </c:pt>
                <c:pt idx="1036">
                  <c:v>172.66666666666666</c:v>
                </c:pt>
                <c:pt idx="1037">
                  <c:v>172.83333333333331</c:v>
                </c:pt>
                <c:pt idx="1038">
                  <c:v>173</c:v>
                </c:pt>
                <c:pt idx="1039">
                  <c:v>173.16666666666666</c:v>
                </c:pt>
                <c:pt idx="1040">
                  <c:v>173.33333333333331</c:v>
                </c:pt>
                <c:pt idx="1041">
                  <c:v>173.5</c:v>
                </c:pt>
                <c:pt idx="1042">
                  <c:v>173.66666666666666</c:v>
                </c:pt>
                <c:pt idx="1043">
                  <c:v>173.83333333333331</c:v>
                </c:pt>
                <c:pt idx="1044">
                  <c:v>174</c:v>
                </c:pt>
                <c:pt idx="1045">
                  <c:v>174.16666666666666</c:v>
                </c:pt>
                <c:pt idx="1046">
                  <c:v>174.33333333333331</c:v>
                </c:pt>
                <c:pt idx="1047">
                  <c:v>174.5</c:v>
                </c:pt>
                <c:pt idx="1048">
                  <c:v>174.66666666666666</c:v>
                </c:pt>
                <c:pt idx="1049">
                  <c:v>174.83333333333331</c:v>
                </c:pt>
                <c:pt idx="1050">
                  <c:v>175</c:v>
                </c:pt>
                <c:pt idx="1051">
                  <c:v>175.16666666666666</c:v>
                </c:pt>
                <c:pt idx="1052">
                  <c:v>175.33333333333331</c:v>
                </c:pt>
                <c:pt idx="1053">
                  <c:v>175.5</c:v>
                </c:pt>
                <c:pt idx="1054">
                  <c:v>175.66666666666666</c:v>
                </c:pt>
                <c:pt idx="1055">
                  <c:v>175.83333333333331</c:v>
                </c:pt>
                <c:pt idx="1056">
                  <c:v>176</c:v>
                </c:pt>
                <c:pt idx="1057">
                  <c:v>176.16666666666666</c:v>
                </c:pt>
                <c:pt idx="1058">
                  <c:v>176.33333333333331</c:v>
                </c:pt>
                <c:pt idx="1059">
                  <c:v>176.5</c:v>
                </c:pt>
                <c:pt idx="1060">
                  <c:v>176.66666666666666</c:v>
                </c:pt>
                <c:pt idx="1061">
                  <c:v>176.83333333333331</c:v>
                </c:pt>
                <c:pt idx="1062">
                  <c:v>177</c:v>
                </c:pt>
                <c:pt idx="1063">
                  <c:v>177.16666666666666</c:v>
                </c:pt>
                <c:pt idx="1064">
                  <c:v>177.33333333333331</c:v>
                </c:pt>
                <c:pt idx="1065">
                  <c:v>177.5</c:v>
                </c:pt>
                <c:pt idx="1066">
                  <c:v>177.66666666666666</c:v>
                </c:pt>
                <c:pt idx="1067">
                  <c:v>177.83333333333331</c:v>
                </c:pt>
                <c:pt idx="1068">
                  <c:v>178</c:v>
                </c:pt>
                <c:pt idx="1069">
                  <c:v>178.16666666666666</c:v>
                </c:pt>
                <c:pt idx="1070">
                  <c:v>178.33333333333331</c:v>
                </c:pt>
                <c:pt idx="1071">
                  <c:v>178.5</c:v>
                </c:pt>
                <c:pt idx="1072">
                  <c:v>178.66666666666666</c:v>
                </c:pt>
                <c:pt idx="1073">
                  <c:v>178.83333333333331</c:v>
                </c:pt>
                <c:pt idx="1074">
                  <c:v>179</c:v>
                </c:pt>
                <c:pt idx="1075">
                  <c:v>179.16666666666666</c:v>
                </c:pt>
                <c:pt idx="1076">
                  <c:v>179.33333333333331</c:v>
                </c:pt>
                <c:pt idx="1077">
                  <c:v>179.5</c:v>
                </c:pt>
                <c:pt idx="1078">
                  <c:v>179.66666666666666</c:v>
                </c:pt>
                <c:pt idx="1079">
                  <c:v>179.83333333333331</c:v>
                </c:pt>
                <c:pt idx="1080">
                  <c:v>180</c:v>
                </c:pt>
                <c:pt idx="1081">
                  <c:v>180.16666666666666</c:v>
                </c:pt>
                <c:pt idx="1082">
                  <c:v>180.33333333333331</c:v>
                </c:pt>
                <c:pt idx="1083">
                  <c:v>180.5</c:v>
                </c:pt>
                <c:pt idx="1084">
                  <c:v>180.66666666666666</c:v>
                </c:pt>
                <c:pt idx="1085">
                  <c:v>180.83333333333331</c:v>
                </c:pt>
                <c:pt idx="1086">
                  <c:v>181</c:v>
                </c:pt>
                <c:pt idx="1087">
                  <c:v>181.16666666666666</c:v>
                </c:pt>
                <c:pt idx="1088">
                  <c:v>181.33333333333331</c:v>
                </c:pt>
                <c:pt idx="1089">
                  <c:v>181.5</c:v>
                </c:pt>
                <c:pt idx="1090">
                  <c:v>181.66666666666666</c:v>
                </c:pt>
                <c:pt idx="1091">
                  <c:v>181.83333333333331</c:v>
                </c:pt>
                <c:pt idx="1092">
                  <c:v>182</c:v>
                </c:pt>
                <c:pt idx="1093">
                  <c:v>182.16666666666666</c:v>
                </c:pt>
                <c:pt idx="1094">
                  <c:v>182.33333333333331</c:v>
                </c:pt>
                <c:pt idx="1095">
                  <c:v>182.5</c:v>
                </c:pt>
                <c:pt idx="1096">
                  <c:v>182.66666666666666</c:v>
                </c:pt>
                <c:pt idx="1097">
                  <c:v>182.83333333333331</c:v>
                </c:pt>
                <c:pt idx="1098">
                  <c:v>183</c:v>
                </c:pt>
                <c:pt idx="1099">
                  <c:v>183.16666666666666</c:v>
                </c:pt>
                <c:pt idx="1100">
                  <c:v>183.33333333333331</c:v>
                </c:pt>
                <c:pt idx="1101">
                  <c:v>183.5</c:v>
                </c:pt>
                <c:pt idx="1102">
                  <c:v>183.66666666666666</c:v>
                </c:pt>
                <c:pt idx="1103">
                  <c:v>183.83333333333331</c:v>
                </c:pt>
                <c:pt idx="1104">
                  <c:v>184</c:v>
                </c:pt>
                <c:pt idx="1105">
                  <c:v>184.16666666666666</c:v>
                </c:pt>
                <c:pt idx="1106">
                  <c:v>184.33333333333331</c:v>
                </c:pt>
                <c:pt idx="1107">
                  <c:v>184.5</c:v>
                </c:pt>
                <c:pt idx="1108">
                  <c:v>184.66666666666666</c:v>
                </c:pt>
                <c:pt idx="1109">
                  <c:v>184.83333333333331</c:v>
                </c:pt>
                <c:pt idx="1110">
                  <c:v>185</c:v>
                </c:pt>
                <c:pt idx="1111">
                  <c:v>185.16666666666666</c:v>
                </c:pt>
                <c:pt idx="1112">
                  <c:v>185.33333333333331</c:v>
                </c:pt>
                <c:pt idx="1113">
                  <c:v>185.5</c:v>
                </c:pt>
                <c:pt idx="1114">
                  <c:v>185.66666666666666</c:v>
                </c:pt>
                <c:pt idx="1115">
                  <c:v>185.83333333333331</c:v>
                </c:pt>
                <c:pt idx="1116">
                  <c:v>186</c:v>
                </c:pt>
                <c:pt idx="1117">
                  <c:v>186.16666666666666</c:v>
                </c:pt>
                <c:pt idx="1118">
                  <c:v>186.33333333333331</c:v>
                </c:pt>
                <c:pt idx="1119">
                  <c:v>186.5</c:v>
                </c:pt>
                <c:pt idx="1120">
                  <c:v>186.66666666666666</c:v>
                </c:pt>
                <c:pt idx="1121">
                  <c:v>186.83333333333331</c:v>
                </c:pt>
                <c:pt idx="1122">
                  <c:v>187</c:v>
                </c:pt>
                <c:pt idx="1123">
                  <c:v>187.16666666666666</c:v>
                </c:pt>
                <c:pt idx="1124">
                  <c:v>187.33333333333331</c:v>
                </c:pt>
                <c:pt idx="1125">
                  <c:v>187.5</c:v>
                </c:pt>
                <c:pt idx="1126">
                  <c:v>187.66666666666666</c:v>
                </c:pt>
                <c:pt idx="1127">
                  <c:v>187.83333333333331</c:v>
                </c:pt>
                <c:pt idx="1128">
                  <c:v>188</c:v>
                </c:pt>
                <c:pt idx="1129">
                  <c:v>188.16666666666666</c:v>
                </c:pt>
                <c:pt idx="1130">
                  <c:v>188.33333333333331</c:v>
                </c:pt>
                <c:pt idx="1131">
                  <c:v>188.5</c:v>
                </c:pt>
                <c:pt idx="1132">
                  <c:v>188.66666666666666</c:v>
                </c:pt>
                <c:pt idx="1133">
                  <c:v>188.83333333333331</c:v>
                </c:pt>
                <c:pt idx="1134">
                  <c:v>189</c:v>
                </c:pt>
                <c:pt idx="1135">
                  <c:v>189.16666666666666</c:v>
                </c:pt>
                <c:pt idx="1136">
                  <c:v>189.33333333333331</c:v>
                </c:pt>
                <c:pt idx="1137">
                  <c:v>189.5</c:v>
                </c:pt>
                <c:pt idx="1138">
                  <c:v>189.66666666666666</c:v>
                </c:pt>
                <c:pt idx="1139">
                  <c:v>189.83333333333331</c:v>
                </c:pt>
                <c:pt idx="1140">
                  <c:v>190</c:v>
                </c:pt>
                <c:pt idx="1141">
                  <c:v>190.16666666666666</c:v>
                </c:pt>
                <c:pt idx="1142">
                  <c:v>190.33333333333331</c:v>
                </c:pt>
                <c:pt idx="1143">
                  <c:v>190.5</c:v>
                </c:pt>
                <c:pt idx="1144">
                  <c:v>190.66666666666666</c:v>
                </c:pt>
                <c:pt idx="1145">
                  <c:v>190.83333333333331</c:v>
                </c:pt>
                <c:pt idx="1146">
                  <c:v>191</c:v>
                </c:pt>
                <c:pt idx="1147">
                  <c:v>191.16666666666666</c:v>
                </c:pt>
                <c:pt idx="1148">
                  <c:v>191.33333333333331</c:v>
                </c:pt>
                <c:pt idx="1149">
                  <c:v>191.5</c:v>
                </c:pt>
                <c:pt idx="1150">
                  <c:v>191.66666666666666</c:v>
                </c:pt>
                <c:pt idx="1151">
                  <c:v>191.83333333333331</c:v>
                </c:pt>
                <c:pt idx="1152">
                  <c:v>192</c:v>
                </c:pt>
                <c:pt idx="1153">
                  <c:v>192.16666666666666</c:v>
                </c:pt>
                <c:pt idx="1154">
                  <c:v>192.33333333333331</c:v>
                </c:pt>
                <c:pt idx="1155">
                  <c:v>192.5</c:v>
                </c:pt>
                <c:pt idx="1156">
                  <c:v>192.66666666666666</c:v>
                </c:pt>
                <c:pt idx="1157">
                  <c:v>192.83333333333331</c:v>
                </c:pt>
                <c:pt idx="1158">
                  <c:v>193</c:v>
                </c:pt>
                <c:pt idx="1159">
                  <c:v>193.16666666666666</c:v>
                </c:pt>
                <c:pt idx="1160">
                  <c:v>193.33333333333331</c:v>
                </c:pt>
                <c:pt idx="1161">
                  <c:v>193.5</c:v>
                </c:pt>
                <c:pt idx="1162">
                  <c:v>193.66666666666666</c:v>
                </c:pt>
                <c:pt idx="1163">
                  <c:v>193.83333333333331</c:v>
                </c:pt>
                <c:pt idx="1164">
                  <c:v>194</c:v>
                </c:pt>
                <c:pt idx="1165">
                  <c:v>194.16666666666666</c:v>
                </c:pt>
                <c:pt idx="1166">
                  <c:v>194.33333333333331</c:v>
                </c:pt>
                <c:pt idx="1167">
                  <c:v>194.5</c:v>
                </c:pt>
                <c:pt idx="1168">
                  <c:v>194.66666666666666</c:v>
                </c:pt>
                <c:pt idx="1169">
                  <c:v>194.83333333333331</c:v>
                </c:pt>
                <c:pt idx="1170">
                  <c:v>195</c:v>
                </c:pt>
                <c:pt idx="1171">
                  <c:v>195.16666666666666</c:v>
                </c:pt>
                <c:pt idx="1172">
                  <c:v>195.33333333333331</c:v>
                </c:pt>
                <c:pt idx="1173">
                  <c:v>195.5</c:v>
                </c:pt>
                <c:pt idx="1174">
                  <c:v>195.66666666666666</c:v>
                </c:pt>
                <c:pt idx="1175">
                  <c:v>195.83333333333331</c:v>
                </c:pt>
                <c:pt idx="1176">
                  <c:v>196</c:v>
                </c:pt>
                <c:pt idx="1177">
                  <c:v>196.16666666666666</c:v>
                </c:pt>
                <c:pt idx="1178">
                  <c:v>196.33333333333331</c:v>
                </c:pt>
                <c:pt idx="1179">
                  <c:v>196.5</c:v>
                </c:pt>
                <c:pt idx="1180">
                  <c:v>196.66666666666666</c:v>
                </c:pt>
                <c:pt idx="1181">
                  <c:v>196.83333333333331</c:v>
                </c:pt>
                <c:pt idx="1182">
                  <c:v>197</c:v>
                </c:pt>
                <c:pt idx="1183">
                  <c:v>197.16666666666666</c:v>
                </c:pt>
                <c:pt idx="1184">
                  <c:v>197.33333333333331</c:v>
                </c:pt>
                <c:pt idx="1185">
                  <c:v>197.5</c:v>
                </c:pt>
                <c:pt idx="1186">
                  <c:v>197.66666666666666</c:v>
                </c:pt>
                <c:pt idx="1187">
                  <c:v>197.83333333333331</c:v>
                </c:pt>
                <c:pt idx="1188">
                  <c:v>198</c:v>
                </c:pt>
                <c:pt idx="1189">
                  <c:v>198.16666666666666</c:v>
                </c:pt>
                <c:pt idx="1190">
                  <c:v>198.33333333333331</c:v>
                </c:pt>
                <c:pt idx="1191">
                  <c:v>198.5</c:v>
                </c:pt>
                <c:pt idx="1192">
                  <c:v>198.66666666666666</c:v>
                </c:pt>
                <c:pt idx="1193">
                  <c:v>198.83333333333331</c:v>
                </c:pt>
                <c:pt idx="1194">
                  <c:v>199</c:v>
                </c:pt>
                <c:pt idx="1195">
                  <c:v>199.16666666666666</c:v>
                </c:pt>
                <c:pt idx="1196">
                  <c:v>199.33333333333331</c:v>
                </c:pt>
                <c:pt idx="1197">
                  <c:v>199.5</c:v>
                </c:pt>
                <c:pt idx="1198">
                  <c:v>199.66666666666666</c:v>
                </c:pt>
                <c:pt idx="1199">
                  <c:v>199.83333333333331</c:v>
                </c:pt>
                <c:pt idx="1200">
                  <c:v>200</c:v>
                </c:pt>
                <c:pt idx="1201">
                  <c:v>200.16666666666666</c:v>
                </c:pt>
                <c:pt idx="1202">
                  <c:v>200.33333333333331</c:v>
                </c:pt>
                <c:pt idx="1203">
                  <c:v>200.5</c:v>
                </c:pt>
                <c:pt idx="1204">
                  <c:v>200.66666666666666</c:v>
                </c:pt>
                <c:pt idx="1205">
                  <c:v>200.83333333333331</c:v>
                </c:pt>
                <c:pt idx="1206">
                  <c:v>201</c:v>
                </c:pt>
                <c:pt idx="1207">
                  <c:v>201.16666666666666</c:v>
                </c:pt>
                <c:pt idx="1208">
                  <c:v>201.33333333333331</c:v>
                </c:pt>
                <c:pt idx="1209">
                  <c:v>201.5</c:v>
                </c:pt>
                <c:pt idx="1210">
                  <c:v>201.66666666666666</c:v>
                </c:pt>
                <c:pt idx="1211">
                  <c:v>201.83333333333331</c:v>
                </c:pt>
                <c:pt idx="1212">
                  <c:v>202</c:v>
                </c:pt>
                <c:pt idx="1213">
                  <c:v>202.16666666666666</c:v>
                </c:pt>
                <c:pt idx="1214">
                  <c:v>202.33333333333331</c:v>
                </c:pt>
                <c:pt idx="1215">
                  <c:v>202.5</c:v>
                </c:pt>
                <c:pt idx="1216">
                  <c:v>202.66666666666666</c:v>
                </c:pt>
                <c:pt idx="1217">
                  <c:v>202.83333333333331</c:v>
                </c:pt>
                <c:pt idx="1218">
                  <c:v>203</c:v>
                </c:pt>
                <c:pt idx="1219">
                  <c:v>203.16666666666666</c:v>
                </c:pt>
                <c:pt idx="1220">
                  <c:v>203.33333333333331</c:v>
                </c:pt>
                <c:pt idx="1221">
                  <c:v>203.5</c:v>
                </c:pt>
                <c:pt idx="1222">
                  <c:v>203.66666666666666</c:v>
                </c:pt>
                <c:pt idx="1223">
                  <c:v>203.83333333333331</c:v>
                </c:pt>
                <c:pt idx="1224">
                  <c:v>204</c:v>
                </c:pt>
                <c:pt idx="1225">
                  <c:v>204.16666666666666</c:v>
                </c:pt>
                <c:pt idx="1226">
                  <c:v>204.33333333333331</c:v>
                </c:pt>
                <c:pt idx="1227">
                  <c:v>204.5</c:v>
                </c:pt>
                <c:pt idx="1228">
                  <c:v>204.66666666666666</c:v>
                </c:pt>
                <c:pt idx="1229">
                  <c:v>204.83333333333331</c:v>
                </c:pt>
                <c:pt idx="1230">
                  <c:v>205</c:v>
                </c:pt>
                <c:pt idx="1231">
                  <c:v>205.16666666666666</c:v>
                </c:pt>
                <c:pt idx="1232">
                  <c:v>205.33333333333331</c:v>
                </c:pt>
                <c:pt idx="1233">
                  <c:v>205.5</c:v>
                </c:pt>
                <c:pt idx="1234">
                  <c:v>205.66666666666666</c:v>
                </c:pt>
                <c:pt idx="1235">
                  <c:v>205.83333333333331</c:v>
                </c:pt>
                <c:pt idx="1236">
                  <c:v>206</c:v>
                </c:pt>
                <c:pt idx="1237">
                  <c:v>206.16666666666666</c:v>
                </c:pt>
                <c:pt idx="1238">
                  <c:v>206.33333333333331</c:v>
                </c:pt>
                <c:pt idx="1239">
                  <c:v>206.5</c:v>
                </c:pt>
                <c:pt idx="1240">
                  <c:v>206.66666666666666</c:v>
                </c:pt>
                <c:pt idx="1241">
                  <c:v>206.83333333333331</c:v>
                </c:pt>
                <c:pt idx="1242">
                  <c:v>207</c:v>
                </c:pt>
                <c:pt idx="1243">
                  <c:v>207.16666666666666</c:v>
                </c:pt>
                <c:pt idx="1244">
                  <c:v>207.33333333333331</c:v>
                </c:pt>
                <c:pt idx="1245">
                  <c:v>207.5</c:v>
                </c:pt>
                <c:pt idx="1246">
                  <c:v>207.66666666666666</c:v>
                </c:pt>
                <c:pt idx="1247">
                  <c:v>207.83333333333331</c:v>
                </c:pt>
                <c:pt idx="1248">
                  <c:v>208</c:v>
                </c:pt>
                <c:pt idx="1249">
                  <c:v>208.16666666666666</c:v>
                </c:pt>
                <c:pt idx="1250">
                  <c:v>208.33333333333331</c:v>
                </c:pt>
                <c:pt idx="1251">
                  <c:v>208.5</c:v>
                </c:pt>
                <c:pt idx="1252">
                  <c:v>208.66666666666666</c:v>
                </c:pt>
                <c:pt idx="1253">
                  <c:v>208.83333333333331</c:v>
                </c:pt>
                <c:pt idx="1254">
                  <c:v>209</c:v>
                </c:pt>
                <c:pt idx="1255">
                  <c:v>209.16666666666666</c:v>
                </c:pt>
                <c:pt idx="1256">
                  <c:v>209.33333333333331</c:v>
                </c:pt>
                <c:pt idx="1257">
                  <c:v>209.5</c:v>
                </c:pt>
                <c:pt idx="1258">
                  <c:v>209.66666666666666</c:v>
                </c:pt>
                <c:pt idx="1259">
                  <c:v>209.83333333333331</c:v>
                </c:pt>
                <c:pt idx="1260">
                  <c:v>210</c:v>
                </c:pt>
                <c:pt idx="1261">
                  <c:v>210.16666666666666</c:v>
                </c:pt>
                <c:pt idx="1262">
                  <c:v>210.33333333333331</c:v>
                </c:pt>
                <c:pt idx="1263">
                  <c:v>210.5</c:v>
                </c:pt>
                <c:pt idx="1264">
                  <c:v>210.66666666666666</c:v>
                </c:pt>
                <c:pt idx="1265">
                  <c:v>210.83333333333331</c:v>
                </c:pt>
                <c:pt idx="1266">
                  <c:v>211</c:v>
                </c:pt>
                <c:pt idx="1267">
                  <c:v>211.16666666666666</c:v>
                </c:pt>
                <c:pt idx="1268">
                  <c:v>211.33333333333331</c:v>
                </c:pt>
                <c:pt idx="1269">
                  <c:v>211.5</c:v>
                </c:pt>
                <c:pt idx="1270">
                  <c:v>211.66666666666666</c:v>
                </c:pt>
                <c:pt idx="1271">
                  <c:v>211.83333333333331</c:v>
                </c:pt>
                <c:pt idx="1272">
                  <c:v>212</c:v>
                </c:pt>
                <c:pt idx="1273">
                  <c:v>212.16666666666666</c:v>
                </c:pt>
                <c:pt idx="1274">
                  <c:v>212.33333333333331</c:v>
                </c:pt>
                <c:pt idx="1275">
                  <c:v>212.5</c:v>
                </c:pt>
                <c:pt idx="1276">
                  <c:v>212.66666666666666</c:v>
                </c:pt>
                <c:pt idx="1277">
                  <c:v>212.83333333333331</c:v>
                </c:pt>
                <c:pt idx="1278">
                  <c:v>213</c:v>
                </c:pt>
                <c:pt idx="1279">
                  <c:v>213.16666666666666</c:v>
                </c:pt>
                <c:pt idx="1280">
                  <c:v>213.33333333333331</c:v>
                </c:pt>
                <c:pt idx="1281">
                  <c:v>213.5</c:v>
                </c:pt>
                <c:pt idx="1282">
                  <c:v>213.66666666666666</c:v>
                </c:pt>
                <c:pt idx="1283">
                  <c:v>213.83333333333331</c:v>
                </c:pt>
                <c:pt idx="1284">
                  <c:v>214</c:v>
                </c:pt>
                <c:pt idx="1285">
                  <c:v>214.16666666666666</c:v>
                </c:pt>
                <c:pt idx="1286">
                  <c:v>214.33333333333331</c:v>
                </c:pt>
                <c:pt idx="1287">
                  <c:v>214.5</c:v>
                </c:pt>
                <c:pt idx="1288">
                  <c:v>214.66666666666666</c:v>
                </c:pt>
                <c:pt idx="1289">
                  <c:v>214.83333333333331</c:v>
                </c:pt>
                <c:pt idx="1290">
                  <c:v>215</c:v>
                </c:pt>
                <c:pt idx="1291">
                  <c:v>215.16666666666666</c:v>
                </c:pt>
                <c:pt idx="1292">
                  <c:v>215.33333333333331</c:v>
                </c:pt>
                <c:pt idx="1293">
                  <c:v>215.5</c:v>
                </c:pt>
                <c:pt idx="1294">
                  <c:v>215.66666666666666</c:v>
                </c:pt>
                <c:pt idx="1295">
                  <c:v>215.83333333333331</c:v>
                </c:pt>
                <c:pt idx="1296">
                  <c:v>216</c:v>
                </c:pt>
                <c:pt idx="1297">
                  <c:v>216.16666666666666</c:v>
                </c:pt>
                <c:pt idx="1298">
                  <c:v>216.33333333333331</c:v>
                </c:pt>
                <c:pt idx="1299">
                  <c:v>216.5</c:v>
                </c:pt>
                <c:pt idx="1300">
                  <c:v>216.66666666666666</c:v>
                </c:pt>
                <c:pt idx="1301">
                  <c:v>216.83333333333331</c:v>
                </c:pt>
                <c:pt idx="1302">
                  <c:v>217</c:v>
                </c:pt>
                <c:pt idx="1303">
                  <c:v>217.16666666666666</c:v>
                </c:pt>
                <c:pt idx="1304">
                  <c:v>217.33333333333331</c:v>
                </c:pt>
                <c:pt idx="1305">
                  <c:v>217.5</c:v>
                </c:pt>
                <c:pt idx="1306">
                  <c:v>217.66666666666666</c:v>
                </c:pt>
                <c:pt idx="1307">
                  <c:v>217.83333333333331</c:v>
                </c:pt>
                <c:pt idx="1308">
                  <c:v>218</c:v>
                </c:pt>
                <c:pt idx="1309">
                  <c:v>218.16666666666666</c:v>
                </c:pt>
                <c:pt idx="1310">
                  <c:v>218.33333333333331</c:v>
                </c:pt>
                <c:pt idx="1311">
                  <c:v>218.5</c:v>
                </c:pt>
                <c:pt idx="1312">
                  <c:v>218.66666666666666</c:v>
                </c:pt>
                <c:pt idx="1313">
                  <c:v>218.83333333333331</c:v>
                </c:pt>
                <c:pt idx="1314">
                  <c:v>219</c:v>
                </c:pt>
                <c:pt idx="1315">
                  <c:v>219.16666666666666</c:v>
                </c:pt>
                <c:pt idx="1316">
                  <c:v>219.33333333333331</c:v>
                </c:pt>
                <c:pt idx="1317">
                  <c:v>219.5</c:v>
                </c:pt>
                <c:pt idx="1318">
                  <c:v>219.66666666666666</c:v>
                </c:pt>
                <c:pt idx="1319">
                  <c:v>219.83333333333331</c:v>
                </c:pt>
                <c:pt idx="1320">
                  <c:v>220</c:v>
                </c:pt>
                <c:pt idx="1321">
                  <c:v>220.16666666666666</c:v>
                </c:pt>
                <c:pt idx="1322">
                  <c:v>220.33333333333331</c:v>
                </c:pt>
                <c:pt idx="1323">
                  <c:v>220.5</c:v>
                </c:pt>
                <c:pt idx="1324">
                  <c:v>220.66666666666666</c:v>
                </c:pt>
                <c:pt idx="1325">
                  <c:v>220.83333333333331</c:v>
                </c:pt>
                <c:pt idx="1326">
                  <c:v>221</c:v>
                </c:pt>
                <c:pt idx="1327">
                  <c:v>221.16666666666666</c:v>
                </c:pt>
                <c:pt idx="1328">
                  <c:v>221.33333333333331</c:v>
                </c:pt>
                <c:pt idx="1329">
                  <c:v>221.5</c:v>
                </c:pt>
                <c:pt idx="1330">
                  <c:v>221.66666666666666</c:v>
                </c:pt>
                <c:pt idx="1331">
                  <c:v>221.83333333333331</c:v>
                </c:pt>
                <c:pt idx="1332">
                  <c:v>222</c:v>
                </c:pt>
                <c:pt idx="1333">
                  <c:v>222.16666666666666</c:v>
                </c:pt>
                <c:pt idx="1334">
                  <c:v>222.33333333333331</c:v>
                </c:pt>
                <c:pt idx="1335">
                  <c:v>222.5</c:v>
                </c:pt>
                <c:pt idx="1336">
                  <c:v>222.66666666666666</c:v>
                </c:pt>
                <c:pt idx="1337">
                  <c:v>222.83333333333331</c:v>
                </c:pt>
                <c:pt idx="1338">
                  <c:v>223</c:v>
                </c:pt>
                <c:pt idx="1339">
                  <c:v>223.16666666666666</c:v>
                </c:pt>
                <c:pt idx="1340">
                  <c:v>223.33333333333331</c:v>
                </c:pt>
                <c:pt idx="1341">
                  <c:v>223.5</c:v>
                </c:pt>
                <c:pt idx="1342">
                  <c:v>223.66666666666666</c:v>
                </c:pt>
                <c:pt idx="1343">
                  <c:v>223.83333333333331</c:v>
                </c:pt>
                <c:pt idx="1344">
                  <c:v>224</c:v>
                </c:pt>
                <c:pt idx="1345">
                  <c:v>224.16666666666666</c:v>
                </c:pt>
                <c:pt idx="1346">
                  <c:v>224.33333333333331</c:v>
                </c:pt>
                <c:pt idx="1347">
                  <c:v>224.5</c:v>
                </c:pt>
                <c:pt idx="1348">
                  <c:v>224.66666666666666</c:v>
                </c:pt>
                <c:pt idx="1349">
                  <c:v>224.83333333333331</c:v>
                </c:pt>
                <c:pt idx="1350">
                  <c:v>225</c:v>
                </c:pt>
                <c:pt idx="1351">
                  <c:v>225.16666666666666</c:v>
                </c:pt>
                <c:pt idx="1352">
                  <c:v>225.33333333333331</c:v>
                </c:pt>
                <c:pt idx="1353">
                  <c:v>225.5</c:v>
                </c:pt>
                <c:pt idx="1354">
                  <c:v>225.66666666666666</c:v>
                </c:pt>
                <c:pt idx="1355">
                  <c:v>225.83333333333331</c:v>
                </c:pt>
                <c:pt idx="1356">
                  <c:v>226</c:v>
                </c:pt>
                <c:pt idx="1357">
                  <c:v>226.16666666666666</c:v>
                </c:pt>
                <c:pt idx="1358">
                  <c:v>226.33333333333331</c:v>
                </c:pt>
                <c:pt idx="1359">
                  <c:v>226.5</c:v>
                </c:pt>
                <c:pt idx="1360">
                  <c:v>226.66666666666666</c:v>
                </c:pt>
                <c:pt idx="1361">
                  <c:v>226.83333333333331</c:v>
                </c:pt>
                <c:pt idx="1362">
                  <c:v>227</c:v>
                </c:pt>
                <c:pt idx="1363">
                  <c:v>227.16666666666666</c:v>
                </c:pt>
                <c:pt idx="1364">
                  <c:v>227.33333333333331</c:v>
                </c:pt>
                <c:pt idx="1365">
                  <c:v>227.5</c:v>
                </c:pt>
                <c:pt idx="1366">
                  <c:v>227.66666666666666</c:v>
                </c:pt>
                <c:pt idx="1367">
                  <c:v>227.83333333333331</c:v>
                </c:pt>
                <c:pt idx="1368">
                  <c:v>228</c:v>
                </c:pt>
                <c:pt idx="1369">
                  <c:v>228.16666666666666</c:v>
                </c:pt>
                <c:pt idx="1370">
                  <c:v>228.33333333333331</c:v>
                </c:pt>
                <c:pt idx="1371">
                  <c:v>228.5</c:v>
                </c:pt>
                <c:pt idx="1372">
                  <c:v>228.66666666666666</c:v>
                </c:pt>
                <c:pt idx="1373">
                  <c:v>228.83333333333331</c:v>
                </c:pt>
                <c:pt idx="1374">
                  <c:v>229</c:v>
                </c:pt>
                <c:pt idx="1375">
                  <c:v>229.16666666666666</c:v>
                </c:pt>
                <c:pt idx="1376">
                  <c:v>229.33333333333331</c:v>
                </c:pt>
                <c:pt idx="1377">
                  <c:v>229.5</c:v>
                </c:pt>
                <c:pt idx="1378">
                  <c:v>229.66666666666666</c:v>
                </c:pt>
                <c:pt idx="1379">
                  <c:v>229.83333333333331</c:v>
                </c:pt>
                <c:pt idx="1380">
                  <c:v>230</c:v>
                </c:pt>
                <c:pt idx="1381">
                  <c:v>230.16666666666666</c:v>
                </c:pt>
                <c:pt idx="1382">
                  <c:v>230.33333333333331</c:v>
                </c:pt>
                <c:pt idx="1383">
                  <c:v>230.5</c:v>
                </c:pt>
                <c:pt idx="1384">
                  <c:v>230.66666666666666</c:v>
                </c:pt>
                <c:pt idx="1385">
                  <c:v>230.83333333333331</c:v>
                </c:pt>
                <c:pt idx="1386">
                  <c:v>231</c:v>
                </c:pt>
                <c:pt idx="1387">
                  <c:v>231.16666666666666</c:v>
                </c:pt>
                <c:pt idx="1388">
                  <c:v>231.33333333333331</c:v>
                </c:pt>
                <c:pt idx="1389">
                  <c:v>231.5</c:v>
                </c:pt>
                <c:pt idx="1390">
                  <c:v>231.66666666666666</c:v>
                </c:pt>
                <c:pt idx="1391">
                  <c:v>231.83333333333331</c:v>
                </c:pt>
                <c:pt idx="1392">
                  <c:v>232</c:v>
                </c:pt>
                <c:pt idx="1393">
                  <c:v>232.16666666666666</c:v>
                </c:pt>
                <c:pt idx="1394">
                  <c:v>232.33333333333331</c:v>
                </c:pt>
                <c:pt idx="1395">
                  <c:v>232.5</c:v>
                </c:pt>
                <c:pt idx="1396">
                  <c:v>232.66666666666666</c:v>
                </c:pt>
                <c:pt idx="1397">
                  <c:v>232.83333333333331</c:v>
                </c:pt>
                <c:pt idx="1398">
                  <c:v>233</c:v>
                </c:pt>
                <c:pt idx="1399">
                  <c:v>233.16666666666666</c:v>
                </c:pt>
                <c:pt idx="1400">
                  <c:v>233.33333333333331</c:v>
                </c:pt>
                <c:pt idx="1401">
                  <c:v>233.5</c:v>
                </c:pt>
                <c:pt idx="1402">
                  <c:v>233.66666666666666</c:v>
                </c:pt>
                <c:pt idx="1403">
                  <c:v>233.83333333333331</c:v>
                </c:pt>
                <c:pt idx="1404">
                  <c:v>234</c:v>
                </c:pt>
                <c:pt idx="1405">
                  <c:v>234.16666666666666</c:v>
                </c:pt>
                <c:pt idx="1406">
                  <c:v>234.33333333333331</c:v>
                </c:pt>
                <c:pt idx="1407">
                  <c:v>234.5</c:v>
                </c:pt>
                <c:pt idx="1408">
                  <c:v>234.66666666666666</c:v>
                </c:pt>
                <c:pt idx="1409">
                  <c:v>234.83333333333331</c:v>
                </c:pt>
                <c:pt idx="1410">
                  <c:v>235</c:v>
                </c:pt>
                <c:pt idx="1411">
                  <c:v>235.16666666666666</c:v>
                </c:pt>
                <c:pt idx="1412">
                  <c:v>235.33333333333331</c:v>
                </c:pt>
                <c:pt idx="1413">
                  <c:v>235.5</c:v>
                </c:pt>
                <c:pt idx="1414">
                  <c:v>235.66666666666666</c:v>
                </c:pt>
                <c:pt idx="1415">
                  <c:v>235.83333333333331</c:v>
                </c:pt>
                <c:pt idx="1416">
                  <c:v>236</c:v>
                </c:pt>
                <c:pt idx="1417">
                  <c:v>236.16666666666666</c:v>
                </c:pt>
                <c:pt idx="1418">
                  <c:v>236.33333333333331</c:v>
                </c:pt>
                <c:pt idx="1419">
                  <c:v>236.5</c:v>
                </c:pt>
                <c:pt idx="1420">
                  <c:v>236.66666666666666</c:v>
                </c:pt>
                <c:pt idx="1421">
                  <c:v>236.83333333333331</c:v>
                </c:pt>
                <c:pt idx="1422">
                  <c:v>237</c:v>
                </c:pt>
                <c:pt idx="1423">
                  <c:v>237.16666666666666</c:v>
                </c:pt>
                <c:pt idx="1424">
                  <c:v>237.33333333333331</c:v>
                </c:pt>
                <c:pt idx="1425">
                  <c:v>237.5</c:v>
                </c:pt>
                <c:pt idx="1426">
                  <c:v>237.66666666666666</c:v>
                </c:pt>
                <c:pt idx="1427">
                  <c:v>237.83333333333331</c:v>
                </c:pt>
                <c:pt idx="1428">
                  <c:v>238</c:v>
                </c:pt>
                <c:pt idx="1429">
                  <c:v>238.16666666666666</c:v>
                </c:pt>
                <c:pt idx="1430">
                  <c:v>238.33333333333331</c:v>
                </c:pt>
                <c:pt idx="1431">
                  <c:v>238.5</c:v>
                </c:pt>
                <c:pt idx="1432">
                  <c:v>238.66666666666666</c:v>
                </c:pt>
                <c:pt idx="1433">
                  <c:v>238.83333333333331</c:v>
                </c:pt>
                <c:pt idx="1434">
                  <c:v>239</c:v>
                </c:pt>
                <c:pt idx="1435">
                  <c:v>239.16666666666666</c:v>
                </c:pt>
                <c:pt idx="1436">
                  <c:v>239.33333333333331</c:v>
                </c:pt>
                <c:pt idx="1437">
                  <c:v>239.5</c:v>
                </c:pt>
                <c:pt idx="1438">
                  <c:v>239.66666666666666</c:v>
                </c:pt>
                <c:pt idx="1439">
                  <c:v>239.83333333333331</c:v>
                </c:pt>
                <c:pt idx="1440">
                  <c:v>240</c:v>
                </c:pt>
                <c:pt idx="1441">
                  <c:v>240.16666666666666</c:v>
                </c:pt>
                <c:pt idx="1442">
                  <c:v>240.33333333333331</c:v>
                </c:pt>
                <c:pt idx="1443">
                  <c:v>240.5</c:v>
                </c:pt>
                <c:pt idx="1444">
                  <c:v>240.66666666666666</c:v>
                </c:pt>
                <c:pt idx="1445">
                  <c:v>240.83333333333331</c:v>
                </c:pt>
                <c:pt idx="1446">
                  <c:v>241</c:v>
                </c:pt>
                <c:pt idx="1447">
                  <c:v>241.16666666666666</c:v>
                </c:pt>
                <c:pt idx="1448">
                  <c:v>241.33333333333331</c:v>
                </c:pt>
                <c:pt idx="1449">
                  <c:v>241.5</c:v>
                </c:pt>
                <c:pt idx="1450">
                  <c:v>241.66666666666666</c:v>
                </c:pt>
                <c:pt idx="1451">
                  <c:v>241.83333333333331</c:v>
                </c:pt>
                <c:pt idx="1452">
                  <c:v>242</c:v>
                </c:pt>
                <c:pt idx="1453">
                  <c:v>242.16666666666666</c:v>
                </c:pt>
                <c:pt idx="1454">
                  <c:v>242.33333333333331</c:v>
                </c:pt>
                <c:pt idx="1455">
                  <c:v>242.5</c:v>
                </c:pt>
                <c:pt idx="1456">
                  <c:v>242.66666666666666</c:v>
                </c:pt>
                <c:pt idx="1457">
                  <c:v>242.83333333333331</c:v>
                </c:pt>
                <c:pt idx="1458">
                  <c:v>243</c:v>
                </c:pt>
                <c:pt idx="1459">
                  <c:v>243.16666666666666</c:v>
                </c:pt>
                <c:pt idx="1460">
                  <c:v>243.33333333333331</c:v>
                </c:pt>
                <c:pt idx="1461">
                  <c:v>243.5</c:v>
                </c:pt>
                <c:pt idx="1462">
                  <c:v>243.66666666666666</c:v>
                </c:pt>
                <c:pt idx="1463">
                  <c:v>243.83333333333331</c:v>
                </c:pt>
                <c:pt idx="1464">
                  <c:v>244</c:v>
                </c:pt>
                <c:pt idx="1465">
                  <c:v>244.16666666666666</c:v>
                </c:pt>
                <c:pt idx="1466">
                  <c:v>244.33333333333331</c:v>
                </c:pt>
                <c:pt idx="1467">
                  <c:v>244.5</c:v>
                </c:pt>
                <c:pt idx="1468">
                  <c:v>244.66666666666666</c:v>
                </c:pt>
                <c:pt idx="1469">
                  <c:v>244.83333333333331</c:v>
                </c:pt>
                <c:pt idx="1470">
                  <c:v>245</c:v>
                </c:pt>
                <c:pt idx="1471">
                  <c:v>245.16666666666666</c:v>
                </c:pt>
                <c:pt idx="1472">
                  <c:v>245.33333333333331</c:v>
                </c:pt>
                <c:pt idx="1473">
                  <c:v>245.5</c:v>
                </c:pt>
                <c:pt idx="1474">
                  <c:v>245.66666666666666</c:v>
                </c:pt>
                <c:pt idx="1475">
                  <c:v>245.83333333333331</c:v>
                </c:pt>
                <c:pt idx="1476">
                  <c:v>246</c:v>
                </c:pt>
                <c:pt idx="1477">
                  <c:v>246.16666666666666</c:v>
                </c:pt>
                <c:pt idx="1478">
                  <c:v>246.33333333333331</c:v>
                </c:pt>
                <c:pt idx="1479">
                  <c:v>246.5</c:v>
                </c:pt>
                <c:pt idx="1480">
                  <c:v>246.66666666666666</c:v>
                </c:pt>
                <c:pt idx="1481">
                  <c:v>246.83333333333331</c:v>
                </c:pt>
                <c:pt idx="1482">
                  <c:v>247</c:v>
                </c:pt>
                <c:pt idx="1483">
                  <c:v>247.16666666666666</c:v>
                </c:pt>
                <c:pt idx="1484">
                  <c:v>247.33333333333331</c:v>
                </c:pt>
                <c:pt idx="1485">
                  <c:v>247.5</c:v>
                </c:pt>
                <c:pt idx="1486">
                  <c:v>247.66666666666666</c:v>
                </c:pt>
                <c:pt idx="1487">
                  <c:v>247.83333333333331</c:v>
                </c:pt>
                <c:pt idx="1488">
                  <c:v>248</c:v>
                </c:pt>
                <c:pt idx="1489">
                  <c:v>248.16666666666666</c:v>
                </c:pt>
                <c:pt idx="1490">
                  <c:v>248.33333333333331</c:v>
                </c:pt>
                <c:pt idx="1491">
                  <c:v>248.5</c:v>
                </c:pt>
                <c:pt idx="1492">
                  <c:v>248.66666666666666</c:v>
                </c:pt>
                <c:pt idx="1493">
                  <c:v>248.83333333333331</c:v>
                </c:pt>
                <c:pt idx="1494">
                  <c:v>249</c:v>
                </c:pt>
                <c:pt idx="1495">
                  <c:v>249.16666666666666</c:v>
                </c:pt>
                <c:pt idx="1496">
                  <c:v>249.33333333333331</c:v>
                </c:pt>
                <c:pt idx="1497">
                  <c:v>249.5</c:v>
                </c:pt>
                <c:pt idx="1498">
                  <c:v>249.66666666666666</c:v>
                </c:pt>
                <c:pt idx="1499">
                  <c:v>249.83333333333331</c:v>
                </c:pt>
                <c:pt idx="1500">
                  <c:v>250</c:v>
                </c:pt>
                <c:pt idx="1501">
                  <c:v>250.16666666666666</c:v>
                </c:pt>
                <c:pt idx="1502">
                  <c:v>250.33333333333331</c:v>
                </c:pt>
                <c:pt idx="1503">
                  <c:v>250.5</c:v>
                </c:pt>
                <c:pt idx="1504">
                  <c:v>250.66666666666666</c:v>
                </c:pt>
                <c:pt idx="1505">
                  <c:v>250.83333333333331</c:v>
                </c:pt>
                <c:pt idx="1506">
                  <c:v>251</c:v>
                </c:pt>
                <c:pt idx="1507">
                  <c:v>251.16666666666666</c:v>
                </c:pt>
                <c:pt idx="1508">
                  <c:v>251.33333333333331</c:v>
                </c:pt>
                <c:pt idx="1509">
                  <c:v>251.5</c:v>
                </c:pt>
                <c:pt idx="1510">
                  <c:v>251.66666666666666</c:v>
                </c:pt>
                <c:pt idx="1511">
                  <c:v>251.83333333333331</c:v>
                </c:pt>
                <c:pt idx="1512">
                  <c:v>252</c:v>
                </c:pt>
                <c:pt idx="1513">
                  <c:v>252.16666666666666</c:v>
                </c:pt>
                <c:pt idx="1514">
                  <c:v>252.33333333333331</c:v>
                </c:pt>
                <c:pt idx="1515">
                  <c:v>252.5</c:v>
                </c:pt>
                <c:pt idx="1516">
                  <c:v>252.66666666666666</c:v>
                </c:pt>
                <c:pt idx="1517">
                  <c:v>252.83333333333331</c:v>
                </c:pt>
                <c:pt idx="1518">
                  <c:v>253</c:v>
                </c:pt>
                <c:pt idx="1519">
                  <c:v>253.16666666666666</c:v>
                </c:pt>
                <c:pt idx="1520">
                  <c:v>253.33333333333331</c:v>
                </c:pt>
                <c:pt idx="1521">
                  <c:v>253.5</c:v>
                </c:pt>
                <c:pt idx="1522">
                  <c:v>253.66666666666666</c:v>
                </c:pt>
                <c:pt idx="1523">
                  <c:v>253.83333333333331</c:v>
                </c:pt>
                <c:pt idx="1524">
                  <c:v>254</c:v>
                </c:pt>
                <c:pt idx="1525">
                  <c:v>254.16666666666666</c:v>
                </c:pt>
                <c:pt idx="1526">
                  <c:v>254.33333333333331</c:v>
                </c:pt>
                <c:pt idx="1527">
                  <c:v>254.5</c:v>
                </c:pt>
                <c:pt idx="1528">
                  <c:v>254.66666666666666</c:v>
                </c:pt>
                <c:pt idx="1529">
                  <c:v>254.83333333333331</c:v>
                </c:pt>
                <c:pt idx="1530">
                  <c:v>255</c:v>
                </c:pt>
                <c:pt idx="1531">
                  <c:v>255.16666666666666</c:v>
                </c:pt>
                <c:pt idx="1532">
                  <c:v>255.33333333333331</c:v>
                </c:pt>
                <c:pt idx="1533">
                  <c:v>255.5</c:v>
                </c:pt>
                <c:pt idx="1534">
                  <c:v>255.66666666666666</c:v>
                </c:pt>
                <c:pt idx="1535">
                  <c:v>255.83333333333331</c:v>
                </c:pt>
                <c:pt idx="1536">
                  <c:v>256</c:v>
                </c:pt>
                <c:pt idx="1537">
                  <c:v>256.16666666666663</c:v>
                </c:pt>
                <c:pt idx="1538">
                  <c:v>256.33333333333331</c:v>
                </c:pt>
                <c:pt idx="1539">
                  <c:v>256.5</c:v>
                </c:pt>
                <c:pt idx="1540">
                  <c:v>256.66666666666663</c:v>
                </c:pt>
                <c:pt idx="1541">
                  <c:v>256.83333333333331</c:v>
                </c:pt>
                <c:pt idx="1542">
                  <c:v>257</c:v>
                </c:pt>
                <c:pt idx="1543">
                  <c:v>257.16666666666663</c:v>
                </c:pt>
                <c:pt idx="1544">
                  <c:v>257.33333333333331</c:v>
                </c:pt>
                <c:pt idx="1545">
                  <c:v>257.5</c:v>
                </c:pt>
                <c:pt idx="1546">
                  <c:v>257.66666666666663</c:v>
                </c:pt>
                <c:pt idx="1547">
                  <c:v>257.83333333333331</c:v>
                </c:pt>
                <c:pt idx="1548">
                  <c:v>258</c:v>
                </c:pt>
                <c:pt idx="1549">
                  <c:v>258.16666666666663</c:v>
                </c:pt>
                <c:pt idx="1550">
                  <c:v>258.33333333333331</c:v>
                </c:pt>
                <c:pt idx="1551">
                  <c:v>258.5</c:v>
                </c:pt>
                <c:pt idx="1552">
                  <c:v>258.66666666666663</c:v>
                </c:pt>
                <c:pt idx="1553">
                  <c:v>258.83333333333331</c:v>
                </c:pt>
                <c:pt idx="1554">
                  <c:v>259</c:v>
                </c:pt>
                <c:pt idx="1555">
                  <c:v>259.16666666666663</c:v>
                </c:pt>
                <c:pt idx="1556">
                  <c:v>259.33333333333331</c:v>
                </c:pt>
                <c:pt idx="1557">
                  <c:v>259.5</c:v>
                </c:pt>
                <c:pt idx="1558">
                  <c:v>259.66666666666663</c:v>
                </c:pt>
                <c:pt idx="1559">
                  <c:v>259.83333333333331</c:v>
                </c:pt>
                <c:pt idx="1560">
                  <c:v>260</c:v>
                </c:pt>
                <c:pt idx="1561">
                  <c:v>260.16666666666663</c:v>
                </c:pt>
                <c:pt idx="1562">
                  <c:v>260.33333333333331</c:v>
                </c:pt>
                <c:pt idx="1563">
                  <c:v>260.5</c:v>
                </c:pt>
                <c:pt idx="1564">
                  <c:v>260.66666666666663</c:v>
                </c:pt>
                <c:pt idx="1565">
                  <c:v>260.83333333333331</c:v>
                </c:pt>
                <c:pt idx="1566">
                  <c:v>261</c:v>
                </c:pt>
                <c:pt idx="1567">
                  <c:v>261.16666666666663</c:v>
                </c:pt>
                <c:pt idx="1568">
                  <c:v>261.33333333333331</c:v>
                </c:pt>
                <c:pt idx="1569">
                  <c:v>261.5</c:v>
                </c:pt>
                <c:pt idx="1570">
                  <c:v>261.66666666666663</c:v>
                </c:pt>
                <c:pt idx="1571">
                  <c:v>261.83333333333331</c:v>
                </c:pt>
                <c:pt idx="1572">
                  <c:v>262</c:v>
                </c:pt>
                <c:pt idx="1573">
                  <c:v>262.16666666666663</c:v>
                </c:pt>
                <c:pt idx="1574">
                  <c:v>262.33333333333331</c:v>
                </c:pt>
                <c:pt idx="1575">
                  <c:v>262.5</c:v>
                </c:pt>
                <c:pt idx="1576">
                  <c:v>262.66666666666663</c:v>
                </c:pt>
                <c:pt idx="1577">
                  <c:v>262.83333333333331</c:v>
                </c:pt>
                <c:pt idx="1578">
                  <c:v>263</c:v>
                </c:pt>
                <c:pt idx="1579">
                  <c:v>263.16666666666663</c:v>
                </c:pt>
                <c:pt idx="1580">
                  <c:v>263.33333333333331</c:v>
                </c:pt>
                <c:pt idx="1581">
                  <c:v>263.5</c:v>
                </c:pt>
                <c:pt idx="1582">
                  <c:v>263.66666666666663</c:v>
                </c:pt>
                <c:pt idx="1583">
                  <c:v>263.83333333333331</c:v>
                </c:pt>
                <c:pt idx="1584">
                  <c:v>264</c:v>
                </c:pt>
                <c:pt idx="1585">
                  <c:v>264.16666666666663</c:v>
                </c:pt>
                <c:pt idx="1586">
                  <c:v>264.33333333333331</c:v>
                </c:pt>
                <c:pt idx="1587">
                  <c:v>264.5</c:v>
                </c:pt>
                <c:pt idx="1588">
                  <c:v>264.66666666666663</c:v>
                </c:pt>
                <c:pt idx="1589">
                  <c:v>264.83333333333331</c:v>
                </c:pt>
                <c:pt idx="1590">
                  <c:v>265</c:v>
                </c:pt>
                <c:pt idx="1591">
                  <c:v>265.16666666666663</c:v>
                </c:pt>
                <c:pt idx="1592">
                  <c:v>265.33333333333331</c:v>
                </c:pt>
                <c:pt idx="1593">
                  <c:v>265.5</c:v>
                </c:pt>
                <c:pt idx="1594">
                  <c:v>265.66666666666663</c:v>
                </c:pt>
                <c:pt idx="1595">
                  <c:v>265.83333333333331</c:v>
                </c:pt>
                <c:pt idx="1596">
                  <c:v>266</c:v>
                </c:pt>
                <c:pt idx="1597">
                  <c:v>266.16666666666663</c:v>
                </c:pt>
                <c:pt idx="1598">
                  <c:v>266.33333333333331</c:v>
                </c:pt>
                <c:pt idx="1599">
                  <c:v>266.5</c:v>
                </c:pt>
                <c:pt idx="1600">
                  <c:v>266.66666666666663</c:v>
                </c:pt>
                <c:pt idx="1601">
                  <c:v>266.83333333333331</c:v>
                </c:pt>
                <c:pt idx="1602">
                  <c:v>267</c:v>
                </c:pt>
                <c:pt idx="1603">
                  <c:v>267.16666666666663</c:v>
                </c:pt>
                <c:pt idx="1604">
                  <c:v>267.33333333333331</c:v>
                </c:pt>
                <c:pt idx="1605">
                  <c:v>267.5</c:v>
                </c:pt>
                <c:pt idx="1606">
                  <c:v>267.66666666666663</c:v>
                </c:pt>
                <c:pt idx="1607">
                  <c:v>267.83333333333331</c:v>
                </c:pt>
                <c:pt idx="1608">
                  <c:v>268</c:v>
                </c:pt>
                <c:pt idx="1609">
                  <c:v>268.16666666666663</c:v>
                </c:pt>
                <c:pt idx="1610">
                  <c:v>268.33333333333331</c:v>
                </c:pt>
                <c:pt idx="1611">
                  <c:v>268.5</c:v>
                </c:pt>
                <c:pt idx="1612">
                  <c:v>268.66666666666663</c:v>
                </c:pt>
                <c:pt idx="1613">
                  <c:v>268.83333333333331</c:v>
                </c:pt>
                <c:pt idx="1614">
                  <c:v>269</c:v>
                </c:pt>
                <c:pt idx="1615">
                  <c:v>269.16666666666663</c:v>
                </c:pt>
                <c:pt idx="1616">
                  <c:v>269.33333333333331</c:v>
                </c:pt>
                <c:pt idx="1617">
                  <c:v>269.5</c:v>
                </c:pt>
                <c:pt idx="1618">
                  <c:v>269.66666666666663</c:v>
                </c:pt>
                <c:pt idx="1619">
                  <c:v>269.83333333333331</c:v>
                </c:pt>
                <c:pt idx="1620">
                  <c:v>270</c:v>
                </c:pt>
                <c:pt idx="1621">
                  <c:v>270.16666666666663</c:v>
                </c:pt>
                <c:pt idx="1622">
                  <c:v>270.33333333333331</c:v>
                </c:pt>
                <c:pt idx="1623">
                  <c:v>270.5</c:v>
                </c:pt>
                <c:pt idx="1624">
                  <c:v>270.66666666666663</c:v>
                </c:pt>
                <c:pt idx="1625">
                  <c:v>270.83333333333331</c:v>
                </c:pt>
                <c:pt idx="1626">
                  <c:v>271</c:v>
                </c:pt>
                <c:pt idx="1627">
                  <c:v>271.16666666666663</c:v>
                </c:pt>
                <c:pt idx="1628">
                  <c:v>271.33333333333331</c:v>
                </c:pt>
                <c:pt idx="1629">
                  <c:v>271.5</c:v>
                </c:pt>
                <c:pt idx="1630">
                  <c:v>271.66666666666663</c:v>
                </c:pt>
                <c:pt idx="1631">
                  <c:v>271.83333333333331</c:v>
                </c:pt>
                <c:pt idx="1632">
                  <c:v>272</c:v>
                </c:pt>
                <c:pt idx="1633">
                  <c:v>272.16666666666663</c:v>
                </c:pt>
                <c:pt idx="1634">
                  <c:v>272.33333333333331</c:v>
                </c:pt>
                <c:pt idx="1635">
                  <c:v>272.5</c:v>
                </c:pt>
                <c:pt idx="1636">
                  <c:v>272.66666666666663</c:v>
                </c:pt>
                <c:pt idx="1637">
                  <c:v>272.83333333333331</c:v>
                </c:pt>
                <c:pt idx="1638">
                  <c:v>273</c:v>
                </c:pt>
                <c:pt idx="1639">
                  <c:v>273.16666666666663</c:v>
                </c:pt>
                <c:pt idx="1640">
                  <c:v>273.33333333333331</c:v>
                </c:pt>
                <c:pt idx="1641">
                  <c:v>273.5</c:v>
                </c:pt>
                <c:pt idx="1642">
                  <c:v>273.66666666666663</c:v>
                </c:pt>
                <c:pt idx="1643">
                  <c:v>273.83333333333331</c:v>
                </c:pt>
                <c:pt idx="1644">
                  <c:v>274</c:v>
                </c:pt>
                <c:pt idx="1645">
                  <c:v>274.16666666666663</c:v>
                </c:pt>
                <c:pt idx="1646">
                  <c:v>274.33333333333331</c:v>
                </c:pt>
                <c:pt idx="1647">
                  <c:v>274.5</c:v>
                </c:pt>
                <c:pt idx="1648">
                  <c:v>274.66666666666663</c:v>
                </c:pt>
                <c:pt idx="1649">
                  <c:v>274.83333333333331</c:v>
                </c:pt>
                <c:pt idx="1650">
                  <c:v>275</c:v>
                </c:pt>
                <c:pt idx="1651">
                  <c:v>275.16666666666663</c:v>
                </c:pt>
                <c:pt idx="1652">
                  <c:v>275.33333333333331</c:v>
                </c:pt>
                <c:pt idx="1653">
                  <c:v>275.5</c:v>
                </c:pt>
                <c:pt idx="1654">
                  <c:v>275.66666666666663</c:v>
                </c:pt>
                <c:pt idx="1655">
                  <c:v>275.83333333333331</c:v>
                </c:pt>
                <c:pt idx="1656">
                  <c:v>276</c:v>
                </c:pt>
                <c:pt idx="1657">
                  <c:v>276.16666666666663</c:v>
                </c:pt>
                <c:pt idx="1658">
                  <c:v>276.33333333333331</c:v>
                </c:pt>
                <c:pt idx="1659">
                  <c:v>276.5</c:v>
                </c:pt>
                <c:pt idx="1660">
                  <c:v>276.66666666666663</c:v>
                </c:pt>
                <c:pt idx="1661">
                  <c:v>276.83333333333331</c:v>
                </c:pt>
                <c:pt idx="1662">
                  <c:v>277</c:v>
                </c:pt>
                <c:pt idx="1663">
                  <c:v>277.16666666666663</c:v>
                </c:pt>
                <c:pt idx="1664">
                  <c:v>277.33333333333331</c:v>
                </c:pt>
                <c:pt idx="1665">
                  <c:v>277.5</c:v>
                </c:pt>
                <c:pt idx="1666">
                  <c:v>277.66666666666663</c:v>
                </c:pt>
                <c:pt idx="1667">
                  <c:v>277.83333333333331</c:v>
                </c:pt>
                <c:pt idx="1668">
                  <c:v>278</c:v>
                </c:pt>
                <c:pt idx="1669">
                  <c:v>278.16666666666663</c:v>
                </c:pt>
                <c:pt idx="1670">
                  <c:v>278.33333333333331</c:v>
                </c:pt>
                <c:pt idx="1671">
                  <c:v>278.5</c:v>
                </c:pt>
                <c:pt idx="1672">
                  <c:v>278.66666666666663</c:v>
                </c:pt>
                <c:pt idx="1673">
                  <c:v>278.83333333333331</c:v>
                </c:pt>
                <c:pt idx="1674">
                  <c:v>279</c:v>
                </c:pt>
                <c:pt idx="1675">
                  <c:v>279.16666666666663</c:v>
                </c:pt>
                <c:pt idx="1676">
                  <c:v>279.33333333333331</c:v>
                </c:pt>
                <c:pt idx="1677">
                  <c:v>279.5</c:v>
                </c:pt>
                <c:pt idx="1678">
                  <c:v>279.66666666666663</c:v>
                </c:pt>
                <c:pt idx="1679">
                  <c:v>279.83333333333331</c:v>
                </c:pt>
                <c:pt idx="1680">
                  <c:v>280</c:v>
                </c:pt>
                <c:pt idx="1681">
                  <c:v>280.16666666666663</c:v>
                </c:pt>
                <c:pt idx="1682">
                  <c:v>280.33333333333331</c:v>
                </c:pt>
                <c:pt idx="1683">
                  <c:v>280.5</c:v>
                </c:pt>
                <c:pt idx="1684">
                  <c:v>280.66666666666663</c:v>
                </c:pt>
                <c:pt idx="1685">
                  <c:v>280.83333333333331</c:v>
                </c:pt>
                <c:pt idx="1686">
                  <c:v>281</c:v>
                </c:pt>
                <c:pt idx="1687">
                  <c:v>281.16666666666663</c:v>
                </c:pt>
                <c:pt idx="1688">
                  <c:v>281.33333333333331</c:v>
                </c:pt>
                <c:pt idx="1689">
                  <c:v>281.5</c:v>
                </c:pt>
                <c:pt idx="1690">
                  <c:v>281.66666666666663</c:v>
                </c:pt>
                <c:pt idx="1691">
                  <c:v>281.83333333333331</c:v>
                </c:pt>
                <c:pt idx="1692">
                  <c:v>282</c:v>
                </c:pt>
                <c:pt idx="1693">
                  <c:v>282.16666666666663</c:v>
                </c:pt>
                <c:pt idx="1694">
                  <c:v>282.33333333333331</c:v>
                </c:pt>
                <c:pt idx="1695">
                  <c:v>282.5</c:v>
                </c:pt>
                <c:pt idx="1696">
                  <c:v>282.66666666666663</c:v>
                </c:pt>
                <c:pt idx="1697">
                  <c:v>282.83333333333331</c:v>
                </c:pt>
                <c:pt idx="1698">
                  <c:v>283</c:v>
                </c:pt>
                <c:pt idx="1699">
                  <c:v>283.16666666666663</c:v>
                </c:pt>
                <c:pt idx="1700">
                  <c:v>283.33333333333331</c:v>
                </c:pt>
                <c:pt idx="1701">
                  <c:v>283.5</c:v>
                </c:pt>
                <c:pt idx="1702">
                  <c:v>283.66666666666663</c:v>
                </c:pt>
                <c:pt idx="1703">
                  <c:v>283.83333333333331</c:v>
                </c:pt>
                <c:pt idx="1704">
                  <c:v>284</c:v>
                </c:pt>
                <c:pt idx="1705">
                  <c:v>284.16666666666663</c:v>
                </c:pt>
                <c:pt idx="1706">
                  <c:v>284.33333333333331</c:v>
                </c:pt>
                <c:pt idx="1707">
                  <c:v>284.5</c:v>
                </c:pt>
                <c:pt idx="1708">
                  <c:v>284.66666666666663</c:v>
                </c:pt>
                <c:pt idx="1709">
                  <c:v>284.83333333333331</c:v>
                </c:pt>
                <c:pt idx="1710">
                  <c:v>285</c:v>
                </c:pt>
                <c:pt idx="1711">
                  <c:v>285.16666666666663</c:v>
                </c:pt>
                <c:pt idx="1712">
                  <c:v>285.33333333333331</c:v>
                </c:pt>
                <c:pt idx="1713">
                  <c:v>285.5</c:v>
                </c:pt>
                <c:pt idx="1714">
                  <c:v>285.66666666666663</c:v>
                </c:pt>
                <c:pt idx="1715">
                  <c:v>285.83333333333331</c:v>
                </c:pt>
                <c:pt idx="1716">
                  <c:v>286</c:v>
                </c:pt>
                <c:pt idx="1717">
                  <c:v>286.16666666666663</c:v>
                </c:pt>
                <c:pt idx="1718">
                  <c:v>286.33333333333331</c:v>
                </c:pt>
                <c:pt idx="1719">
                  <c:v>286.5</c:v>
                </c:pt>
                <c:pt idx="1720">
                  <c:v>286.66666666666663</c:v>
                </c:pt>
                <c:pt idx="1721">
                  <c:v>286.83333333333331</c:v>
                </c:pt>
                <c:pt idx="1722">
                  <c:v>287</c:v>
                </c:pt>
                <c:pt idx="1723">
                  <c:v>287.16666666666663</c:v>
                </c:pt>
                <c:pt idx="1724">
                  <c:v>287.33333333333331</c:v>
                </c:pt>
                <c:pt idx="1725">
                  <c:v>287.5</c:v>
                </c:pt>
                <c:pt idx="1726">
                  <c:v>287.66666666666663</c:v>
                </c:pt>
                <c:pt idx="1727">
                  <c:v>287.83333333333331</c:v>
                </c:pt>
                <c:pt idx="1728">
                  <c:v>288</c:v>
                </c:pt>
                <c:pt idx="1729">
                  <c:v>288.16666666666663</c:v>
                </c:pt>
                <c:pt idx="1730">
                  <c:v>288.33333333333331</c:v>
                </c:pt>
                <c:pt idx="1731">
                  <c:v>288.5</c:v>
                </c:pt>
                <c:pt idx="1732">
                  <c:v>288.66666666666663</c:v>
                </c:pt>
                <c:pt idx="1733">
                  <c:v>288.83333333333331</c:v>
                </c:pt>
                <c:pt idx="1734">
                  <c:v>289</c:v>
                </c:pt>
                <c:pt idx="1735">
                  <c:v>289.16666666666663</c:v>
                </c:pt>
                <c:pt idx="1736">
                  <c:v>289.33333333333331</c:v>
                </c:pt>
                <c:pt idx="1737">
                  <c:v>289.5</c:v>
                </c:pt>
                <c:pt idx="1738">
                  <c:v>289.66666666666663</c:v>
                </c:pt>
                <c:pt idx="1739">
                  <c:v>289.83333333333331</c:v>
                </c:pt>
                <c:pt idx="1740">
                  <c:v>290</c:v>
                </c:pt>
                <c:pt idx="1741">
                  <c:v>290.16666666666663</c:v>
                </c:pt>
                <c:pt idx="1742">
                  <c:v>290.33333333333331</c:v>
                </c:pt>
                <c:pt idx="1743">
                  <c:v>290.5</c:v>
                </c:pt>
                <c:pt idx="1744">
                  <c:v>290.66666666666663</c:v>
                </c:pt>
                <c:pt idx="1745">
                  <c:v>290.83333333333331</c:v>
                </c:pt>
                <c:pt idx="1746">
                  <c:v>291</c:v>
                </c:pt>
                <c:pt idx="1747">
                  <c:v>291.16666666666663</c:v>
                </c:pt>
                <c:pt idx="1748">
                  <c:v>291.33333333333331</c:v>
                </c:pt>
                <c:pt idx="1749">
                  <c:v>291.5</c:v>
                </c:pt>
                <c:pt idx="1750">
                  <c:v>291.66666666666663</c:v>
                </c:pt>
                <c:pt idx="1751">
                  <c:v>291.83333333333331</c:v>
                </c:pt>
                <c:pt idx="1752">
                  <c:v>292</c:v>
                </c:pt>
                <c:pt idx="1753">
                  <c:v>292.16666666666663</c:v>
                </c:pt>
                <c:pt idx="1754">
                  <c:v>292.33333333333331</c:v>
                </c:pt>
                <c:pt idx="1755">
                  <c:v>292.5</c:v>
                </c:pt>
                <c:pt idx="1756">
                  <c:v>292.66666666666663</c:v>
                </c:pt>
                <c:pt idx="1757">
                  <c:v>292.83333333333331</c:v>
                </c:pt>
                <c:pt idx="1758">
                  <c:v>293</c:v>
                </c:pt>
                <c:pt idx="1759">
                  <c:v>293.16666666666663</c:v>
                </c:pt>
                <c:pt idx="1760">
                  <c:v>293.33333333333331</c:v>
                </c:pt>
                <c:pt idx="1761">
                  <c:v>293.5</c:v>
                </c:pt>
                <c:pt idx="1762">
                  <c:v>293.66666666666663</c:v>
                </c:pt>
                <c:pt idx="1763">
                  <c:v>293.83333333333331</c:v>
                </c:pt>
                <c:pt idx="1764">
                  <c:v>294</c:v>
                </c:pt>
                <c:pt idx="1765">
                  <c:v>294.16666666666663</c:v>
                </c:pt>
                <c:pt idx="1766">
                  <c:v>294.33333333333331</c:v>
                </c:pt>
                <c:pt idx="1767">
                  <c:v>294.5</c:v>
                </c:pt>
                <c:pt idx="1768">
                  <c:v>294.66666666666663</c:v>
                </c:pt>
                <c:pt idx="1769">
                  <c:v>294.83333333333331</c:v>
                </c:pt>
                <c:pt idx="1770">
                  <c:v>295</c:v>
                </c:pt>
                <c:pt idx="1771">
                  <c:v>295.16666666666663</c:v>
                </c:pt>
                <c:pt idx="1772">
                  <c:v>295.33333333333331</c:v>
                </c:pt>
                <c:pt idx="1773">
                  <c:v>295.5</c:v>
                </c:pt>
                <c:pt idx="1774">
                  <c:v>295.66666666666663</c:v>
                </c:pt>
                <c:pt idx="1775">
                  <c:v>295.83333333333331</c:v>
                </c:pt>
                <c:pt idx="1776">
                  <c:v>296</c:v>
                </c:pt>
                <c:pt idx="1777">
                  <c:v>296.16666666666663</c:v>
                </c:pt>
                <c:pt idx="1778">
                  <c:v>296.33333333333331</c:v>
                </c:pt>
                <c:pt idx="1779">
                  <c:v>296.5</c:v>
                </c:pt>
                <c:pt idx="1780">
                  <c:v>296.66666666666663</c:v>
                </c:pt>
                <c:pt idx="1781">
                  <c:v>296.83333333333331</c:v>
                </c:pt>
                <c:pt idx="1782">
                  <c:v>297</c:v>
                </c:pt>
                <c:pt idx="1783">
                  <c:v>297.16666666666663</c:v>
                </c:pt>
                <c:pt idx="1784">
                  <c:v>297.33333333333331</c:v>
                </c:pt>
                <c:pt idx="1785">
                  <c:v>297.5</c:v>
                </c:pt>
                <c:pt idx="1786">
                  <c:v>297.66666666666663</c:v>
                </c:pt>
                <c:pt idx="1787">
                  <c:v>297.83333333333331</c:v>
                </c:pt>
                <c:pt idx="1788">
                  <c:v>298</c:v>
                </c:pt>
                <c:pt idx="1789">
                  <c:v>298.16666666666663</c:v>
                </c:pt>
                <c:pt idx="1790">
                  <c:v>298.33333333333331</c:v>
                </c:pt>
                <c:pt idx="1791">
                  <c:v>298.5</c:v>
                </c:pt>
                <c:pt idx="1792">
                  <c:v>298.66666666666663</c:v>
                </c:pt>
                <c:pt idx="1793">
                  <c:v>298.83333333333331</c:v>
                </c:pt>
                <c:pt idx="1794">
                  <c:v>299</c:v>
                </c:pt>
                <c:pt idx="1795">
                  <c:v>299.16666666666663</c:v>
                </c:pt>
                <c:pt idx="1796">
                  <c:v>299.33333333333331</c:v>
                </c:pt>
                <c:pt idx="1797">
                  <c:v>299.5</c:v>
                </c:pt>
                <c:pt idx="1798">
                  <c:v>299.66666666666663</c:v>
                </c:pt>
                <c:pt idx="1799">
                  <c:v>299.83333333333331</c:v>
                </c:pt>
                <c:pt idx="1800">
                  <c:v>300</c:v>
                </c:pt>
                <c:pt idx="1801">
                  <c:v>300.16666666666663</c:v>
                </c:pt>
                <c:pt idx="1802">
                  <c:v>300.33333333333331</c:v>
                </c:pt>
                <c:pt idx="1803">
                  <c:v>300.5</c:v>
                </c:pt>
                <c:pt idx="1804">
                  <c:v>300.66666666666663</c:v>
                </c:pt>
                <c:pt idx="1805">
                  <c:v>300.83333333333331</c:v>
                </c:pt>
                <c:pt idx="1806">
                  <c:v>301</c:v>
                </c:pt>
                <c:pt idx="1807">
                  <c:v>301.16666666666663</c:v>
                </c:pt>
                <c:pt idx="1808">
                  <c:v>301.33333333333331</c:v>
                </c:pt>
                <c:pt idx="1809">
                  <c:v>301.5</c:v>
                </c:pt>
                <c:pt idx="1810">
                  <c:v>301.66666666666663</c:v>
                </c:pt>
                <c:pt idx="1811">
                  <c:v>301.83333333333331</c:v>
                </c:pt>
                <c:pt idx="1812">
                  <c:v>302</c:v>
                </c:pt>
                <c:pt idx="1813">
                  <c:v>302.16666666666663</c:v>
                </c:pt>
                <c:pt idx="1814">
                  <c:v>302.33333333333331</c:v>
                </c:pt>
                <c:pt idx="1815">
                  <c:v>302.5</c:v>
                </c:pt>
                <c:pt idx="1816">
                  <c:v>302.66666666666663</c:v>
                </c:pt>
                <c:pt idx="1817">
                  <c:v>302.83333333333331</c:v>
                </c:pt>
                <c:pt idx="1818">
                  <c:v>303</c:v>
                </c:pt>
                <c:pt idx="1819">
                  <c:v>303.16666666666663</c:v>
                </c:pt>
                <c:pt idx="1820">
                  <c:v>303.33333333333331</c:v>
                </c:pt>
                <c:pt idx="1821">
                  <c:v>303.5</c:v>
                </c:pt>
                <c:pt idx="1822">
                  <c:v>303.66666666666663</c:v>
                </c:pt>
                <c:pt idx="1823">
                  <c:v>303.83333333333331</c:v>
                </c:pt>
                <c:pt idx="1824">
                  <c:v>304</c:v>
                </c:pt>
                <c:pt idx="1825">
                  <c:v>304.16666666666663</c:v>
                </c:pt>
                <c:pt idx="1826">
                  <c:v>304.33333333333331</c:v>
                </c:pt>
                <c:pt idx="1827">
                  <c:v>304.5</c:v>
                </c:pt>
                <c:pt idx="1828">
                  <c:v>304.66666666666663</c:v>
                </c:pt>
                <c:pt idx="1829">
                  <c:v>304.83333333333331</c:v>
                </c:pt>
                <c:pt idx="1830">
                  <c:v>305</c:v>
                </c:pt>
                <c:pt idx="1831">
                  <c:v>305.16666666666663</c:v>
                </c:pt>
                <c:pt idx="1832">
                  <c:v>305.33333333333331</c:v>
                </c:pt>
                <c:pt idx="1833">
                  <c:v>305.5</c:v>
                </c:pt>
                <c:pt idx="1834">
                  <c:v>305.66666666666663</c:v>
                </c:pt>
                <c:pt idx="1835">
                  <c:v>305.83333333333331</c:v>
                </c:pt>
                <c:pt idx="1836">
                  <c:v>306</c:v>
                </c:pt>
                <c:pt idx="1837">
                  <c:v>306.16666666666663</c:v>
                </c:pt>
                <c:pt idx="1838">
                  <c:v>306.33333333333331</c:v>
                </c:pt>
                <c:pt idx="1839">
                  <c:v>306.5</c:v>
                </c:pt>
                <c:pt idx="1840">
                  <c:v>306.66666666666663</c:v>
                </c:pt>
                <c:pt idx="1841">
                  <c:v>306.83333333333331</c:v>
                </c:pt>
                <c:pt idx="1842">
                  <c:v>307</c:v>
                </c:pt>
                <c:pt idx="1843">
                  <c:v>307.16666666666663</c:v>
                </c:pt>
                <c:pt idx="1844">
                  <c:v>307.33333333333331</c:v>
                </c:pt>
                <c:pt idx="1845">
                  <c:v>307.5</c:v>
                </c:pt>
                <c:pt idx="1846">
                  <c:v>307.66666666666663</c:v>
                </c:pt>
                <c:pt idx="1847">
                  <c:v>307.83333333333331</c:v>
                </c:pt>
                <c:pt idx="1848">
                  <c:v>308</c:v>
                </c:pt>
                <c:pt idx="1849">
                  <c:v>308.16666666666663</c:v>
                </c:pt>
                <c:pt idx="1850">
                  <c:v>308.33333333333331</c:v>
                </c:pt>
                <c:pt idx="1851">
                  <c:v>308.5</c:v>
                </c:pt>
                <c:pt idx="1852">
                  <c:v>308.66666666666663</c:v>
                </c:pt>
                <c:pt idx="1853">
                  <c:v>308.83333333333331</c:v>
                </c:pt>
                <c:pt idx="1854">
                  <c:v>309</c:v>
                </c:pt>
                <c:pt idx="1855">
                  <c:v>309.16666666666663</c:v>
                </c:pt>
                <c:pt idx="1856">
                  <c:v>309.33333333333331</c:v>
                </c:pt>
                <c:pt idx="1857">
                  <c:v>309.5</c:v>
                </c:pt>
                <c:pt idx="1858">
                  <c:v>309.66666666666663</c:v>
                </c:pt>
                <c:pt idx="1859">
                  <c:v>309.83333333333331</c:v>
                </c:pt>
                <c:pt idx="1860">
                  <c:v>310</c:v>
                </c:pt>
                <c:pt idx="1861">
                  <c:v>310.16666666666663</c:v>
                </c:pt>
                <c:pt idx="1862">
                  <c:v>310.33333333333331</c:v>
                </c:pt>
                <c:pt idx="1863">
                  <c:v>310.5</c:v>
                </c:pt>
                <c:pt idx="1864">
                  <c:v>310.66666666666663</c:v>
                </c:pt>
                <c:pt idx="1865">
                  <c:v>310.83333333333331</c:v>
                </c:pt>
                <c:pt idx="1866">
                  <c:v>311</c:v>
                </c:pt>
                <c:pt idx="1867">
                  <c:v>311.16666666666663</c:v>
                </c:pt>
                <c:pt idx="1868">
                  <c:v>311.33333333333331</c:v>
                </c:pt>
                <c:pt idx="1869">
                  <c:v>311.5</c:v>
                </c:pt>
                <c:pt idx="1870">
                  <c:v>311.66666666666663</c:v>
                </c:pt>
                <c:pt idx="1871">
                  <c:v>311.83333333333331</c:v>
                </c:pt>
                <c:pt idx="1872">
                  <c:v>312</c:v>
                </c:pt>
                <c:pt idx="1873">
                  <c:v>312.16666666666663</c:v>
                </c:pt>
                <c:pt idx="1874">
                  <c:v>312.33333333333331</c:v>
                </c:pt>
                <c:pt idx="1875">
                  <c:v>312.5</c:v>
                </c:pt>
                <c:pt idx="1876">
                  <c:v>312.66666666666663</c:v>
                </c:pt>
                <c:pt idx="1877">
                  <c:v>312.83333333333331</c:v>
                </c:pt>
                <c:pt idx="1878">
                  <c:v>313</c:v>
                </c:pt>
                <c:pt idx="1879">
                  <c:v>313.16666666666663</c:v>
                </c:pt>
                <c:pt idx="1880">
                  <c:v>313.33333333333331</c:v>
                </c:pt>
                <c:pt idx="1881">
                  <c:v>313.5</c:v>
                </c:pt>
                <c:pt idx="1882">
                  <c:v>313.66666666666663</c:v>
                </c:pt>
                <c:pt idx="1883">
                  <c:v>313.83333333333331</c:v>
                </c:pt>
                <c:pt idx="1884">
                  <c:v>314</c:v>
                </c:pt>
                <c:pt idx="1885">
                  <c:v>314.16666666666663</c:v>
                </c:pt>
                <c:pt idx="1886">
                  <c:v>314.33333333333331</c:v>
                </c:pt>
                <c:pt idx="1887">
                  <c:v>314.5</c:v>
                </c:pt>
                <c:pt idx="1888">
                  <c:v>314.66666666666663</c:v>
                </c:pt>
                <c:pt idx="1889">
                  <c:v>314.83333333333331</c:v>
                </c:pt>
                <c:pt idx="1890">
                  <c:v>315</c:v>
                </c:pt>
                <c:pt idx="1891">
                  <c:v>315.16666666666663</c:v>
                </c:pt>
                <c:pt idx="1892">
                  <c:v>315.33333333333331</c:v>
                </c:pt>
                <c:pt idx="1893">
                  <c:v>315.5</c:v>
                </c:pt>
                <c:pt idx="1894">
                  <c:v>315.66666666666663</c:v>
                </c:pt>
                <c:pt idx="1895">
                  <c:v>315.83333333333331</c:v>
                </c:pt>
                <c:pt idx="1896">
                  <c:v>316</c:v>
                </c:pt>
                <c:pt idx="1897">
                  <c:v>316.16666666666663</c:v>
                </c:pt>
                <c:pt idx="1898">
                  <c:v>316.33333333333331</c:v>
                </c:pt>
                <c:pt idx="1899">
                  <c:v>316.5</c:v>
                </c:pt>
                <c:pt idx="1900">
                  <c:v>316.66666666666663</c:v>
                </c:pt>
                <c:pt idx="1901">
                  <c:v>316.83333333333331</c:v>
                </c:pt>
                <c:pt idx="1902">
                  <c:v>317</c:v>
                </c:pt>
                <c:pt idx="1903">
                  <c:v>317.16666666666663</c:v>
                </c:pt>
                <c:pt idx="1904">
                  <c:v>317.33333333333331</c:v>
                </c:pt>
                <c:pt idx="1905">
                  <c:v>317.5</c:v>
                </c:pt>
                <c:pt idx="1906">
                  <c:v>317.66666666666663</c:v>
                </c:pt>
                <c:pt idx="1907">
                  <c:v>317.83333333333331</c:v>
                </c:pt>
                <c:pt idx="1908">
                  <c:v>318</c:v>
                </c:pt>
                <c:pt idx="1909">
                  <c:v>318.16666666666663</c:v>
                </c:pt>
                <c:pt idx="1910">
                  <c:v>318.33333333333331</c:v>
                </c:pt>
                <c:pt idx="1911">
                  <c:v>318.5</c:v>
                </c:pt>
                <c:pt idx="1912">
                  <c:v>318.66666666666663</c:v>
                </c:pt>
                <c:pt idx="1913">
                  <c:v>318.83333333333331</c:v>
                </c:pt>
                <c:pt idx="1914">
                  <c:v>319</c:v>
                </c:pt>
                <c:pt idx="1915">
                  <c:v>319.16666666666663</c:v>
                </c:pt>
                <c:pt idx="1916">
                  <c:v>319.33333333333331</c:v>
                </c:pt>
                <c:pt idx="1917">
                  <c:v>319.5</c:v>
                </c:pt>
                <c:pt idx="1918">
                  <c:v>319.66666666666663</c:v>
                </c:pt>
                <c:pt idx="1919">
                  <c:v>319.83333333333331</c:v>
                </c:pt>
                <c:pt idx="1920">
                  <c:v>320</c:v>
                </c:pt>
                <c:pt idx="1921">
                  <c:v>320.16666666666663</c:v>
                </c:pt>
                <c:pt idx="1922">
                  <c:v>320.33333333333331</c:v>
                </c:pt>
                <c:pt idx="1923">
                  <c:v>320.5</c:v>
                </c:pt>
                <c:pt idx="1924">
                  <c:v>320.66666666666663</c:v>
                </c:pt>
                <c:pt idx="1925">
                  <c:v>320.83333333333331</c:v>
                </c:pt>
                <c:pt idx="1926">
                  <c:v>321</c:v>
                </c:pt>
                <c:pt idx="1927">
                  <c:v>321.16666666666663</c:v>
                </c:pt>
                <c:pt idx="1928">
                  <c:v>321.33333333333331</c:v>
                </c:pt>
                <c:pt idx="1929">
                  <c:v>321.5</c:v>
                </c:pt>
                <c:pt idx="1930">
                  <c:v>321.66666666666663</c:v>
                </c:pt>
                <c:pt idx="1931">
                  <c:v>321.83333333333331</c:v>
                </c:pt>
                <c:pt idx="1932">
                  <c:v>322</c:v>
                </c:pt>
                <c:pt idx="1933">
                  <c:v>322.16666666666663</c:v>
                </c:pt>
                <c:pt idx="1934">
                  <c:v>322.33333333333331</c:v>
                </c:pt>
                <c:pt idx="1935">
                  <c:v>322.5</c:v>
                </c:pt>
                <c:pt idx="1936">
                  <c:v>322.66666666666663</c:v>
                </c:pt>
                <c:pt idx="1937">
                  <c:v>322.83333333333331</c:v>
                </c:pt>
                <c:pt idx="1938">
                  <c:v>323</c:v>
                </c:pt>
                <c:pt idx="1939">
                  <c:v>323.16666666666663</c:v>
                </c:pt>
                <c:pt idx="1940">
                  <c:v>323.33333333333331</c:v>
                </c:pt>
                <c:pt idx="1941">
                  <c:v>323.5</c:v>
                </c:pt>
                <c:pt idx="1942">
                  <c:v>323.66666666666663</c:v>
                </c:pt>
                <c:pt idx="1943">
                  <c:v>323.83333333333331</c:v>
                </c:pt>
                <c:pt idx="1944">
                  <c:v>324</c:v>
                </c:pt>
                <c:pt idx="1945">
                  <c:v>324.16666666666663</c:v>
                </c:pt>
                <c:pt idx="1946">
                  <c:v>324.33333333333331</c:v>
                </c:pt>
                <c:pt idx="1947">
                  <c:v>324.5</c:v>
                </c:pt>
                <c:pt idx="1948">
                  <c:v>324.66666666666663</c:v>
                </c:pt>
                <c:pt idx="1949">
                  <c:v>324.83333333333331</c:v>
                </c:pt>
                <c:pt idx="1950">
                  <c:v>325</c:v>
                </c:pt>
                <c:pt idx="1951">
                  <c:v>325.16666666666663</c:v>
                </c:pt>
                <c:pt idx="1952">
                  <c:v>325.33333333333331</c:v>
                </c:pt>
                <c:pt idx="1953">
                  <c:v>325.5</c:v>
                </c:pt>
                <c:pt idx="1954">
                  <c:v>325.66666666666663</c:v>
                </c:pt>
                <c:pt idx="1955">
                  <c:v>325.83333333333331</c:v>
                </c:pt>
                <c:pt idx="1956">
                  <c:v>326</c:v>
                </c:pt>
                <c:pt idx="1957">
                  <c:v>326.16666666666663</c:v>
                </c:pt>
                <c:pt idx="1958">
                  <c:v>326.33333333333331</c:v>
                </c:pt>
                <c:pt idx="1959">
                  <c:v>326.5</c:v>
                </c:pt>
                <c:pt idx="1960">
                  <c:v>326.66666666666663</c:v>
                </c:pt>
                <c:pt idx="1961">
                  <c:v>326.83333333333331</c:v>
                </c:pt>
                <c:pt idx="1962">
                  <c:v>327</c:v>
                </c:pt>
                <c:pt idx="1963">
                  <c:v>327.16666666666663</c:v>
                </c:pt>
                <c:pt idx="1964">
                  <c:v>327.33333333333331</c:v>
                </c:pt>
                <c:pt idx="1965">
                  <c:v>327.5</c:v>
                </c:pt>
                <c:pt idx="1966">
                  <c:v>327.66666666666663</c:v>
                </c:pt>
                <c:pt idx="1967">
                  <c:v>327.83333333333331</c:v>
                </c:pt>
                <c:pt idx="1968">
                  <c:v>328</c:v>
                </c:pt>
                <c:pt idx="1969">
                  <c:v>328.16666666666663</c:v>
                </c:pt>
                <c:pt idx="1970">
                  <c:v>328.33333333333331</c:v>
                </c:pt>
                <c:pt idx="1971">
                  <c:v>328.5</c:v>
                </c:pt>
                <c:pt idx="1972">
                  <c:v>328.66666666666663</c:v>
                </c:pt>
                <c:pt idx="1973">
                  <c:v>328.83333333333331</c:v>
                </c:pt>
                <c:pt idx="1974">
                  <c:v>329</c:v>
                </c:pt>
                <c:pt idx="1975">
                  <c:v>329.16666666666663</c:v>
                </c:pt>
                <c:pt idx="1976">
                  <c:v>329.33333333333331</c:v>
                </c:pt>
                <c:pt idx="1977">
                  <c:v>329.5</c:v>
                </c:pt>
                <c:pt idx="1978">
                  <c:v>329.66666666666663</c:v>
                </c:pt>
                <c:pt idx="1979">
                  <c:v>329.83333333333331</c:v>
                </c:pt>
                <c:pt idx="1980">
                  <c:v>330</c:v>
                </c:pt>
                <c:pt idx="1981">
                  <c:v>330.16666666666663</c:v>
                </c:pt>
                <c:pt idx="1982">
                  <c:v>330.33333333333331</c:v>
                </c:pt>
                <c:pt idx="1983">
                  <c:v>330.5</c:v>
                </c:pt>
                <c:pt idx="1984">
                  <c:v>330.66666666666663</c:v>
                </c:pt>
                <c:pt idx="1985">
                  <c:v>330.83333333333331</c:v>
                </c:pt>
                <c:pt idx="1986">
                  <c:v>331</c:v>
                </c:pt>
                <c:pt idx="1987">
                  <c:v>331.16666666666663</c:v>
                </c:pt>
                <c:pt idx="1988">
                  <c:v>331.33333333333331</c:v>
                </c:pt>
                <c:pt idx="1989">
                  <c:v>331.5</c:v>
                </c:pt>
                <c:pt idx="1990">
                  <c:v>331.66666666666663</c:v>
                </c:pt>
                <c:pt idx="1991">
                  <c:v>331.83333333333331</c:v>
                </c:pt>
                <c:pt idx="1992">
                  <c:v>332</c:v>
                </c:pt>
                <c:pt idx="1993">
                  <c:v>332.16666666666663</c:v>
                </c:pt>
                <c:pt idx="1994">
                  <c:v>332.33333333333331</c:v>
                </c:pt>
                <c:pt idx="1995">
                  <c:v>332.5</c:v>
                </c:pt>
                <c:pt idx="1996">
                  <c:v>332.66666666666663</c:v>
                </c:pt>
                <c:pt idx="1997">
                  <c:v>332.83333333333331</c:v>
                </c:pt>
                <c:pt idx="1998">
                  <c:v>333</c:v>
                </c:pt>
                <c:pt idx="1999">
                  <c:v>333.16666666666663</c:v>
                </c:pt>
                <c:pt idx="2000">
                  <c:v>333.33333333333331</c:v>
                </c:pt>
                <c:pt idx="2001">
                  <c:v>333.5</c:v>
                </c:pt>
                <c:pt idx="2002">
                  <c:v>333.66666666666663</c:v>
                </c:pt>
                <c:pt idx="2003">
                  <c:v>333.83333333333331</c:v>
                </c:pt>
                <c:pt idx="2004">
                  <c:v>334</c:v>
                </c:pt>
                <c:pt idx="2005">
                  <c:v>334.16666666666663</c:v>
                </c:pt>
                <c:pt idx="2006">
                  <c:v>334.33333333333331</c:v>
                </c:pt>
                <c:pt idx="2007">
                  <c:v>334.5</c:v>
                </c:pt>
                <c:pt idx="2008">
                  <c:v>334.66666666666663</c:v>
                </c:pt>
                <c:pt idx="2009">
                  <c:v>334.83333333333331</c:v>
                </c:pt>
                <c:pt idx="2010">
                  <c:v>335</c:v>
                </c:pt>
                <c:pt idx="2011">
                  <c:v>335.16666666666663</c:v>
                </c:pt>
                <c:pt idx="2012">
                  <c:v>335.33333333333331</c:v>
                </c:pt>
                <c:pt idx="2013">
                  <c:v>335.5</c:v>
                </c:pt>
                <c:pt idx="2014">
                  <c:v>335.66666666666663</c:v>
                </c:pt>
                <c:pt idx="2015">
                  <c:v>335.83333333333331</c:v>
                </c:pt>
                <c:pt idx="2016">
                  <c:v>336</c:v>
                </c:pt>
                <c:pt idx="2017">
                  <c:v>336.16666666666663</c:v>
                </c:pt>
                <c:pt idx="2018">
                  <c:v>336.33333333333331</c:v>
                </c:pt>
                <c:pt idx="2019">
                  <c:v>336.5</c:v>
                </c:pt>
                <c:pt idx="2020">
                  <c:v>336.66666666666663</c:v>
                </c:pt>
                <c:pt idx="2021">
                  <c:v>336.83333333333331</c:v>
                </c:pt>
                <c:pt idx="2022">
                  <c:v>337</c:v>
                </c:pt>
                <c:pt idx="2023">
                  <c:v>337.16666666666663</c:v>
                </c:pt>
                <c:pt idx="2024">
                  <c:v>337.33333333333331</c:v>
                </c:pt>
                <c:pt idx="2025">
                  <c:v>337.5</c:v>
                </c:pt>
                <c:pt idx="2026">
                  <c:v>337.66666666666663</c:v>
                </c:pt>
                <c:pt idx="2027">
                  <c:v>337.83333333333331</c:v>
                </c:pt>
                <c:pt idx="2028">
                  <c:v>338</c:v>
                </c:pt>
                <c:pt idx="2029">
                  <c:v>338.16666666666663</c:v>
                </c:pt>
                <c:pt idx="2030">
                  <c:v>338.33333333333331</c:v>
                </c:pt>
                <c:pt idx="2031">
                  <c:v>338.5</c:v>
                </c:pt>
                <c:pt idx="2032">
                  <c:v>338.66666666666663</c:v>
                </c:pt>
                <c:pt idx="2033">
                  <c:v>338.83333333333331</c:v>
                </c:pt>
                <c:pt idx="2034">
                  <c:v>339</c:v>
                </c:pt>
                <c:pt idx="2035">
                  <c:v>339.16666666666663</c:v>
                </c:pt>
                <c:pt idx="2036">
                  <c:v>339.33333333333331</c:v>
                </c:pt>
                <c:pt idx="2037">
                  <c:v>339.5</c:v>
                </c:pt>
                <c:pt idx="2038">
                  <c:v>339.66666666666663</c:v>
                </c:pt>
                <c:pt idx="2039">
                  <c:v>339.83333333333331</c:v>
                </c:pt>
                <c:pt idx="2040">
                  <c:v>340</c:v>
                </c:pt>
                <c:pt idx="2041">
                  <c:v>340.16666666666663</c:v>
                </c:pt>
                <c:pt idx="2042">
                  <c:v>340.33333333333331</c:v>
                </c:pt>
                <c:pt idx="2043">
                  <c:v>340.5</c:v>
                </c:pt>
                <c:pt idx="2044">
                  <c:v>340.66666666666663</c:v>
                </c:pt>
                <c:pt idx="2045">
                  <c:v>340.83333333333331</c:v>
                </c:pt>
                <c:pt idx="2046">
                  <c:v>341</c:v>
                </c:pt>
                <c:pt idx="2047">
                  <c:v>341.16666666666663</c:v>
                </c:pt>
                <c:pt idx="2048">
                  <c:v>341.33333333333331</c:v>
                </c:pt>
                <c:pt idx="2049">
                  <c:v>341.5</c:v>
                </c:pt>
                <c:pt idx="2050">
                  <c:v>341.66666666666663</c:v>
                </c:pt>
                <c:pt idx="2051">
                  <c:v>341.83333333333331</c:v>
                </c:pt>
                <c:pt idx="2052">
                  <c:v>342</c:v>
                </c:pt>
                <c:pt idx="2053">
                  <c:v>342.16666666666663</c:v>
                </c:pt>
                <c:pt idx="2054">
                  <c:v>342.33333333333331</c:v>
                </c:pt>
                <c:pt idx="2055">
                  <c:v>342.5</c:v>
                </c:pt>
                <c:pt idx="2056">
                  <c:v>342.66666666666663</c:v>
                </c:pt>
                <c:pt idx="2057">
                  <c:v>342.83333333333331</c:v>
                </c:pt>
                <c:pt idx="2058">
                  <c:v>343</c:v>
                </c:pt>
                <c:pt idx="2059">
                  <c:v>343.16666666666663</c:v>
                </c:pt>
                <c:pt idx="2060">
                  <c:v>343.33333333333331</c:v>
                </c:pt>
                <c:pt idx="2061">
                  <c:v>343.5</c:v>
                </c:pt>
                <c:pt idx="2062">
                  <c:v>343.66666666666663</c:v>
                </c:pt>
                <c:pt idx="2063">
                  <c:v>343.83333333333331</c:v>
                </c:pt>
                <c:pt idx="2064">
                  <c:v>344</c:v>
                </c:pt>
                <c:pt idx="2065">
                  <c:v>344.16666666666663</c:v>
                </c:pt>
                <c:pt idx="2066">
                  <c:v>344.33333333333331</c:v>
                </c:pt>
                <c:pt idx="2067">
                  <c:v>344.5</c:v>
                </c:pt>
                <c:pt idx="2068">
                  <c:v>344.66666666666663</c:v>
                </c:pt>
                <c:pt idx="2069">
                  <c:v>344.83333333333331</c:v>
                </c:pt>
                <c:pt idx="2070">
                  <c:v>345</c:v>
                </c:pt>
                <c:pt idx="2071">
                  <c:v>345.16666666666663</c:v>
                </c:pt>
                <c:pt idx="2072">
                  <c:v>345.33333333333331</c:v>
                </c:pt>
                <c:pt idx="2073">
                  <c:v>345.5</c:v>
                </c:pt>
                <c:pt idx="2074">
                  <c:v>345.66666666666663</c:v>
                </c:pt>
                <c:pt idx="2075">
                  <c:v>345.83333333333331</c:v>
                </c:pt>
                <c:pt idx="2076">
                  <c:v>346</c:v>
                </c:pt>
                <c:pt idx="2077">
                  <c:v>346.16666666666663</c:v>
                </c:pt>
                <c:pt idx="2078">
                  <c:v>346.33333333333331</c:v>
                </c:pt>
                <c:pt idx="2079">
                  <c:v>346.5</c:v>
                </c:pt>
                <c:pt idx="2080">
                  <c:v>346.66666666666663</c:v>
                </c:pt>
                <c:pt idx="2081">
                  <c:v>346.83333333333331</c:v>
                </c:pt>
                <c:pt idx="2082">
                  <c:v>347</c:v>
                </c:pt>
                <c:pt idx="2083">
                  <c:v>347.16666666666663</c:v>
                </c:pt>
                <c:pt idx="2084">
                  <c:v>347.33333333333331</c:v>
                </c:pt>
                <c:pt idx="2085">
                  <c:v>347.5</c:v>
                </c:pt>
                <c:pt idx="2086">
                  <c:v>347.66666666666663</c:v>
                </c:pt>
                <c:pt idx="2087">
                  <c:v>347.83333333333331</c:v>
                </c:pt>
                <c:pt idx="2088">
                  <c:v>348</c:v>
                </c:pt>
                <c:pt idx="2089">
                  <c:v>348.16666666666663</c:v>
                </c:pt>
                <c:pt idx="2090">
                  <c:v>348.33333333333331</c:v>
                </c:pt>
                <c:pt idx="2091">
                  <c:v>348.5</c:v>
                </c:pt>
                <c:pt idx="2092">
                  <c:v>348.66666666666663</c:v>
                </c:pt>
                <c:pt idx="2093">
                  <c:v>348.83333333333331</c:v>
                </c:pt>
                <c:pt idx="2094">
                  <c:v>349</c:v>
                </c:pt>
                <c:pt idx="2095">
                  <c:v>349.16666666666663</c:v>
                </c:pt>
                <c:pt idx="2096">
                  <c:v>349.33333333333331</c:v>
                </c:pt>
                <c:pt idx="2097">
                  <c:v>349.5</c:v>
                </c:pt>
                <c:pt idx="2098">
                  <c:v>349.66666666666663</c:v>
                </c:pt>
                <c:pt idx="2099">
                  <c:v>349.83333333333331</c:v>
                </c:pt>
                <c:pt idx="2100">
                  <c:v>350</c:v>
                </c:pt>
                <c:pt idx="2101">
                  <c:v>350.16666666666663</c:v>
                </c:pt>
                <c:pt idx="2102">
                  <c:v>350.33333333333331</c:v>
                </c:pt>
                <c:pt idx="2103">
                  <c:v>350.5</c:v>
                </c:pt>
                <c:pt idx="2104">
                  <c:v>350.66666666666663</c:v>
                </c:pt>
                <c:pt idx="2105">
                  <c:v>350.83333333333331</c:v>
                </c:pt>
                <c:pt idx="2106">
                  <c:v>351</c:v>
                </c:pt>
                <c:pt idx="2107">
                  <c:v>351.16666666666663</c:v>
                </c:pt>
                <c:pt idx="2108">
                  <c:v>351.33333333333331</c:v>
                </c:pt>
                <c:pt idx="2109">
                  <c:v>351.5</c:v>
                </c:pt>
                <c:pt idx="2110">
                  <c:v>351.66666666666663</c:v>
                </c:pt>
                <c:pt idx="2111">
                  <c:v>351.83333333333331</c:v>
                </c:pt>
                <c:pt idx="2112">
                  <c:v>352</c:v>
                </c:pt>
                <c:pt idx="2113">
                  <c:v>352.16666666666663</c:v>
                </c:pt>
                <c:pt idx="2114">
                  <c:v>352.33333333333331</c:v>
                </c:pt>
                <c:pt idx="2115">
                  <c:v>352.5</c:v>
                </c:pt>
                <c:pt idx="2116">
                  <c:v>352.66666666666663</c:v>
                </c:pt>
                <c:pt idx="2117">
                  <c:v>352.83333333333331</c:v>
                </c:pt>
                <c:pt idx="2118">
                  <c:v>353</c:v>
                </c:pt>
                <c:pt idx="2119">
                  <c:v>353.16666666666663</c:v>
                </c:pt>
                <c:pt idx="2120">
                  <c:v>353.33333333333331</c:v>
                </c:pt>
                <c:pt idx="2121">
                  <c:v>353.5</c:v>
                </c:pt>
                <c:pt idx="2122">
                  <c:v>353.66666666666663</c:v>
                </c:pt>
                <c:pt idx="2123">
                  <c:v>353.83333333333331</c:v>
                </c:pt>
                <c:pt idx="2124">
                  <c:v>354</c:v>
                </c:pt>
                <c:pt idx="2125">
                  <c:v>354.16666666666663</c:v>
                </c:pt>
                <c:pt idx="2126">
                  <c:v>354.33333333333331</c:v>
                </c:pt>
                <c:pt idx="2127">
                  <c:v>354.5</c:v>
                </c:pt>
                <c:pt idx="2128">
                  <c:v>354.66666666666663</c:v>
                </c:pt>
                <c:pt idx="2129">
                  <c:v>354.83333333333331</c:v>
                </c:pt>
                <c:pt idx="2130">
                  <c:v>355</c:v>
                </c:pt>
                <c:pt idx="2131">
                  <c:v>355.16666666666663</c:v>
                </c:pt>
                <c:pt idx="2132">
                  <c:v>355.33333333333331</c:v>
                </c:pt>
                <c:pt idx="2133">
                  <c:v>355.5</c:v>
                </c:pt>
                <c:pt idx="2134">
                  <c:v>355.66666666666663</c:v>
                </c:pt>
                <c:pt idx="2135">
                  <c:v>355.83333333333331</c:v>
                </c:pt>
                <c:pt idx="2136">
                  <c:v>356</c:v>
                </c:pt>
                <c:pt idx="2137">
                  <c:v>356.16666666666663</c:v>
                </c:pt>
                <c:pt idx="2138">
                  <c:v>356.33333333333331</c:v>
                </c:pt>
                <c:pt idx="2139">
                  <c:v>356.5</c:v>
                </c:pt>
                <c:pt idx="2140">
                  <c:v>356.66666666666663</c:v>
                </c:pt>
                <c:pt idx="2141">
                  <c:v>356.83333333333331</c:v>
                </c:pt>
                <c:pt idx="2142">
                  <c:v>357</c:v>
                </c:pt>
                <c:pt idx="2143">
                  <c:v>357.16666666666663</c:v>
                </c:pt>
                <c:pt idx="2144">
                  <c:v>357.33333333333331</c:v>
                </c:pt>
                <c:pt idx="2145">
                  <c:v>357.5</c:v>
                </c:pt>
                <c:pt idx="2146">
                  <c:v>357.66666666666663</c:v>
                </c:pt>
                <c:pt idx="2147">
                  <c:v>357.83333333333331</c:v>
                </c:pt>
                <c:pt idx="2148">
                  <c:v>358</c:v>
                </c:pt>
                <c:pt idx="2149">
                  <c:v>358.16666666666663</c:v>
                </c:pt>
                <c:pt idx="2150">
                  <c:v>358.33333333333331</c:v>
                </c:pt>
                <c:pt idx="2151">
                  <c:v>358.5</c:v>
                </c:pt>
                <c:pt idx="2152">
                  <c:v>358.66666666666663</c:v>
                </c:pt>
                <c:pt idx="2153">
                  <c:v>358.83333333333331</c:v>
                </c:pt>
                <c:pt idx="2154">
                  <c:v>359</c:v>
                </c:pt>
                <c:pt idx="2155">
                  <c:v>359.16666666666663</c:v>
                </c:pt>
                <c:pt idx="2156">
                  <c:v>359.33333333333331</c:v>
                </c:pt>
                <c:pt idx="2157">
                  <c:v>359.5</c:v>
                </c:pt>
                <c:pt idx="2158">
                  <c:v>359.66666666666663</c:v>
                </c:pt>
                <c:pt idx="2159">
                  <c:v>359.83333333333331</c:v>
                </c:pt>
                <c:pt idx="2160">
                  <c:v>360</c:v>
                </c:pt>
                <c:pt idx="2161">
                  <c:v>360.16666666666663</c:v>
                </c:pt>
                <c:pt idx="2162">
                  <c:v>360.33333333333331</c:v>
                </c:pt>
                <c:pt idx="2163">
                  <c:v>360.5</c:v>
                </c:pt>
                <c:pt idx="2164">
                  <c:v>360.66666666666663</c:v>
                </c:pt>
                <c:pt idx="2165">
                  <c:v>360.83333333333331</c:v>
                </c:pt>
                <c:pt idx="2166">
                  <c:v>361</c:v>
                </c:pt>
                <c:pt idx="2167">
                  <c:v>361.16666666666663</c:v>
                </c:pt>
                <c:pt idx="2168">
                  <c:v>361.33333333333331</c:v>
                </c:pt>
                <c:pt idx="2169">
                  <c:v>361.5</c:v>
                </c:pt>
                <c:pt idx="2170">
                  <c:v>361.66666666666663</c:v>
                </c:pt>
                <c:pt idx="2171">
                  <c:v>361.83333333333331</c:v>
                </c:pt>
                <c:pt idx="2172">
                  <c:v>362</c:v>
                </c:pt>
                <c:pt idx="2173">
                  <c:v>362.16666666666663</c:v>
                </c:pt>
                <c:pt idx="2174">
                  <c:v>362.33333333333331</c:v>
                </c:pt>
                <c:pt idx="2175">
                  <c:v>362.5</c:v>
                </c:pt>
                <c:pt idx="2176">
                  <c:v>362.66666666666663</c:v>
                </c:pt>
                <c:pt idx="2177">
                  <c:v>362.83333333333331</c:v>
                </c:pt>
                <c:pt idx="2178">
                  <c:v>363</c:v>
                </c:pt>
                <c:pt idx="2179">
                  <c:v>363.16666666666663</c:v>
                </c:pt>
                <c:pt idx="2180">
                  <c:v>363.33333333333331</c:v>
                </c:pt>
                <c:pt idx="2181">
                  <c:v>363.5</c:v>
                </c:pt>
                <c:pt idx="2182">
                  <c:v>363.66666666666663</c:v>
                </c:pt>
                <c:pt idx="2183">
                  <c:v>363.83333333333331</c:v>
                </c:pt>
                <c:pt idx="2184">
                  <c:v>364</c:v>
                </c:pt>
                <c:pt idx="2185">
                  <c:v>364.16666666666663</c:v>
                </c:pt>
                <c:pt idx="2186">
                  <c:v>364.33333333333331</c:v>
                </c:pt>
                <c:pt idx="2187">
                  <c:v>364.5</c:v>
                </c:pt>
                <c:pt idx="2188">
                  <c:v>364.66666666666663</c:v>
                </c:pt>
                <c:pt idx="2189">
                  <c:v>364.83333333333331</c:v>
                </c:pt>
                <c:pt idx="2190">
                  <c:v>365</c:v>
                </c:pt>
                <c:pt idx="2191">
                  <c:v>365.16666666666663</c:v>
                </c:pt>
                <c:pt idx="2192">
                  <c:v>365.33333333333331</c:v>
                </c:pt>
                <c:pt idx="2193">
                  <c:v>365.5</c:v>
                </c:pt>
                <c:pt idx="2194">
                  <c:v>365.66666666666663</c:v>
                </c:pt>
                <c:pt idx="2195">
                  <c:v>365.83333333333331</c:v>
                </c:pt>
                <c:pt idx="2196">
                  <c:v>366</c:v>
                </c:pt>
                <c:pt idx="2197">
                  <c:v>366.16666666666663</c:v>
                </c:pt>
                <c:pt idx="2198">
                  <c:v>366.33333333333331</c:v>
                </c:pt>
                <c:pt idx="2199">
                  <c:v>366.5</c:v>
                </c:pt>
                <c:pt idx="2200">
                  <c:v>366.66666666666663</c:v>
                </c:pt>
                <c:pt idx="2201">
                  <c:v>366.83333333333331</c:v>
                </c:pt>
                <c:pt idx="2202">
                  <c:v>367</c:v>
                </c:pt>
                <c:pt idx="2203">
                  <c:v>367.16666666666663</c:v>
                </c:pt>
                <c:pt idx="2204">
                  <c:v>367.33333333333331</c:v>
                </c:pt>
                <c:pt idx="2205">
                  <c:v>367.5</c:v>
                </c:pt>
                <c:pt idx="2206">
                  <c:v>367.66666666666663</c:v>
                </c:pt>
                <c:pt idx="2207">
                  <c:v>367.83333333333331</c:v>
                </c:pt>
                <c:pt idx="2208">
                  <c:v>368</c:v>
                </c:pt>
                <c:pt idx="2209">
                  <c:v>368.16666666666663</c:v>
                </c:pt>
                <c:pt idx="2210">
                  <c:v>368.33333333333331</c:v>
                </c:pt>
                <c:pt idx="2211">
                  <c:v>368.5</c:v>
                </c:pt>
                <c:pt idx="2212">
                  <c:v>368.66666666666663</c:v>
                </c:pt>
                <c:pt idx="2213">
                  <c:v>368.83333333333331</c:v>
                </c:pt>
                <c:pt idx="2214">
                  <c:v>369</c:v>
                </c:pt>
                <c:pt idx="2215">
                  <c:v>369.16666666666663</c:v>
                </c:pt>
                <c:pt idx="2216">
                  <c:v>369.33333333333331</c:v>
                </c:pt>
                <c:pt idx="2217">
                  <c:v>369.5</c:v>
                </c:pt>
                <c:pt idx="2218">
                  <c:v>369.66666666666663</c:v>
                </c:pt>
                <c:pt idx="2219">
                  <c:v>369.83333333333331</c:v>
                </c:pt>
                <c:pt idx="2220">
                  <c:v>370</c:v>
                </c:pt>
                <c:pt idx="2221">
                  <c:v>370.16666666666663</c:v>
                </c:pt>
                <c:pt idx="2222">
                  <c:v>370.33333333333331</c:v>
                </c:pt>
                <c:pt idx="2223">
                  <c:v>370.5</c:v>
                </c:pt>
                <c:pt idx="2224">
                  <c:v>370.66666666666663</c:v>
                </c:pt>
                <c:pt idx="2225">
                  <c:v>370.83333333333331</c:v>
                </c:pt>
                <c:pt idx="2226">
                  <c:v>371</c:v>
                </c:pt>
                <c:pt idx="2227">
                  <c:v>371.16666666666663</c:v>
                </c:pt>
                <c:pt idx="2228">
                  <c:v>371.33333333333331</c:v>
                </c:pt>
                <c:pt idx="2229">
                  <c:v>371.5</c:v>
                </c:pt>
                <c:pt idx="2230">
                  <c:v>371.66666666666663</c:v>
                </c:pt>
                <c:pt idx="2231">
                  <c:v>371.83333333333331</c:v>
                </c:pt>
                <c:pt idx="2232">
                  <c:v>372</c:v>
                </c:pt>
                <c:pt idx="2233">
                  <c:v>372.16666666666663</c:v>
                </c:pt>
                <c:pt idx="2234">
                  <c:v>372.33333333333331</c:v>
                </c:pt>
                <c:pt idx="2235">
                  <c:v>372.5</c:v>
                </c:pt>
                <c:pt idx="2236">
                  <c:v>372.66666666666663</c:v>
                </c:pt>
                <c:pt idx="2237">
                  <c:v>372.83333333333331</c:v>
                </c:pt>
                <c:pt idx="2238">
                  <c:v>373</c:v>
                </c:pt>
                <c:pt idx="2239">
                  <c:v>373.16666666666663</c:v>
                </c:pt>
                <c:pt idx="2240">
                  <c:v>373.33333333333331</c:v>
                </c:pt>
                <c:pt idx="2241">
                  <c:v>373.5</c:v>
                </c:pt>
                <c:pt idx="2242">
                  <c:v>373.66666666666663</c:v>
                </c:pt>
                <c:pt idx="2243">
                  <c:v>373.83333333333331</c:v>
                </c:pt>
                <c:pt idx="2244">
                  <c:v>374</c:v>
                </c:pt>
                <c:pt idx="2245">
                  <c:v>374.16666666666663</c:v>
                </c:pt>
                <c:pt idx="2246">
                  <c:v>374.33333333333331</c:v>
                </c:pt>
                <c:pt idx="2247">
                  <c:v>374.5</c:v>
                </c:pt>
                <c:pt idx="2248">
                  <c:v>374.66666666666663</c:v>
                </c:pt>
                <c:pt idx="2249">
                  <c:v>374.83333333333331</c:v>
                </c:pt>
                <c:pt idx="2250">
                  <c:v>375</c:v>
                </c:pt>
                <c:pt idx="2251">
                  <c:v>375.16666666666663</c:v>
                </c:pt>
                <c:pt idx="2252">
                  <c:v>375.33333333333331</c:v>
                </c:pt>
                <c:pt idx="2253">
                  <c:v>375.5</c:v>
                </c:pt>
                <c:pt idx="2254">
                  <c:v>375.66666666666663</c:v>
                </c:pt>
                <c:pt idx="2255">
                  <c:v>375.83333333333331</c:v>
                </c:pt>
                <c:pt idx="2256">
                  <c:v>376</c:v>
                </c:pt>
                <c:pt idx="2257">
                  <c:v>376.16666666666663</c:v>
                </c:pt>
                <c:pt idx="2258">
                  <c:v>376.33333333333331</c:v>
                </c:pt>
                <c:pt idx="2259">
                  <c:v>376.5</c:v>
                </c:pt>
                <c:pt idx="2260">
                  <c:v>376.66666666666663</c:v>
                </c:pt>
                <c:pt idx="2261">
                  <c:v>376.83333333333331</c:v>
                </c:pt>
                <c:pt idx="2262">
                  <c:v>377</c:v>
                </c:pt>
                <c:pt idx="2263">
                  <c:v>377.16666666666663</c:v>
                </c:pt>
                <c:pt idx="2264">
                  <c:v>377.33333333333331</c:v>
                </c:pt>
                <c:pt idx="2265">
                  <c:v>377.5</c:v>
                </c:pt>
                <c:pt idx="2266">
                  <c:v>377.66666666666663</c:v>
                </c:pt>
                <c:pt idx="2267">
                  <c:v>377.83333333333331</c:v>
                </c:pt>
                <c:pt idx="2268">
                  <c:v>378</c:v>
                </c:pt>
                <c:pt idx="2269">
                  <c:v>378.16666666666663</c:v>
                </c:pt>
                <c:pt idx="2270">
                  <c:v>378.33333333333331</c:v>
                </c:pt>
                <c:pt idx="2271">
                  <c:v>378.5</c:v>
                </c:pt>
                <c:pt idx="2272">
                  <c:v>378.66666666666663</c:v>
                </c:pt>
                <c:pt idx="2273">
                  <c:v>378.83333333333331</c:v>
                </c:pt>
                <c:pt idx="2274">
                  <c:v>379</c:v>
                </c:pt>
                <c:pt idx="2275">
                  <c:v>379.16666666666663</c:v>
                </c:pt>
                <c:pt idx="2276">
                  <c:v>379.33333333333331</c:v>
                </c:pt>
                <c:pt idx="2277">
                  <c:v>379.5</c:v>
                </c:pt>
                <c:pt idx="2278">
                  <c:v>379.66666666666663</c:v>
                </c:pt>
                <c:pt idx="2279">
                  <c:v>379.83333333333331</c:v>
                </c:pt>
                <c:pt idx="2280">
                  <c:v>380</c:v>
                </c:pt>
                <c:pt idx="2281">
                  <c:v>380.16666666666663</c:v>
                </c:pt>
                <c:pt idx="2282">
                  <c:v>380.33333333333331</c:v>
                </c:pt>
                <c:pt idx="2283">
                  <c:v>380.5</c:v>
                </c:pt>
                <c:pt idx="2284">
                  <c:v>380.66666666666663</c:v>
                </c:pt>
                <c:pt idx="2285">
                  <c:v>380.83333333333331</c:v>
                </c:pt>
                <c:pt idx="2286">
                  <c:v>381</c:v>
                </c:pt>
                <c:pt idx="2287">
                  <c:v>381.16666666666663</c:v>
                </c:pt>
                <c:pt idx="2288">
                  <c:v>381.33333333333331</c:v>
                </c:pt>
                <c:pt idx="2289">
                  <c:v>381.5</c:v>
                </c:pt>
                <c:pt idx="2290">
                  <c:v>381.66666666666663</c:v>
                </c:pt>
                <c:pt idx="2291">
                  <c:v>381.83333333333331</c:v>
                </c:pt>
                <c:pt idx="2292">
                  <c:v>382</c:v>
                </c:pt>
                <c:pt idx="2293">
                  <c:v>382.16666666666663</c:v>
                </c:pt>
                <c:pt idx="2294">
                  <c:v>382.33333333333331</c:v>
                </c:pt>
                <c:pt idx="2295">
                  <c:v>382.5</c:v>
                </c:pt>
                <c:pt idx="2296">
                  <c:v>382.66666666666663</c:v>
                </c:pt>
                <c:pt idx="2297">
                  <c:v>382.83333333333331</c:v>
                </c:pt>
                <c:pt idx="2298">
                  <c:v>383</c:v>
                </c:pt>
                <c:pt idx="2299">
                  <c:v>383.16666666666663</c:v>
                </c:pt>
                <c:pt idx="2300">
                  <c:v>383.33333333333331</c:v>
                </c:pt>
                <c:pt idx="2301">
                  <c:v>383.5</c:v>
                </c:pt>
                <c:pt idx="2302">
                  <c:v>383.66666666666663</c:v>
                </c:pt>
                <c:pt idx="2303">
                  <c:v>383.83333333333331</c:v>
                </c:pt>
                <c:pt idx="2304">
                  <c:v>384</c:v>
                </c:pt>
                <c:pt idx="2305">
                  <c:v>384.16666666666663</c:v>
                </c:pt>
                <c:pt idx="2306">
                  <c:v>384.33333333333331</c:v>
                </c:pt>
                <c:pt idx="2307">
                  <c:v>384.5</c:v>
                </c:pt>
                <c:pt idx="2308">
                  <c:v>384.66666666666663</c:v>
                </c:pt>
                <c:pt idx="2309">
                  <c:v>384.83333333333331</c:v>
                </c:pt>
                <c:pt idx="2310">
                  <c:v>385</c:v>
                </c:pt>
                <c:pt idx="2311">
                  <c:v>385.16666666666663</c:v>
                </c:pt>
                <c:pt idx="2312">
                  <c:v>385.33333333333331</c:v>
                </c:pt>
                <c:pt idx="2313">
                  <c:v>385.5</c:v>
                </c:pt>
                <c:pt idx="2314">
                  <c:v>385.66666666666663</c:v>
                </c:pt>
                <c:pt idx="2315">
                  <c:v>385.83333333333331</c:v>
                </c:pt>
                <c:pt idx="2316">
                  <c:v>386</c:v>
                </c:pt>
                <c:pt idx="2317">
                  <c:v>386.16666666666663</c:v>
                </c:pt>
                <c:pt idx="2318">
                  <c:v>386.33333333333331</c:v>
                </c:pt>
                <c:pt idx="2319">
                  <c:v>386.5</c:v>
                </c:pt>
                <c:pt idx="2320">
                  <c:v>386.66666666666663</c:v>
                </c:pt>
                <c:pt idx="2321">
                  <c:v>386.83333333333331</c:v>
                </c:pt>
                <c:pt idx="2322">
                  <c:v>387</c:v>
                </c:pt>
                <c:pt idx="2323">
                  <c:v>387.16666666666663</c:v>
                </c:pt>
                <c:pt idx="2324">
                  <c:v>387.33333333333331</c:v>
                </c:pt>
                <c:pt idx="2325">
                  <c:v>387.5</c:v>
                </c:pt>
                <c:pt idx="2326">
                  <c:v>387.66666666666663</c:v>
                </c:pt>
                <c:pt idx="2327">
                  <c:v>387.83333333333331</c:v>
                </c:pt>
                <c:pt idx="2328">
                  <c:v>388</c:v>
                </c:pt>
                <c:pt idx="2329">
                  <c:v>388.16666666666663</c:v>
                </c:pt>
                <c:pt idx="2330">
                  <c:v>388.33333333333331</c:v>
                </c:pt>
                <c:pt idx="2331">
                  <c:v>388.5</c:v>
                </c:pt>
                <c:pt idx="2332">
                  <c:v>388.66666666666663</c:v>
                </c:pt>
                <c:pt idx="2333">
                  <c:v>388.83333333333331</c:v>
                </c:pt>
                <c:pt idx="2334">
                  <c:v>389</c:v>
                </c:pt>
                <c:pt idx="2335">
                  <c:v>389.16666666666663</c:v>
                </c:pt>
                <c:pt idx="2336">
                  <c:v>389.33333333333331</c:v>
                </c:pt>
                <c:pt idx="2337">
                  <c:v>389.5</c:v>
                </c:pt>
                <c:pt idx="2338">
                  <c:v>389.66666666666663</c:v>
                </c:pt>
                <c:pt idx="2339">
                  <c:v>389.83333333333331</c:v>
                </c:pt>
                <c:pt idx="2340">
                  <c:v>390</c:v>
                </c:pt>
                <c:pt idx="2341">
                  <c:v>390.16666666666663</c:v>
                </c:pt>
                <c:pt idx="2342">
                  <c:v>390.33333333333331</c:v>
                </c:pt>
                <c:pt idx="2343">
                  <c:v>390.5</c:v>
                </c:pt>
                <c:pt idx="2344">
                  <c:v>390.66666666666663</c:v>
                </c:pt>
                <c:pt idx="2345">
                  <c:v>390.83333333333331</c:v>
                </c:pt>
                <c:pt idx="2346">
                  <c:v>391</c:v>
                </c:pt>
                <c:pt idx="2347">
                  <c:v>391.16666666666663</c:v>
                </c:pt>
                <c:pt idx="2348">
                  <c:v>391.33333333333331</c:v>
                </c:pt>
                <c:pt idx="2349">
                  <c:v>391.5</c:v>
                </c:pt>
                <c:pt idx="2350">
                  <c:v>391.66666666666663</c:v>
                </c:pt>
                <c:pt idx="2351">
                  <c:v>391.83333333333331</c:v>
                </c:pt>
                <c:pt idx="2352">
                  <c:v>392</c:v>
                </c:pt>
                <c:pt idx="2353">
                  <c:v>392.16666666666663</c:v>
                </c:pt>
                <c:pt idx="2354">
                  <c:v>392.33333333333331</c:v>
                </c:pt>
                <c:pt idx="2355">
                  <c:v>392.5</c:v>
                </c:pt>
                <c:pt idx="2356">
                  <c:v>392.66666666666663</c:v>
                </c:pt>
                <c:pt idx="2357">
                  <c:v>392.83333333333331</c:v>
                </c:pt>
                <c:pt idx="2358">
                  <c:v>393</c:v>
                </c:pt>
                <c:pt idx="2359">
                  <c:v>393.16666666666663</c:v>
                </c:pt>
                <c:pt idx="2360">
                  <c:v>393.33333333333331</c:v>
                </c:pt>
                <c:pt idx="2361">
                  <c:v>393.5</c:v>
                </c:pt>
                <c:pt idx="2362">
                  <c:v>393.66666666666663</c:v>
                </c:pt>
                <c:pt idx="2363">
                  <c:v>393.83333333333331</c:v>
                </c:pt>
                <c:pt idx="2364">
                  <c:v>394</c:v>
                </c:pt>
                <c:pt idx="2365">
                  <c:v>394.16666666666663</c:v>
                </c:pt>
                <c:pt idx="2366">
                  <c:v>394.33333333333331</c:v>
                </c:pt>
                <c:pt idx="2367">
                  <c:v>394.5</c:v>
                </c:pt>
                <c:pt idx="2368">
                  <c:v>394.66666666666663</c:v>
                </c:pt>
                <c:pt idx="2369">
                  <c:v>394.83333333333331</c:v>
                </c:pt>
                <c:pt idx="2370">
                  <c:v>395</c:v>
                </c:pt>
                <c:pt idx="2371">
                  <c:v>395.16666666666663</c:v>
                </c:pt>
                <c:pt idx="2372">
                  <c:v>395.33333333333331</c:v>
                </c:pt>
                <c:pt idx="2373">
                  <c:v>395.5</c:v>
                </c:pt>
                <c:pt idx="2374">
                  <c:v>395.66666666666663</c:v>
                </c:pt>
                <c:pt idx="2375">
                  <c:v>395.83333333333331</c:v>
                </c:pt>
                <c:pt idx="2376">
                  <c:v>396</c:v>
                </c:pt>
                <c:pt idx="2377">
                  <c:v>396.16666666666663</c:v>
                </c:pt>
                <c:pt idx="2378">
                  <c:v>396.33333333333331</c:v>
                </c:pt>
                <c:pt idx="2379">
                  <c:v>396.5</c:v>
                </c:pt>
                <c:pt idx="2380">
                  <c:v>396.66666666666663</c:v>
                </c:pt>
                <c:pt idx="2381">
                  <c:v>396.83333333333331</c:v>
                </c:pt>
                <c:pt idx="2382">
                  <c:v>397</c:v>
                </c:pt>
                <c:pt idx="2383">
                  <c:v>397.16666666666663</c:v>
                </c:pt>
                <c:pt idx="2384">
                  <c:v>397.33333333333331</c:v>
                </c:pt>
                <c:pt idx="2385">
                  <c:v>397.5</c:v>
                </c:pt>
                <c:pt idx="2386">
                  <c:v>397.66666666666663</c:v>
                </c:pt>
                <c:pt idx="2387">
                  <c:v>397.83333333333331</c:v>
                </c:pt>
                <c:pt idx="2388">
                  <c:v>398</c:v>
                </c:pt>
                <c:pt idx="2389">
                  <c:v>398.16666666666663</c:v>
                </c:pt>
                <c:pt idx="2390">
                  <c:v>398.33333333333331</c:v>
                </c:pt>
                <c:pt idx="2391">
                  <c:v>398.5</c:v>
                </c:pt>
                <c:pt idx="2392">
                  <c:v>398.66666666666663</c:v>
                </c:pt>
                <c:pt idx="2393">
                  <c:v>398.83333333333331</c:v>
                </c:pt>
                <c:pt idx="2394">
                  <c:v>399</c:v>
                </c:pt>
                <c:pt idx="2395">
                  <c:v>399.16666666666663</c:v>
                </c:pt>
                <c:pt idx="2396">
                  <c:v>399.33333333333331</c:v>
                </c:pt>
                <c:pt idx="2397">
                  <c:v>399.5</c:v>
                </c:pt>
                <c:pt idx="2398">
                  <c:v>399.66666666666663</c:v>
                </c:pt>
                <c:pt idx="2399">
                  <c:v>399.83333333333331</c:v>
                </c:pt>
                <c:pt idx="2400">
                  <c:v>400</c:v>
                </c:pt>
                <c:pt idx="2401">
                  <c:v>400.16666666666663</c:v>
                </c:pt>
                <c:pt idx="2402">
                  <c:v>400.33333333333331</c:v>
                </c:pt>
                <c:pt idx="2403">
                  <c:v>400.5</c:v>
                </c:pt>
                <c:pt idx="2404">
                  <c:v>400.66666666666663</c:v>
                </c:pt>
                <c:pt idx="2405">
                  <c:v>400.83333333333331</c:v>
                </c:pt>
                <c:pt idx="2406">
                  <c:v>401</c:v>
                </c:pt>
                <c:pt idx="2407">
                  <c:v>401.16666666666663</c:v>
                </c:pt>
                <c:pt idx="2408">
                  <c:v>401.33333333333331</c:v>
                </c:pt>
                <c:pt idx="2409">
                  <c:v>401.5</c:v>
                </c:pt>
                <c:pt idx="2410">
                  <c:v>401.66666666666663</c:v>
                </c:pt>
                <c:pt idx="2411">
                  <c:v>401.83333333333331</c:v>
                </c:pt>
                <c:pt idx="2412">
                  <c:v>402</c:v>
                </c:pt>
                <c:pt idx="2413">
                  <c:v>402.16666666666663</c:v>
                </c:pt>
                <c:pt idx="2414">
                  <c:v>402.33333333333331</c:v>
                </c:pt>
                <c:pt idx="2415">
                  <c:v>402.5</c:v>
                </c:pt>
                <c:pt idx="2416">
                  <c:v>402.66666666666663</c:v>
                </c:pt>
                <c:pt idx="2417">
                  <c:v>402.83333333333331</c:v>
                </c:pt>
                <c:pt idx="2418">
                  <c:v>403</c:v>
                </c:pt>
                <c:pt idx="2419">
                  <c:v>403.16666666666663</c:v>
                </c:pt>
                <c:pt idx="2420">
                  <c:v>403.33333333333331</c:v>
                </c:pt>
                <c:pt idx="2421">
                  <c:v>403.5</c:v>
                </c:pt>
                <c:pt idx="2422">
                  <c:v>403.66666666666663</c:v>
                </c:pt>
                <c:pt idx="2423">
                  <c:v>403.83333333333331</c:v>
                </c:pt>
                <c:pt idx="2424">
                  <c:v>404</c:v>
                </c:pt>
                <c:pt idx="2425">
                  <c:v>404.16666666666663</c:v>
                </c:pt>
                <c:pt idx="2426">
                  <c:v>404.33333333333331</c:v>
                </c:pt>
                <c:pt idx="2427">
                  <c:v>404.5</c:v>
                </c:pt>
                <c:pt idx="2428">
                  <c:v>404.66666666666663</c:v>
                </c:pt>
                <c:pt idx="2429">
                  <c:v>404.83333333333331</c:v>
                </c:pt>
                <c:pt idx="2430">
                  <c:v>405</c:v>
                </c:pt>
                <c:pt idx="2431">
                  <c:v>405.16666666666663</c:v>
                </c:pt>
                <c:pt idx="2432">
                  <c:v>405.33333333333331</c:v>
                </c:pt>
                <c:pt idx="2433">
                  <c:v>405.5</c:v>
                </c:pt>
                <c:pt idx="2434">
                  <c:v>405.66666666666663</c:v>
                </c:pt>
                <c:pt idx="2435">
                  <c:v>405.83333333333331</c:v>
                </c:pt>
                <c:pt idx="2436">
                  <c:v>406</c:v>
                </c:pt>
                <c:pt idx="2437">
                  <c:v>406.16666666666663</c:v>
                </c:pt>
                <c:pt idx="2438">
                  <c:v>406.33333333333331</c:v>
                </c:pt>
                <c:pt idx="2439">
                  <c:v>406.5</c:v>
                </c:pt>
                <c:pt idx="2440">
                  <c:v>406.66666666666663</c:v>
                </c:pt>
                <c:pt idx="2441">
                  <c:v>406.83333333333331</c:v>
                </c:pt>
                <c:pt idx="2442">
                  <c:v>407</c:v>
                </c:pt>
                <c:pt idx="2443">
                  <c:v>407.16666666666663</c:v>
                </c:pt>
                <c:pt idx="2444">
                  <c:v>407.33333333333331</c:v>
                </c:pt>
                <c:pt idx="2445">
                  <c:v>407.5</c:v>
                </c:pt>
                <c:pt idx="2446">
                  <c:v>407.66666666666663</c:v>
                </c:pt>
                <c:pt idx="2447">
                  <c:v>407.83333333333331</c:v>
                </c:pt>
                <c:pt idx="2448">
                  <c:v>408</c:v>
                </c:pt>
                <c:pt idx="2449">
                  <c:v>408.16666666666663</c:v>
                </c:pt>
                <c:pt idx="2450">
                  <c:v>408.33333333333331</c:v>
                </c:pt>
                <c:pt idx="2451">
                  <c:v>408.5</c:v>
                </c:pt>
                <c:pt idx="2452">
                  <c:v>408.66666666666663</c:v>
                </c:pt>
                <c:pt idx="2453">
                  <c:v>408.83333333333331</c:v>
                </c:pt>
                <c:pt idx="2454">
                  <c:v>409</c:v>
                </c:pt>
                <c:pt idx="2455">
                  <c:v>409.16666666666663</c:v>
                </c:pt>
                <c:pt idx="2456">
                  <c:v>409.33333333333331</c:v>
                </c:pt>
                <c:pt idx="2457">
                  <c:v>409.5</c:v>
                </c:pt>
                <c:pt idx="2458">
                  <c:v>409.66666666666663</c:v>
                </c:pt>
                <c:pt idx="2459">
                  <c:v>409.83333333333331</c:v>
                </c:pt>
                <c:pt idx="2460">
                  <c:v>410</c:v>
                </c:pt>
                <c:pt idx="2461">
                  <c:v>410.16666666666663</c:v>
                </c:pt>
                <c:pt idx="2462">
                  <c:v>410.33333333333331</c:v>
                </c:pt>
                <c:pt idx="2463">
                  <c:v>410.5</c:v>
                </c:pt>
                <c:pt idx="2464">
                  <c:v>410.66666666666663</c:v>
                </c:pt>
                <c:pt idx="2465">
                  <c:v>410.83333333333331</c:v>
                </c:pt>
                <c:pt idx="2466">
                  <c:v>411</c:v>
                </c:pt>
                <c:pt idx="2467">
                  <c:v>411.16666666666663</c:v>
                </c:pt>
                <c:pt idx="2468">
                  <c:v>411.33333333333331</c:v>
                </c:pt>
                <c:pt idx="2469">
                  <c:v>411.5</c:v>
                </c:pt>
                <c:pt idx="2470">
                  <c:v>411.66666666666663</c:v>
                </c:pt>
                <c:pt idx="2471">
                  <c:v>411.83333333333331</c:v>
                </c:pt>
                <c:pt idx="2472">
                  <c:v>412</c:v>
                </c:pt>
                <c:pt idx="2473">
                  <c:v>412.16666666666663</c:v>
                </c:pt>
                <c:pt idx="2474">
                  <c:v>412.33333333333331</c:v>
                </c:pt>
                <c:pt idx="2475">
                  <c:v>412.5</c:v>
                </c:pt>
                <c:pt idx="2476">
                  <c:v>412.66666666666663</c:v>
                </c:pt>
                <c:pt idx="2477">
                  <c:v>412.83333333333331</c:v>
                </c:pt>
                <c:pt idx="2478">
                  <c:v>413</c:v>
                </c:pt>
                <c:pt idx="2479">
                  <c:v>413.16666666666663</c:v>
                </c:pt>
                <c:pt idx="2480">
                  <c:v>413.33333333333331</c:v>
                </c:pt>
                <c:pt idx="2481">
                  <c:v>413.5</c:v>
                </c:pt>
                <c:pt idx="2482">
                  <c:v>413.66666666666663</c:v>
                </c:pt>
                <c:pt idx="2483">
                  <c:v>413.83333333333331</c:v>
                </c:pt>
                <c:pt idx="2484">
                  <c:v>414</c:v>
                </c:pt>
                <c:pt idx="2485">
                  <c:v>414.16666666666663</c:v>
                </c:pt>
                <c:pt idx="2486">
                  <c:v>414.33333333333331</c:v>
                </c:pt>
                <c:pt idx="2487">
                  <c:v>414.5</c:v>
                </c:pt>
                <c:pt idx="2488">
                  <c:v>414.66666666666663</c:v>
                </c:pt>
                <c:pt idx="2489">
                  <c:v>414.83333333333331</c:v>
                </c:pt>
                <c:pt idx="2490">
                  <c:v>415</c:v>
                </c:pt>
                <c:pt idx="2491">
                  <c:v>415.16666666666663</c:v>
                </c:pt>
                <c:pt idx="2492">
                  <c:v>415.33333333333331</c:v>
                </c:pt>
                <c:pt idx="2493">
                  <c:v>415.5</c:v>
                </c:pt>
                <c:pt idx="2494">
                  <c:v>415.66666666666663</c:v>
                </c:pt>
                <c:pt idx="2495">
                  <c:v>415.83333333333331</c:v>
                </c:pt>
                <c:pt idx="2496">
                  <c:v>416</c:v>
                </c:pt>
                <c:pt idx="2497">
                  <c:v>416.16666666666663</c:v>
                </c:pt>
                <c:pt idx="2498">
                  <c:v>416.33333333333331</c:v>
                </c:pt>
                <c:pt idx="2499">
                  <c:v>416.5</c:v>
                </c:pt>
                <c:pt idx="2500">
                  <c:v>416.66666666666663</c:v>
                </c:pt>
                <c:pt idx="2501">
                  <c:v>416.83333333333331</c:v>
                </c:pt>
                <c:pt idx="2502">
                  <c:v>417</c:v>
                </c:pt>
                <c:pt idx="2503">
                  <c:v>417.16666666666663</c:v>
                </c:pt>
                <c:pt idx="2504">
                  <c:v>417.33333333333331</c:v>
                </c:pt>
                <c:pt idx="2505">
                  <c:v>417.5</c:v>
                </c:pt>
                <c:pt idx="2506">
                  <c:v>417.66666666666663</c:v>
                </c:pt>
                <c:pt idx="2507">
                  <c:v>417.83333333333331</c:v>
                </c:pt>
                <c:pt idx="2508">
                  <c:v>418</c:v>
                </c:pt>
                <c:pt idx="2509">
                  <c:v>418.16666666666663</c:v>
                </c:pt>
                <c:pt idx="2510">
                  <c:v>418.33333333333331</c:v>
                </c:pt>
                <c:pt idx="2511">
                  <c:v>418.5</c:v>
                </c:pt>
                <c:pt idx="2512">
                  <c:v>418.66666666666663</c:v>
                </c:pt>
                <c:pt idx="2513">
                  <c:v>418.83333333333331</c:v>
                </c:pt>
                <c:pt idx="2514">
                  <c:v>419</c:v>
                </c:pt>
                <c:pt idx="2515">
                  <c:v>419.16666666666663</c:v>
                </c:pt>
                <c:pt idx="2516">
                  <c:v>419.33333333333331</c:v>
                </c:pt>
                <c:pt idx="2517">
                  <c:v>419.5</c:v>
                </c:pt>
                <c:pt idx="2518">
                  <c:v>419.66666666666663</c:v>
                </c:pt>
                <c:pt idx="2519">
                  <c:v>419.83333333333331</c:v>
                </c:pt>
                <c:pt idx="2520">
                  <c:v>420</c:v>
                </c:pt>
                <c:pt idx="2521">
                  <c:v>420.16666666666663</c:v>
                </c:pt>
                <c:pt idx="2522">
                  <c:v>420.33333333333331</c:v>
                </c:pt>
                <c:pt idx="2523">
                  <c:v>420.5</c:v>
                </c:pt>
                <c:pt idx="2524">
                  <c:v>420.66666666666663</c:v>
                </c:pt>
                <c:pt idx="2525">
                  <c:v>420.83333333333331</c:v>
                </c:pt>
                <c:pt idx="2526">
                  <c:v>421</c:v>
                </c:pt>
                <c:pt idx="2527">
                  <c:v>421.16666666666663</c:v>
                </c:pt>
                <c:pt idx="2528">
                  <c:v>421.33333333333331</c:v>
                </c:pt>
                <c:pt idx="2529">
                  <c:v>421.5</c:v>
                </c:pt>
                <c:pt idx="2530">
                  <c:v>421.66666666666663</c:v>
                </c:pt>
                <c:pt idx="2531">
                  <c:v>421.83333333333331</c:v>
                </c:pt>
                <c:pt idx="2532">
                  <c:v>422</c:v>
                </c:pt>
                <c:pt idx="2533">
                  <c:v>422.16666666666663</c:v>
                </c:pt>
                <c:pt idx="2534">
                  <c:v>422.33333333333331</c:v>
                </c:pt>
                <c:pt idx="2535">
                  <c:v>422.5</c:v>
                </c:pt>
                <c:pt idx="2536">
                  <c:v>422.66666666666663</c:v>
                </c:pt>
                <c:pt idx="2537">
                  <c:v>422.83333333333331</c:v>
                </c:pt>
                <c:pt idx="2538">
                  <c:v>423</c:v>
                </c:pt>
                <c:pt idx="2539">
                  <c:v>423.16666666666663</c:v>
                </c:pt>
                <c:pt idx="2540">
                  <c:v>423.33333333333331</c:v>
                </c:pt>
                <c:pt idx="2541">
                  <c:v>423.5</c:v>
                </c:pt>
                <c:pt idx="2542">
                  <c:v>423.66666666666663</c:v>
                </c:pt>
                <c:pt idx="2543">
                  <c:v>423.83333333333331</c:v>
                </c:pt>
                <c:pt idx="2544">
                  <c:v>424</c:v>
                </c:pt>
                <c:pt idx="2545">
                  <c:v>424.16666666666663</c:v>
                </c:pt>
                <c:pt idx="2546">
                  <c:v>424.33333333333331</c:v>
                </c:pt>
                <c:pt idx="2547">
                  <c:v>424.5</c:v>
                </c:pt>
                <c:pt idx="2548">
                  <c:v>424.66666666666663</c:v>
                </c:pt>
                <c:pt idx="2549">
                  <c:v>424.83333333333331</c:v>
                </c:pt>
                <c:pt idx="2550">
                  <c:v>425</c:v>
                </c:pt>
                <c:pt idx="2551">
                  <c:v>425.16666666666663</c:v>
                </c:pt>
                <c:pt idx="2552">
                  <c:v>425.33333333333331</c:v>
                </c:pt>
                <c:pt idx="2553">
                  <c:v>425.5</c:v>
                </c:pt>
                <c:pt idx="2554">
                  <c:v>425.66666666666663</c:v>
                </c:pt>
                <c:pt idx="2555">
                  <c:v>425.83333333333331</c:v>
                </c:pt>
                <c:pt idx="2556">
                  <c:v>426</c:v>
                </c:pt>
                <c:pt idx="2557">
                  <c:v>426.16666666666663</c:v>
                </c:pt>
                <c:pt idx="2558">
                  <c:v>426.33333333333331</c:v>
                </c:pt>
                <c:pt idx="2559">
                  <c:v>426.5</c:v>
                </c:pt>
                <c:pt idx="2560">
                  <c:v>426.66666666666663</c:v>
                </c:pt>
                <c:pt idx="2561">
                  <c:v>426.83333333333331</c:v>
                </c:pt>
                <c:pt idx="2562">
                  <c:v>427</c:v>
                </c:pt>
                <c:pt idx="2563">
                  <c:v>427.16666666666663</c:v>
                </c:pt>
                <c:pt idx="2564">
                  <c:v>427.33333333333331</c:v>
                </c:pt>
                <c:pt idx="2565">
                  <c:v>427.5</c:v>
                </c:pt>
                <c:pt idx="2566">
                  <c:v>427.66666666666663</c:v>
                </c:pt>
                <c:pt idx="2567">
                  <c:v>427.83333333333331</c:v>
                </c:pt>
                <c:pt idx="2568">
                  <c:v>428</c:v>
                </c:pt>
                <c:pt idx="2569">
                  <c:v>428.16666666666663</c:v>
                </c:pt>
                <c:pt idx="2570">
                  <c:v>428.33333333333331</c:v>
                </c:pt>
                <c:pt idx="2571">
                  <c:v>428.5</c:v>
                </c:pt>
                <c:pt idx="2572">
                  <c:v>428.66666666666663</c:v>
                </c:pt>
                <c:pt idx="2573">
                  <c:v>428.83333333333331</c:v>
                </c:pt>
                <c:pt idx="2574">
                  <c:v>429</c:v>
                </c:pt>
                <c:pt idx="2575">
                  <c:v>429.16666666666663</c:v>
                </c:pt>
                <c:pt idx="2576">
                  <c:v>429.33333333333331</c:v>
                </c:pt>
                <c:pt idx="2577">
                  <c:v>429.5</c:v>
                </c:pt>
                <c:pt idx="2578">
                  <c:v>429.66666666666663</c:v>
                </c:pt>
                <c:pt idx="2579">
                  <c:v>429.83333333333331</c:v>
                </c:pt>
                <c:pt idx="2580">
                  <c:v>430</c:v>
                </c:pt>
                <c:pt idx="2581">
                  <c:v>430.16666666666663</c:v>
                </c:pt>
                <c:pt idx="2582">
                  <c:v>430.33333333333331</c:v>
                </c:pt>
                <c:pt idx="2583">
                  <c:v>430.5</c:v>
                </c:pt>
                <c:pt idx="2584">
                  <c:v>430.66666666666663</c:v>
                </c:pt>
                <c:pt idx="2585">
                  <c:v>430.83333333333331</c:v>
                </c:pt>
                <c:pt idx="2586">
                  <c:v>431</c:v>
                </c:pt>
                <c:pt idx="2587">
                  <c:v>431.16666666666663</c:v>
                </c:pt>
                <c:pt idx="2588">
                  <c:v>431.33333333333331</c:v>
                </c:pt>
                <c:pt idx="2589">
                  <c:v>431.5</c:v>
                </c:pt>
                <c:pt idx="2590">
                  <c:v>431.66666666666663</c:v>
                </c:pt>
                <c:pt idx="2591">
                  <c:v>431.83333333333331</c:v>
                </c:pt>
                <c:pt idx="2592">
                  <c:v>432</c:v>
                </c:pt>
                <c:pt idx="2593">
                  <c:v>432.16666666666663</c:v>
                </c:pt>
                <c:pt idx="2594">
                  <c:v>432.33333333333331</c:v>
                </c:pt>
                <c:pt idx="2595">
                  <c:v>432.5</c:v>
                </c:pt>
                <c:pt idx="2596">
                  <c:v>432.66666666666663</c:v>
                </c:pt>
                <c:pt idx="2597">
                  <c:v>432.83333333333331</c:v>
                </c:pt>
                <c:pt idx="2598">
                  <c:v>433</c:v>
                </c:pt>
                <c:pt idx="2599">
                  <c:v>433.16666666666663</c:v>
                </c:pt>
                <c:pt idx="2600">
                  <c:v>433.33333333333331</c:v>
                </c:pt>
                <c:pt idx="2601">
                  <c:v>433.5</c:v>
                </c:pt>
                <c:pt idx="2602">
                  <c:v>433.66666666666663</c:v>
                </c:pt>
                <c:pt idx="2603">
                  <c:v>433.83333333333331</c:v>
                </c:pt>
                <c:pt idx="2604">
                  <c:v>434</c:v>
                </c:pt>
                <c:pt idx="2605">
                  <c:v>434.16666666666663</c:v>
                </c:pt>
                <c:pt idx="2606">
                  <c:v>434.33333333333331</c:v>
                </c:pt>
                <c:pt idx="2607">
                  <c:v>434.5</c:v>
                </c:pt>
                <c:pt idx="2608">
                  <c:v>434.66666666666663</c:v>
                </c:pt>
                <c:pt idx="2609">
                  <c:v>434.83333333333331</c:v>
                </c:pt>
                <c:pt idx="2610">
                  <c:v>435</c:v>
                </c:pt>
                <c:pt idx="2611">
                  <c:v>435.16666666666663</c:v>
                </c:pt>
                <c:pt idx="2612">
                  <c:v>435.33333333333331</c:v>
                </c:pt>
                <c:pt idx="2613">
                  <c:v>435.5</c:v>
                </c:pt>
                <c:pt idx="2614">
                  <c:v>435.66666666666663</c:v>
                </c:pt>
                <c:pt idx="2615">
                  <c:v>435.83333333333331</c:v>
                </c:pt>
                <c:pt idx="2616">
                  <c:v>436</c:v>
                </c:pt>
                <c:pt idx="2617">
                  <c:v>436.16666666666663</c:v>
                </c:pt>
                <c:pt idx="2618">
                  <c:v>436.33333333333331</c:v>
                </c:pt>
                <c:pt idx="2619">
                  <c:v>436.5</c:v>
                </c:pt>
                <c:pt idx="2620">
                  <c:v>436.66666666666663</c:v>
                </c:pt>
                <c:pt idx="2621">
                  <c:v>436.83333333333331</c:v>
                </c:pt>
                <c:pt idx="2622">
                  <c:v>437</c:v>
                </c:pt>
                <c:pt idx="2623">
                  <c:v>437.16666666666663</c:v>
                </c:pt>
                <c:pt idx="2624">
                  <c:v>437.33333333333331</c:v>
                </c:pt>
                <c:pt idx="2625">
                  <c:v>437.5</c:v>
                </c:pt>
                <c:pt idx="2626">
                  <c:v>437.66666666666663</c:v>
                </c:pt>
                <c:pt idx="2627">
                  <c:v>437.83333333333331</c:v>
                </c:pt>
                <c:pt idx="2628">
                  <c:v>438</c:v>
                </c:pt>
                <c:pt idx="2629">
                  <c:v>438.16666666666663</c:v>
                </c:pt>
                <c:pt idx="2630">
                  <c:v>438.33333333333331</c:v>
                </c:pt>
                <c:pt idx="2631">
                  <c:v>438.5</c:v>
                </c:pt>
                <c:pt idx="2632">
                  <c:v>438.66666666666663</c:v>
                </c:pt>
                <c:pt idx="2633">
                  <c:v>438.83333333333331</c:v>
                </c:pt>
                <c:pt idx="2634">
                  <c:v>439</c:v>
                </c:pt>
                <c:pt idx="2635">
                  <c:v>439.16666666666663</c:v>
                </c:pt>
                <c:pt idx="2636">
                  <c:v>439.33333333333331</c:v>
                </c:pt>
                <c:pt idx="2637">
                  <c:v>439.5</c:v>
                </c:pt>
                <c:pt idx="2638">
                  <c:v>439.66666666666663</c:v>
                </c:pt>
                <c:pt idx="2639">
                  <c:v>439.83333333333331</c:v>
                </c:pt>
                <c:pt idx="2640">
                  <c:v>440</c:v>
                </c:pt>
                <c:pt idx="2641">
                  <c:v>440.16666666666663</c:v>
                </c:pt>
                <c:pt idx="2642">
                  <c:v>440.33333333333331</c:v>
                </c:pt>
                <c:pt idx="2643">
                  <c:v>440.5</c:v>
                </c:pt>
                <c:pt idx="2644">
                  <c:v>440.66666666666663</c:v>
                </c:pt>
                <c:pt idx="2645">
                  <c:v>440.83333333333331</c:v>
                </c:pt>
                <c:pt idx="2646">
                  <c:v>441</c:v>
                </c:pt>
                <c:pt idx="2647">
                  <c:v>441.16666666666663</c:v>
                </c:pt>
                <c:pt idx="2648">
                  <c:v>441.33333333333331</c:v>
                </c:pt>
                <c:pt idx="2649">
                  <c:v>441.5</c:v>
                </c:pt>
                <c:pt idx="2650">
                  <c:v>441.66666666666663</c:v>
                </c:pt>
                <c:pt idx="2651">
                  <c:v>441.83333333333331</c:v>
                </c:pt>
                <c:pt idx="2652">
                  <c:v>442</c:v>
                </c:pt>
                <c:pt idx="2653">
                  <c:v>442.16666666666663</c:v>
                </c:pt>
                <c:pt idx="2654">
                  <c:v>442.33333333333331</c:v>
                </c:pt>
                <c:pt idx="2655">
                  <c:v>442.5</c:v>
                </c:pt>
                <c:pt idx="2656">
                  <c:v>442.66666666666663</c:v>
                </c:pt>
                <c:pt idx="2657">
                  <c:v>442.83333333333331</c:v>
                </c:pt>
                <c:pt idx="2658">
                  <c:v>443</c:v>
                </c:pt>
                <c:pt idx="2659">
                  <c:v>443.16666666666663</c:v>
                </c:pt>
                <c:pt idx="2660">
                  <c:v>443.33333333333331</c:v>
                </c:pt>
                <c:pt idx="2661">
                  <c:v>443.5</c:v>
                </c:pt>
                <c:pt idx="2662">
                  <c:v>443.66666666666663</c:v>
                </c:pt>
                <c:pt idx="2663">
                  <c:v>443.83333333333331</c:v>
                </c:pt>
                <c:pt idx="2664">
                  <c:v>444</c:v>
                </c:pt>
                <c:pt idx="2665">
                  <c:v>444.16666666666663</c:v>
                </c:pt>
                <c:pt idx="2666">
                  <c:v>444.33333333333331</c:v>
                </c:pt>
                <c:pt idx="2667">
                  <c:v>444.5</c:v>
                </c:pt>
                <c:pt idx="2668">
                  <c:v>444.66666666666663</c:v>
                </c:pt>
                <c:pt idx="2669">
                  <c:v>444.83333333333331</c:v>
                </c:pt>
                <c:pt idx="2670">
                  <c:v>445</c:v>
                </c:pt>
                <c:pt idx="2671">
                  <c:v>445.16666666666663</c:v>
                </c:pt>
                <c:pt idx="2672">
                  <c:v>445.33333333333331</c:v>
                </c:pt>
                <c:pt idx="2673">
                  <c:v>445.5</c:v>
                </c:pt>
                <c:pt idx="2674">
                  <c:v>445.66666666666663</c:v>
                </c:pt>
                <c:pt idx="2675">
                  <c:v>445.83333333333331</c:v>
                </c:pt>
                <c:pt idx="2676">
                  <c:v>446</c:v>
                </c:pt>
                <c:pt idx="2677">
                  <c:v>446.16666666666663</c:v>
                </c:pt>
                <c:pt idx="2678">
                  <c:v>446.33333333333331</c:v>
                </c:pt>
                <c:pt idx="2679">
                  <c:v>446.5</c:v>
                </c:pt>
                <c:pt idx="2680">
                  <c:v>446.66666666666663</c:v>
                </c:pt>
                <c:pt idx="2681">
                  <c:v>446.83333333333331</c:v>
                </c:pt>
                <c:pt idx="2682">
                  <c:v>447</c:v>
                </c:pt>
                <c:pt idx="2683">
                  <c:v>447.16666666666663</c:v>
                </c:pt>
                <c:pt idx="2684">
                  <c:v>447.33333333333331</c:v>
                </c:pt>
                <c:pt idx="2685">
                  <c:v>447.5</c:v>
                </c:pt>
                <c:pt idx="2686">
                  <c:v>447.66666666666663</c:v>
                </c:pt>
                <c:pt idx="2687">
                  <c:v>447.83333333333331</c:v>
                </c:pt>
                <c:pt idx="2688">
                  <c:v>448</c:v>
                </c:pt>
                <c:pt idx="2689">
                  <c:v>448.16666666666663</c:v>
                </c:pt>
                <c:pt idx="2690">
                  <c:v>448.33333333333331</c:v>
                </c:pt>
                <c:pt idx="2691">
                  <c:v>448.5</c:v>
                </c:pt>
                <c:pt idx="2692">
                  <c:v>448.66666666666663</c:v>
                </c:pt>
                <c:pt idx="2693">
                  <c:v>448.83333333333331</c:v>
                </c:pt>
                <c:pt idx="2694">
                  <c:v>449</c:v>
                </c:pt>
                <c:pt idx="2695">
                  <c:v>449.16666666666663</c:v>
                </c:pt>
                <c:pt idx="2696">
                  <c:v>449.33333333333331</c:v>
                </c:pt>
                <c:pt idx="2697">
                  <c:v>449.5</c:v>
                </c:pt>
                <c:pt idx="2698">
                  <c:v>449.66666666666663</c:v>
                </c:pt>
                <c:pt idx="2699">
                  <c:v>449.83333333333331</c:v>
                </c:pt>
                <c:pt idx="2700">
                  <c:v>450</c:v>
                </c:pt>
                <c:pt idx="2701">
                  <c:v>450.16666666666663</c:v>
                </c:pt>
                <c:pt idx="2702">
                  <c:v>450.33333333333331</c:v>
                </c:pt>
                <c:pt idx="2703">
                  <c:v>450.5</c:v>
                </c:pt>
                <c:pt idx="2704">
                  <c:v>450.66666666666663</c:v>
                </c:pt>
                <c:pt idx="2705">
                  <c:v>450.83333333333331</c:v>
                </c:pt>
                <c:pt idx="2706">
                  <c:v>451</c:v>
                </c:pt>
                <c:pt idx="2707">
                  <c:v>451.16666666666663</c:v>
                </c:pt>
                <c:pt idx="2708">
                  <c:v>451.33333333333331</c:v>
                </c:pt>
                <c:pt idx="2709">
                  <c:v>451.5</c:v>
                </c:pt>
                <c:pt idx="2710">
                  <c:v>451.66666666666663</c:v>
                </c:pt>
                <c:pt idx="2711">
                  <c:v>451.83333333333331</c:v>
                </c:pt>
                <c:pt idx="2712">
                  <c:v>452</c:v>
                </c:pt>
                <c:pt idx="2713">
                  <c:v>452.16666666666663</c:v>
                </c:pt>
                <c:pt idx="2714">
                  <c:v>452.33333333333331</c:v>
                </c:pt>
                <c:pt idx="2715">
                  <c:v>452.5</c:v>
                </c:pt>
                <c:pt idx="2716">
                  <c:v>452.66666666666663</c:v>
                </c:pt>
                <c:pt idx="2717">
                  <c:v>452.83333333333331</c:v>
                </c:pt>
                <c:pt idx="2718">
                  <c:v>453</c:v>
                </c:pt>
                <c:pt idx="2719">
                  <c:v>453.16666666666663</c:v>
                </c:pt>
                <c:pt idx="2720">
                  <c:v>453.33333333333331</c:v>
                </c:pt>
                <c:pt idx="2721">
                  <c:v>453.5</c:v>
                </c:pt>
                <c:pt idx="2722">
                  <c:v>453.66666666666663</c:v>
                </c:pt>
                <c:pt idx="2723">
                  <c:v>453.83333333333331</c:v>
                </c:pt>
                <c:pt idx="2724">
                  <c:v>454</c:v>
                </c:pt>
                <c:pt idx="2725">
                  <c:v>454.16666666666663</c:v>
                </c:pt>
                <c:pt idx="2726">
                  <c:v>454.33333333333331</c:v>
                </c:pt>
                <c:pt idx="2727">
                  <c:v>454.5</c:v>
                </c:pt>
                <c:pt idx="2728">
                  <c:v>454.66666666666663</c:v>
                </c:pt>
                <c:pt idx="2729">
                  <c:v>454.83333333333331</c:v>
                </c:pt>
                <c:pt idx="2730">
                  <c:v>455</c:v>
                </c:pt>
                <c:pt idx="2731">
                  <c:v>455.16666666666663</c:v>
                </c:pt>
                <c:pt idx="2732">
                  <c:v>455.33333333333331</c:v>
                </c:pt>
                <c:pt idx="2733">
                  <c:v>455.5</c:v>
                </c:pt>
                <c:pt idx="2734">
                  <c:v>455.66666666666663</c:v>
                </c:pt>
                <c:pt idx="2735">
                  <c:v>455.83333333333331</c:v>
                </c:pt>
                <c:pt idx="2736">
                  <c:v>456</c:v>
                </c:pt>
                <c:pt idx="2737">
                  <c:v>456.16666666666663</c:v>
                </c:pt>
                <c:pt idx="2738">
                  <c:v>456.33333333333331</c:v>
                </c:pt>
                <c:pt idx="2739">
                  <c:v>456.5</c:v>
                </c:pt>
                <c:pt idx="2740">
                  <c:v>456.66666666666663</c:v>
                </c:pt>
                <c:pt idx="2741">
                  <c:v>456.83333333333331</c:v>
                </c:pt>
                <c:pt idx="2742">
                  <c:v>457</c:v>
                </c:pt>
                <c:pt idx="2743">
                  <c:v>457.16666666666663</c:v>
                </c:pt>
                <c:pt idx="2744">
                  <c:v>457.33333333333331</c:v>
                </c:pt>
                <c:pt idx="2745">
                  <c:v>457.5</c:v>
                </c:pt>
                <c:pt idx="2746">
                  <c:v>457.66666666666663</c:v>
                </c:pt>
                <c:pt idx="2747">
                  <c:v>457.83333333333331</c:v>
                </c:pt>
                <c:pt idx="2748">
                  <c:v>458</c:v>
                </c:pt>
                <c:pt idx="2749">
                  <c:v>458.16666666666663</c:v>
                </c:pt>
                <c:pt idx="2750">
                  <c:v>458.33333333333331</c:v>
                </c:pt>
                <c:pt idx="2751">
                  <c:v>458.5</c:v>
                </c:pt>
                <c:pt idx="2752">
                  <c:v>458.66666666666663</c:v>
                </c:pt>
                <c:pt idx="2753">
                  <c:v>458.83333333333331</c:v>
                </c:pt>
                <c:pt idx="2754">
                  <c:v>459</c:v>
                </c:pt>
                <c:pt idx="2755">
                  <c:v>459.16666666666663</c:v>
                </c:pt>
                <c:pt idx="2756">
                  <c:v>459.33333333333331</c:v>
                </c:pt>
                <c:pt idx="2757">
                  <c:v>459.5</c:v>
                </c:pt>
                <c:pt idx="2758">
                  <c:v>459.66666666666663</c:v>
                </c:pt>
                <c:pt idx="2759">
                  <c:v>459.83333333333331</c:v>
                </c:pt>
                <c:pt idx="2760">
                  <c:v>460</c:v>
                </c:pt>
                <c:pt idx="2761">
                  <c:v>460.16666666666663</c:v>
                </c:pt>
                <c:pt idx="2762">
                  <c:v>460.33333333333331</c:v>
                </c:pt>
                <c:pt idx="2763">
                  <c:v>460.5</c:v>
                </c:pt>
                <c:pt idx="2764">
                  <c:v>460.66666666666663</c:v>
                </c:pt>
                <c:pt idx="2765">
                  <c:v>460.83333333333331</c:v>
                </c:pt>
                <c:pt idx="2766">
                  <c:v>461</c:v>
                </c:pt>
                <c:pt idx="2767">
                  <c:v>461.16666666666663</c:v>
                </c:pt>
                <c:pt idx="2768">
                  <c:v>461.33333333333331</c:v>
                </c:pt>
                <c:pt idx="2769">
                  <c:v>461.5</c:v>
                </c:pt>
                <c:pt idx="2770">
                  <c:v>461.66666666666663</c:v>
                </c:pt>
                <c:pt idx="2771">
                  <c:v>461.83333333333331</c:v>
                </c:pt>
                <c:pt idx="2772">
                  <c:v>462</c:v>
                </c:pt>
                <c:pt idx="2773">
                  <c:v>462.16666666666663</c:v>
                </c:pt>
                <c:pt idx="2774">
                  <c:v>462.33333333333331</c:v>
                </c:pt>
                <c:pt idx="2775">
                  <c:v>462.5</c:v>
                </c:pt>
                <c:pt idx="2776">
                  <c:v>462.66666666666663</c:v>
                </c:pt>
                <c:pt idx="2777">
                  <c:v>462.83333333333331</c:v>
                </c:pt>
                <c:pt idx="2778">
                  <c:v>463</c:v>
                </c:pt>
                <c:pt idx="2779">
                  <c:v>463.16666666666663</c:v>
                </c:pt>
                <c:pt idx="2780">
                  <c:v>463.33333333333331</c:v>
                </c:pt>
                <c:pt idx="2781">
                  <c:v>463.5</c:v>
                </c:pt>
                <c:pt idx="2782">
                  <c:v>463.66666666666663</c:v>
                </c:pt>
                <c:pt idx="2783">
                  <c:v>463.83333333333331</c:v>
                </c:pt>
                <c:pt idx="2784">
                  <c:v>464</c:v>
                </c:pt>
                <c:pt idx="2785">
                  <c:v>464.16666666666663</c:v>
                </c:pt>
                <c:pt idx="2786">
                  <c:v>464.33333333333331</c:v>
                </c:pt>
                <c:pt idx="2787">
                  <c:v>464.5</c:v>
                </c:pt>
                <c:pt idx="2788">
                  <c:v>464.66666666666663</c:v>
                </c:pt>
                <c:pt idx="2789">
                  <c:v>464.83333333333331</c:v>
                </c:pt>
                <c:pt idx="2790">
                  <c:v>465</c:v>
                </c:pt>
                <c:pt idx="2791">
                  <c:v>465.16666666666663</c:v>
                </c:pt>
                <c:pt idx="2792">
                  <c:v>465.33333333333331</c:v>
                </c:pt>
                <c:pt idx="2793">
                  <c:v>465.5</c:v>
                </c:pt>
                <c:pt idx="2794">
                  <c:v>465.66666666666663</c:v>
                </c:pt>
                <c:pt idx="2795">
                  <c:v>465.83333333333331</c:v>
                </c:pt>
                <c:pt idx="2796">
                  <c:v>466</c:v>
                </c:pt>
                <c:pt idx="2797">
                  <c:v>466.16666666666663</c:v>
                </c:pt>
                <c:pt idx="2798">
                  <c:v>466.33333333333331</c:v>
                </c:pt>
                <c:pt idx="2799">
                  <c:v>466.5</c:v>
                </c:pt>
                <c:pt idx="2800">
                  <c:v>466.66666666666663</c:v>
                </c:pt>
                <c:pt idx="2801">
                  <c:v>466.83333333333331</c:v>
                </c:pt>
                <c:pt idx="2802">
                  <c:v>467</c:v>
                </c:pt>
                <c:pt idx="2803">
                  <c:v>467.16666666666663</c:v>
                </c:pt>
                <c:pt idx="2804">
                  <c:v>467.33333333333331</c:v>
                </c:pt>
                <c:pt idx="2805">
                  <c:v>467.5</c:v>
                </c:pt>
                <c:pt idx="2806">
                  <c:v>467.66666666666663</c:v>
                </c:pt>
                <c:pt idx="2807">
                  <c:v>467.83333333333331</c:v>
                </c:pt>
                <c:pt idx="2808">
                  <c:v>468</c:v>
                </c:pt>
                <c:pt idx="2809">
                  <c:v>468.16666666666663</c:v>
                </c:pt>
                <c:pt idx="2810">
                  <c:v>468.33333333333331</c:v>
                </c:pt>
                <c:pt idx="2811">
                  <c:v>468.5</c:v>
                </c:pt>
                <c:pt idx="2812">
                  <c:v>468.66666666666663</c:v>
                </c:pt>
                <c:pt idx="2813">
                  <c:v>468.83333333333331</c:v>
                </c:pt>
                <c:pt idx="2814">
                  <c:v>469</c:v>
                </c:pt>
                <c:pt idx="2815">
                  <c:v>469.16666666666663</c:v>
                </c:pt>
                <c:pt idx="2816">
                  <c:v>469.33333333333331</c:v>
                </c:pt>
                <c:pt idx="2817">
                  <c:v>469.5</c:v>
                </c:pt>
                <c:pt idx="2818">
                  <c:v>469.66666666666663</c:v>
                </c:pt>
                <c:pt idx="2819">
                  <c:v>469.83333333333331</c:v>
                </c:pt>
                <c:pt idx="2820">
                  <c:v>470</c:v>
                </c:pt>
                <c:pt idx="2821">
                  <c:v>470.16666666666663</c:v>
                </c:pt>
                <c:pt idx="2822">
                  <c:v>470.33333333333331</c:v>
                </c:pt>
                <c:pt idx="2823">
                  <c:v>470.5</c:v>
                </c:pt>
                <c:pt idx="2824">
                  <c:v>470.66666666666663</c:v>
                </c:pt>
                <c:pt idx="2825">
                  <c:v>470.83333333333331</c:v>
                </c:pt>
                <c:pt idx="2826">
                  <c:v>471</c:v>
                </c:pt>
                <c:pt idx="2827">
                  <c:v>471.16666666666663</c:v>
                </c:pt>
                <c:pt idx="2828">
                  <c:v>471.33333333333331</c:v>
                </c:pt>
                <c:pt idx="2829">
                  <c:v>471.5</c:v>
                </c:pt>
                <c:pt idx="2830">
                  <c:v>471.66666666666663</c:v>
                </c:pt>
                <c:pt idx="2831">
                  <c:v>471.83333333333331</c:v>
                </c:pt>
                <c:pt idx="2832">
                  <c:v>472</c:v>
                </c:pt>
                <c:pt idx="2833">
                  <c:v>472.16666666666663</c:v>
                </c:pt>
                <c:pt idx="2834">
                  <c:v>472.33333333333331</c:v>
                </c:pt>
                <c:pt idx="2835">
                  <c:v>472.5</c:v>
                </c:pt>
                <c:pt idx="2836">
                  <c:v>472.66666666666663</c:v>
                </c:pt>
                <c:pt idx="2837">
                  <c:v>472.83333333333331</c:v>
                </c:pt>
                <c:pt idx="2838">
                  <c:v>473</c:v>
                </c:pt>
                <c:pt idx="2839">
                  <c:v>473.16666666666663</c:v>
                </c:pt>
                <c:pt idx="2840">
                  <c:v>473.33333333333331</c:v>
                </c:pt>
                <c:pt idx="2841">
                  <c:v>473.5</c:v>
                </c:pt>
                <c:pt idx="2842">
                  <c:v>473.66666666666663</c:v>
                </c:pt>
                <c:pt idx="2843">
                  <c:v>473.83333333333331</c:v>
                </c:pt>
                <c:pt idx="2844">
                  <c:v>474</c:v>
                </c:pt>
                <c:pt idx="2845">
                  <c:v>474.16666666666663</c:v>
                </c:pt>
                <c:pt idx="2846">
                  <c:v>474.33333333333331</c:v>
                </c:pt>
                <c:pt idx="2847">
                  <c:v>474.5</c:v>
                </c:pt>
                <c:pt idx="2848">
                  <c:v>474.66666666666663</c:v>
                </c:pt>
                <c:pt idx="2849">
                  <c:v>474.83333333333331</c:v>
                </c:pt>
                <c:pt idx="2850">
                  <c:v>475</c:v>
                </c:pt>
                <c:pt idx="2851">
                  <c:v>475.16666666666663</c:v>
                </c:pt>
                <c:pt idx="2852">
                  <c:v>475.33333333333331</c:v>
                </c:pt>
                <c:pt idx="2853">
                  <c:v>475.5</c:v>
                </c:pt>
                <c:pt idx="2854">
                  <c:v>475.66666666666663</c:v>
                </c:pt>
                <c:pt idx="2855">
                  <c:v>475.83333333333331</c:v>
                </c:pt>
                <c:pt idx="2856">
                  <c:v>476</c:v>
                </c:pt>
                <c:pt idx="2857">
                  <c:v>476.16666666666663</c:v>
                </c:pt>
                <c:pt idx="2858">
                  <c:v>476.33333333333331</c:v>
                </c:pt>
                <c:pt idx="2859">
                  <c:v>476.5</c:v>
                </c:pt>
                <c:pt idx="2860">
                  <c:v>476.66666666666663</c:v>
                </c:pt>
                <c:pt idx="2861">
                  <c:v>476.83333333333331</c:v>
                </c:pt>
                <c:pt idx="2862">
                  <c:v>477</c:v>
                </c:pt>
                <c:pt idx="2863">
                  <c:v>477.16666666666663</c:v>
                </c:pt>
                <c:pt idx="2864">
                  <c:v>477.33333333333331</c:v>
                </c:pt>
                <c:pt idx="2865">
                  <c:v>477.5</c:v>
                </c:pt>
                <c:pt idx="2866">
                  <c:v>477.66666666666663</c:v>
                </c:pt>
                <c:pt idx="2867">
                  <c:v>477.83333333333331</c:v>
                </c:pt>
                <c:pt idx="2868">
                  <c:v>478</c:v>
                </c:pt>
                <c:pt idx="2869">
                  <c:v>478.16666666666663</c:v>
                </c:pt>
                <c:pt idx="2870">
                  <c:v>478.33333333333331</c:v>
                </c:pt>
                <c:pt idx="2871">
                  <c:v>478.5</c:v>
                </c:pt>
                <c:pt idx="2872">
                  <c:v>478.66666666666663</c:v>
                </c:pt>
                <c:pt idx="2873">
                  <c:v>478.83333333333331</c:v>
                </c:pt>
                <c:pt idx="2874">
                  <c:v>479</c:v>
                </c:pt>
                <c:pt idx="2875">
                  <c:v>479.16666666666663</c:v>
                </c:pt>
                <c:pt idx="2876">
                  <c:v>479.33333333333331</c:v>
                </c:pt>
                <c:pt idx="2877">
                  <c:v>479.5</c:v>
                </c:pt>
                <c:pt idx="2878">
                  <c:v>479.66666666666663</c:v>
                </c:pt>
                <c:pt idx="2879">
                  <c:v>479.83333333333331</c:v>
                </c:pt>
                <c:pt idx="2880">
                  <c:v>480</c:v>
                </c:pt>
                <c:pt idx="2881">
                  <c:v>480.16666666666663</c:v>
                </c:pt>
                <c:pt idx="2882">
                  <c:v>480.33333333333331</c:v>
                </c:pt>
                <c:pt idx="2883">
                  <c:v>480.5</c:v>
                </c:pt>
                <c:pt idx="2884">
                  <c:v>480.66666666666663</c:v>
                </c:pt>
                <c:pt idx="2885">
                  <c:v>480.83333333333331</c:v>
                </c:pt>
                <c:pt idx="2886">
                  <c:v>481</c:v>
                </c:pt>
                <c:pt idx="2887">
                  <c:v>481.16666666666663</c:v>
                </c:pt>
                <c:pt idx="2888">
                  <c:v>481.33333333333331</c:v>
                </c:pt>
                <c:pt idx="2889">
                  <c:v>481.5</c:v>
                </c:pt>
                <c:pt idx="2890">
                  <c:v>481.66666666666663</c:v>
                </c:pt>
                <c:pt idx="2891">
                  <c:v>481.83333333333331</c:v>
                </c:pt>
                <c:pt idx="2892">
                  <c:v>482</c:v>
                </c:pt>
                <c:pt idx="2893">
                  <c:v>482.16666666666663</c:v>
                </c:pt>
                <c:pt idx="2894">
                  <c:v>482.33333333333331</c:v>
                </c:pt>
                <c:pt idx="2895">
                  <c:v>482.5</c:v>
                </c:pt>
                <c:pt idx="2896">
                  <c:v>482.66666666666663</c:v>
                </c:pt>
                <c:pt idx="2897">
                  <c:v>482.83333333333331</c:v>
                </c:pt>
                <c:pt idx="2898">
                  <c:v>483</c:v>
                </c:pt>
                <c:pt idx="2899">
                  <c:v>483.16666666666663</c:v>
                </c:pt>
                <c:pt idx="2900">
                  <c:v>483.33333333333331</c:v>
                </c:pt>
                <c:pt idx="2901">
                  <c:v>483.5</c:v>
                </c:pt>
                <c:pt idx="2902">
                  <c:v>483.66666666666663</c:v>
                </c:pt>
                <c:pt idx="2903">
                  <c:v>483.83333333333331</c:v>
                </c:pt>
                <c:pt idx="2904">
                  <c:v>484</c:v>
                </c:pt>
                <c:pt idx="2905">
                  <c:v>484.16666666666663</c:v>
                </c:pt>
                <c:pt idx="2906">
                  <c:v>484.33333333333331</c:v>
                </c:pt>
                <c:pt idx="2907">
                  <c:v>484.5</c:v>
                </c:pt>
                <c:pt idx="2908">
                  <c:v>484.66666666666663</c:v>
                </c:pt>
                <c:pt idx="2909">
                  <c:v>484.83333333333331</c:v>
                </c:pt>
                <c:pt idx="2910">
                  <c:v>485</c:v>
                </c:pt>
                <c:pt idx="2911">
                  <c:v>485.16666666666663</c:v>
                </c:pt>
                <c:pt idx="2912">
                  <c:v>485.33333333333331</c:v>
                </c:pt>
                <c:pt idx="2913">
                  <c:v>485.5</c:v>
                </c:pt>
                <c:pt idx="2914">
                  <c:v>485.66666666666663</c:v>
                </c:pt>
                <c:pt idx="2915">
                  <c:v>485.83333333333331</c:v>
                </c:pt>
                <c:pt idx="2916">
                  <c:v>486</c:v>
                </c:pt>
                <c:pt idx="2917">
                  <c:v>486.16666666666663</c:v>
                </c:pt>
                <c:pt idx="2918">
                  <c:v>486.33333333333331</c:v>
                </c:pt>
                <c:pt idx="2919">
                  <c:v>486.5</c:v>
                </c:pt>
                <c:pt idx="2920">
                  <c:v>486.66666666666663</c:v>
                </c:pt>
                <c:pt idx="2921">
                  <c:v>486.83333333333331</c:v>
                </c:pt>
                <c:pt idx="2922">
                  <c:v>487</c:v>
                </c:pt>
                <c:pt idx="2923">
                  <c:v>487.16666666666663</c:v>
                </c:pt>
                <c:pt idx="2924">
                  <c:v>487.33333333333331</c:v>
                </c:pt>
                <c:pt idx="2925">
                  <c:v>487.5</c:v>
                </c:pt>
                <c:pt idx="2926">
                  <c:v>487.66666666666663</c:v>
                </c:pt>
                <c:pt idx="2927">
                  <c:v>487.83333333333331</c:v>
                </c:pt>
                <c:pt idx="2928">
                  <c:v>488</c:v>
                </c:pt>
                <c:pt idx="2929">
                  <c:v>488.16666666666663</c:v>
                </c:pt>
                <c:pt idx="2930">
                  <c:v>488.33333333333331</c:v>
                </c:pt>
                <c:pt idx="2931">
                  <c:v>488.5</c:v>
                </c:pt>
                <c:pt idx="2932">
                  <c:v>488.66666666666663</c:v>
                </c:pt>
                <c:pt idx="2933">
                  <c:v>488.83333333333331</c:v>
                </c:pt>
                <c:pt idx="2934">
                  <c:v>489</c:v>
                </c:pt>
                <c:pt idx="2935">
                  <c:v>489.16666666666663</c:v>
                </c:pt>
                <c:pt idx="2936">
                  <c:v>489.33333333333331</c:v>
                </c:pt>
                <c:pt idx="2937">
                  <c:v>489.5</c:v>
                </c:pt>
                <c:pt idx="2938">
                  <c:v>489.66666666666663</c:v>
                </c:pt>
                <c:pt idx="2939">
                  <c:v>489.83333333333331</c:v>
                </c:pt>
                <c:pt idx="2940">
                  <c:v>490</c:v>
                </c:pt>
                <c:pt idx="2941">
                  <c:v>490.16666666666663</c:v>
                </c:pt>
                <c:pt idx="2942">
                  <c:v>490.33333333333331</c:v>
                </c:pt>
                <c:pt idx="2943">
                  <c:v>490.5</c:v>
                </c:pt>
                <c:pt idx="2944">
                  <c:v>490.66666666666663</c:v>
                </c:pt>
                <c:pt idx="2945">
                  <c:v>490.83333333333331</c:v>
                </c:pt>
                <c:pt idx="2946">
                  <c:v>491</c:v>
                </c:pt>
                <c:pt idx="2947">
                  <c:v>491.16666666666663</c:v>
                </c:pt>
                <c:pt idx="2948">
                  <c:v>491.33333333333331</c:v>
                </c:pt>
                <c:pt idx="2949">
                  <c:v>491.5</c:v>
                </c:pt>
                <c:pt idx="2950">
                  <c:v>491.66666666666663</c:v>
                </c:pt>
                <c:pt idx="2951">
                  <c:v>491.83333333333331</c:v>
                </c:pt>
                <c:pt idx="2952">
                  <c:v>492</c:v>
                </c:pt>
                <c:pt idx="2953">
                  <c:v>492.16666666666663</c:v>
                </c:pt>
                <c:pt idx="2954">
                  <c:v>492.33333333333331</c:v>
                </c:pt>
                <c:pt idx="2955">
                  <c:v>492.5</c:v>
                </c:pt>
                <c:pt idx="2956">
                  <c:v>492.66666666666663</c:v>
                </c:pt>
                <c:pt idx="2957">
                  <c:v>492.83333333333331</c:v>
                </c:pt>
                <c:pt idx="2958">
                  <c:v>493</c:v>
                </c:pt>
                <c:pt idx="2959">
                  <c:v>493.16666666666663</c:v>
                </c:pt>
                <c:pt idx="2960">
                  <c:v>493.33333333333331</c:v>
                </c:pt>
                <c:pt idx="2961">
                  <c:v>493.5</c:v>
                </c:pt>
                <c:pt idx="2962">
                  <c:v>493.66666666666663</c:v>
                </c:pt>
                <c:pt idx="2963">
                  <c:v>493.83333333333331</c:v>
                </c:pt>
                <c:pt idx="2964">
                  <c:v>494</c:v>
                </c:pt>
                <c:pt idx="2965">
                  <c:v>494.16666666666663</c:v>
                </c:pt>
                <c:pt idx="2966">
                  <c:v>494.33333333333331</c:v>
                </c:pt>
                <c:pt idx="2967">
                  <c:v>494.5</c:v>
                </c:pt>
                <c:pt idx="2968">
                  <c:v>494.66666666666663</c:v>
                </c:pt>
                <c:pt idx="2969">
                  <c:v>494.83333333333331</c:v>
                </c:pt>
                <c:pt idx="2970">
                  <c:v>495</c:v>
                </c:pt>
                <c:pt idx="2971">
                  <c:v>495.16666666666663</c:v>
                </c:pt>
                <c:pt idx="2972">
                  <c:v>495.33333333333331</c:v>
                </c:pt>
                <c:pt idx="2973">
                  <c:v>495.5</c:v>
                </c:pt>
                <c:pt idx="2974">
                  <c:v>495.66666666666663</c:v>
                </c:pt>
                <c:pt idx="2975">
                  <c:v>495.83333333333331</c:v>
                </c:pt>
                <c:pt idx="2976">
                  <c:v>496</c:v>
                </c:pt>
                <c:pt idx="2977">
                  <c:v>496.16666666666663</c:v>
                </c:pt>
                <c:pt idx="2978">
                  <c:v>496.33333333333331</c:v>
                </c:pt>
                <c:pt idx="2979">
                  <c:v>496.5</c:v>
                </c:pt>
                <c:pt idx="2980">
                  <c:v>496.66666666666663</c:v>
                </c:pt>
                <c:pt idx="2981">
                  <c:v>496.83333333333331</c:v>
                </c:pt>
                <c:pt idx="2982">
                  <c:v>497</c:v>
                </c:pt>
                <c:pt idx="2983">
                  <c:v>497.16666666666663</c:v>
                </c:pt>
                <c:pt idx="2984">
                  <c:v>497.33333333333331</c:v>
                </c:pt>
                <c:pt idx="2985">
                  <c:v>497.5</c:v>
                </c:pt>
                <c:pt idx="2986">
                  <c:v>497.66666666666663</c:v>
                </c:pt>
                <c:pt idx="2987">
                  <c:v>497.83333333333331</c:v>
                </c:pt>
                <c:pt idx="2988">
                  <c:v>498</c:v>
                </c:pt>
                <c:pt idx="2989">
                  <c:v>498.16666666666663</c:v>
                </c:pt>
                <c:pt idx="2990">
                  <c:v>498.33333333333331</c:v>
                </c:pt>
                <c:pt idx="2991">
                  <c:v>498.5</c:v>
                </c:pt>
                <c:pt idx="2992">
                  <c:v>498.66666666666663</c:v>
                </c:pt>
                <c:pt idx="2993">
                  <c:v>498.83333333333331</c:v>
                </c:pt>
                <c:pt idx="2994">
                  <c:v>499</c:v>
                </c:pt>
                <c:pt idx="2995">
                  <c:v>499.16666666666663</c:v>
                </c:pt>
                <c:pt idx="2996">
                  <c:v>499.33333333333331</c:v>
                </c:pt>
                <c:pt idx="2997">
                  <c:v>499.5</c:v>
                </c:pt>
                <c:pt idx="2998">
                  <c:v>499.66666666666663</c:v>
                </c:pt>
                <c:pt idx="2999">
                  <c:v>499.83333333333331</c:v>
                </c:pt>
                <c:pt idx="3000">
                  <c:v>500</c:v>
                </c:pt>
                <c:pt idx="3001">
                  <c:v>500.16666666666663</c:v>
                </c:pt>
                <c:pt idx="3002">
                  <c:v>500.33333333333331</c:v>
                </c:pt>
                <c:pt idx="3003">
                  <c:v>500.5</c:v>
                </c:pt>
                <c:pt idx="3004">
                  <c:v>500.66666666666663</c:v>
                </c:pt>
                <c:pt idx="3005">
                  <c:v>500.83333333333331</c:v>
                </c:pt>
                <c:pt idx="3006">
                  <c:v>501</c:v>
                </c:pt>
                <c:pt idx="3007">
                  <c:v>501.16666666666663</c:v>
                </c:pt>
                <c:pt idx="3008">
                  <c:v>501.33333333333331</c:v>
                </c:pt>
                <c:pt idx="3009">
                  <c:v>501.5</c:v>
                </c:pt>
                <c:pt idx="3010">
                  <c:v>501.66666666666663</c:v>
                </c:pt>
                <c:pt idx="3011">
                  <c:v>501.83333333333331</c:v>
                </c:pt>
                <c:pt idx="3012">
                  <c:v>502</c:v>
                </c:pt>
                <c:pt idx="3013">
                  <c:v>502.16666666666663</c:v>
                </c:pt>
                <c:pt idx="3014">
                  <c:v>502.33333333333331</c:v>
                </c:pt>
                <c:pt idx="3015">
                  <c:v>502.5</c:v>
                </c:pt>
                <c:pt idx="3016">
                  <c:v>502.66666666666663</c:v>
                </c:pt>
                <c:pt idx="3017">
                  <c:v>502.83333333333331</c:v>
                </c:pt>
                <c:pt idx="3018">
                  <c:v>503</c:v>
                </c:pt>
                <c:pt idx="3019">
                  <c:v>503.16666666666663</c:v>
                </c:pt>
                <c:pt idx="3020">
                  <c:v>503.33333333333331</c:v>
                </c:pt>
                <c:pt idx="3021">
                  <c:v>503.5</c:v>
                </c:pt>
                <c:pt idx="3022">
                  <c:v>503.66666666666663</c:v>
                </c:pt>
                <c:pt idx="3023">
                  <c:v>503.83333333333331</c:v>
                </c:pt>
                <c:pt idx="3024">
                  <c:v>504</c:v>
                </c:pt>
                <c:pt idx="3025">
                  <c:v>504.16666666666663</c:v>
                </c:pt>
                <c:pt idx="3026">
                  <c:v>504.33333333333331</c:v>
                </c:pt>
                <c:pt idx="3027">
                  <c:v>504.5</c:v>
                </c:pt>
                <c:pt idx="3028">
                  <c:v>504.66666666666663</c:v>
                </c:pt>
                <c:pt idx="3029">
                  <c:v>504.83333333333331</c:v>
                </c:pt>
                <c:pt idx="3030">
                  <c:v>505</c:v>
                </c:pt>
                <c:pt idx="3031">
                  <c:v>505.16666666666663</c:v>
                </c:pt>
                <c:pt idx="3032">
                  <c:v>505.33333333333331</c:v>
                </c:pt>
                <c:pt idx="3033">
                  <c:v>505.5</c:v>
                </c:pt>
                <c:pt idx="3034">
                  <c:v>505.66666666666663</c:v>
                </c:pt>
                <c:pt idx="3035">
                  <c:v>505.83333333333331</c:v>
                </c:pt>
                <c:pt idx="3036">
                  <c:v>506</c:v>
                </c:pt>
                <c:pt idx="3037">
                  <c:v>506.16666666666663</c:v>
                </c:pt>
                <c:pt idx="3038">
                  <c:v>506.33333333333331</c:v>
                </c:pt>
                <c:pt idx="3039">
                  <c:v>506.5</c:v>
                </c:pt>
                <c:pt idx="3040">
                  <c:v>506.66666666666663</c:v>
                </c:pt>
                <c:pt idx="3041">
                  <c:v>506.83333333333331</c:v>
                </c:pt>
                <c:pt idx="3042">
                  <c:v>507</c:v>
                </c:pt>
                <c:pt idx="3043">
                  <c:v>507.16666666666663</c:v>
                </c:pt>
                <c:pt idx="3044">
                  <c:v>507.33333333333331</c:v>
                </c:pt>
                <c:pt idx="3045">
                  <c:v>507.5</c:v>
                </c:pt>
                <c:pt idx="3046">
                  <c:v>507.66666666666663</c:v>
                </c:pt>
                <c:pt idx="3047">
                  <c:v>507.83333333333331</c:v>
                </c:pt>
                <c:pt idx="3048">
                  <c:v>508</c:v>
                </c:pt>
                <c:pt idx="3049">
                  <c:v>508.16666666666663</c:v>
                </c:pt>
                <c:pt idx="3050">
                  <c:v>508.33333333333331</c:v>
                </c:pt>
                <c:pt idx="3051">
                  <c:v>508.5</c:v>
                </c:pt>
                <c:pt idx="3052">
                  <c:v>508.66666666666663</c:v>
                </c:pt>
                <c:pt idx="3053">
                  <c:v>508.83333333333331</c:v>
                </c:pt>
                <c:pt idx="3054">
                  <c:v>509</c:v>
                </c:pt>
                <c:pt idx="3055">
                  <c:v>509.16666666666663</c:v>
                </c:pt>
                <c:pt idx="3056">
                  <c:v>509.33333333333331</c:v>
                </c:pt>
                <c:pt idx="3057">
                  <c:v>509.5</c:v>
                </c:pt>
                <c:pt idx="3058">
                  <c:v>509.66666666666663</c:v>
                </c:pt>
                <c:pt idx="3059">
                  <c:v>509.83333333333331</c:v>
                </c:pt>
                <c:pt idx="3060">
                  <c:v>510</c:v>
                </c:pt>
                <c:pt idx="3061">
                  <c:v>510.16666666666663</c:v>
                </c:pt>
                <c:pt idx="3062">
                  <c:v>510.33333333333331</c:v>
                </c:pt>
                <c:pt idx="3063">
                  <c:v>510.5</c:v>
                </c:pt>
                <c:pt idx="3064">
                  <c:v>510.66666666666663</c:v>
                </c:pt>
                <c:pt idx="3065">
                  <c:v>510.83333333333331</c:v>
                </c:pt>
                <c:pt idx="3066">
                  <c:v>511</c:v>
                </c:pt>
                <c:pt idx="3067">
                  <c:v>511.16666666666663</c:v>
                </c:pt>
                <c:pt idx="3068">
                  <c:v>511.33333333333331</c:v>
                </c:pt>
                <c:pt idx="3069">
                  <c:v>511.5</c:v>
                </c:pt>
                <c:pt idx="3070">
                  <c:v>511.66666666666663</c:v>
                </c:pt>
                <c:pt idx="3071">
                  <c:v>511.83333333333331</c:v>
                </c:pt>
                <c:pt idx="3072">
                  <c:v>512</c:v>
                </c:pt>
                <c:pt idx="3073">
                  <c:v>512.16666666666663</c:v>
                </c:pt>
                <c:pt idx="3074">
                  <c:v>512.33333333333326</c:v>
                </c:pt>
                <c:pt idx="3075">
                  <c:v>512.5</c:v>
                </c:pt>
                <c:pt idx="3076">
                  <c:v>512.66666666666663</c:v>
                </c:pt>
                <c:pt idx="3077">
                  <c:v>512.83333333333326</c:v>
                </c:pt>
                <c:pt idx="3078">
                  <c:v>513</c:v>
                </c:pt>
                <c:pt idx="3079">
                  <c:v>513.16666666666663</c:v>
                </c:pt>
                <c:pt idx="3080">
                  <c:v>513.33333333333326</c:v>
                </c:pt>
                <c:pt idx="3081">
                  <c:v>513.5</c:v>
                </c:pt>
                <c:pt idx="3082">
                  <c:v>513.66666666666663</c:v>
                </c:pt>
                <c:pt idx="3083">
                  <c:v>513.83333333333326</c:v>
                </c:pt>
                <c:pt idx="3084">
                  <c:v>514</c:v>
                </c:pt>
                <c:pt idx="3085">
                  <c:v>514.16666666666663</c:v>
                </c:pt>
                <c:pt idx="3086">
                  <c:v>514.33333333333326</c:v>
                </c:pt>
                <c:pt idx="3087">
                  <c:v>514.5</c:v>
                </c:pt>
                <c:pt idx="3088">
                  <c:v>514.66666666666663</c:v>
                </c:pt>
                <c:pt idx="3089">
                  <c:v>514.83333333333326</c:v>
                </c:pt>
                <c:pt idx="3090">
                  <c:v>515</c:v>
                </c:pt>
                <c:pt idx="3091">
                  <c:v>515.16666666666663</c:v>
                </c:pt>
                <c:pt idx="3092">
                  <c:v>515.33333333333326</c:v>
                </c:pt>
                <c:pt idx="3093">
                  <c:v>515.5</c:v>
                </c:pt>
                <c:pt idx="3094">
                  <c:v>515.66666666666663</c:v>
                </c:pt>
                <c:pt idx="3095">
                  <c:v>515.83333333333326</c:v>
                </c:pt>
                <c:pt idx="3096">
                  <c:v>516</c:v>
                </c:pt>
                <c:pt idx="3097">
                  <c:v>516.16666666666663</c:v>
                </c:pt>
                <c:pt idx="3098">
                  <c:v>516.33333333333326</c:v>
                </c:pt>
                <c:pt idx="3099">
                  <c:v>516.5</c:v>
                </c:pt>
                <c:pt idx="3100">
                  <c:v>516.66666666666663</c:v>
                </c:pt>
                <c:pt idx="3101">
                  <c:v>516.83333333333326</c:v>
                </c:pt>
                <c:pt idx="3102">
                  <c:v>517</c:v>
                </c:pt>
                <c:pt idx="3103">
                  <c:v>517.16666666666663</c:v>
                </c:pt>
                <c:pt idx="3104">
                  <c:v>517.33333333333326</c:v>
                </c:pt>
                <c:pt idx="3105">
                  <c:v>517.5</c:v>
                </c:pt>
                <c:pt idx="3106">
                  <c:v>517.66666666666663</c:v>
                </c:pt>
                <c:pt idx="3107">
                  <c:v>517.83333333333326</c:v>
                </c:pt>
                <c:pt idx="3108">
                  <c:v>518</c:v>
                </c:pt>
                <c:pt idx="3109">
                  <c:v>518.16666666666663</c:v>
                </c:pt>
                <c:pt idx="3110">
                  <c:v>518.33333333333326</c:v>
                </c:pt>
                <c:pt idx="3111">
                  <c:v>518.5</c:v>
                </c:pt>
                <c:pt idx="3112">
                  <c:v>518.66666666666663</c:v>
                </c:pt>
                <c:pt idx="3113">
                  <c:v>518.83333333333326</c:v>
                </c:pt>
                <c:pt idx="3114">
                  <c:v>519</c:v>
                </c:pt>
                <c:pt idx="3115">
                  <c:v>519.16666666666663</c:v>
                </c:pt>
                <c:pt idx="3116">
                  <c:v>519.33333333333326</c:v>
                </c:pt>
                <c:pt idx="3117">
                  <c:v>519.5</c:v>
                </c:pt>
                <c:pt idx="3118">
                  <c:v>519.66666666666663</c:v>
                </c:pt>
                <c:pt idx="3119">
                  <c:v>519.83333333333326</c:v>
                </c:pt>
                <c:pt idx="3120">
                  <c:v>520</c:v>
                </c:pt>
                <c:pt idx="3121">
                  <c:v>520.16666666666663</c:v>
                </c:pt>
                <c:pt idx="3122">
                  <c:v>520.33333333333326</c:v>
                </c:pt>
                <c:pt idx="3123">
                  <c:v>520.5</c:v>
                </c:pt>
                <c:pt idx="3124">
                  <c:v>520.66666666666663</c:v>
                </c:pt>
                <c:pt idx="3125">
                  <c:v>520.83333333333326</c:v>
                </c:pt>
                <c:pt idx="3126">
                  <c:v>521</c:v>
                </c:pt>
                <c:pt idx="3127">
                  <c:v>521.16666666666663</c:v>
                </c:pt>
                <c:pt idx="3128">
                  <c:v>521.33333333333326</c:v>
                </c:pt>
                <c:pt idx="3129">
                  <c:v>521.5</c:v>
                </c:pt>
                <c:pt idx="3130">
                  <c:v>521.66666666666663</c:v>
                </c:pt>
                <c:pt idx="3131">
                  <c:v>521.83333333333326</c:v>
                </c:pt>
                <c:pt idx="3132">
                  <c:v>522</c:v>
                </c:pt>
                <c:pt idx="3133">
                  <c:v>522.16666666666663</c:v>
                </c:pt>
                <c:pt idx="3134">
                  <c:v>522.33333333333326</c:v>
                </c:pt>
                <c:pt idx="3135">
                  <c:v>522.5</c:v>
                </c:pt>
                <c:pt idx="3136">
                  <c:v>522.66666666666663</c:v>
                </c:pt>
                <c:pt idx="3137">
                  <c:v>522.83333333333326</c:v>
                </c:pt>
                <c:pt idx="3138">
                  <c:v>523</c:v>
                </c:pt>
                <c:pt idx="3139">
                  <c:v>523.16666666666663</c:v>
                </c:pt>
                <c:pt idx="3140">
                  <c:v>523.33333333333326</c:v>
                </c:pt>
                <c:pt idx="3141">
                  <c:v>523.5</c:v>
                </c:pt>
                <c:pt idx="3142">
                  <c:v>523.66666666666663</c:v>
                </c:pt>
                <c:pt idx="3143">
                  <c:v>523.83333333333326</c:v>
                </c:pt>
                <c:pt idx="3144">
                  <c:v>524</c:v>
                </c:pt>
                <c:pt idx="3145">
                  <c:v>524.16666666666663</c:v>
                </c:pt>
                <c:pt idx="3146">
                  <c:v>524.33333333333326</c:v>
                </c:pt>
                <c:pt idx="3147">
                  <c:v>524.5</c:v>
                </c:pt>
                <c:pt idx="3148">
                  <c:v>524.66666666666663</c:v>
                </c:pt>
                <c:pt idx="3149">
                  <c:v>524.83333333333326</c:v>
                </c:pt>
                <c:pt idx="3150">
                  <c:v>525</c:v>
                </c:pt>
                <c:pt idx="3151">
                  <c:v>525.16666666666663</c:v>
                </c:pt>
                <c:pt idx="3152">
                  <c:v>525.33333333333326</c:v>
                </c:pt>
                <c:pt idx="3153">
                  <c:v>525.5</c:v>
                </c:pt>
                <c:pt idx="3154">
                  <c:v>525.66666666666663</c:v>
                </c:pt>
                <c:pt idx="3155">
                  <c:v>525.83333333333326</c:v>
                </c:pt>
                <c:pt idx="3156">
                  <c:v>526</c:v>
                </c:pt>
                <c:pt idx="3157">
                  <c:v>526.16666666666663</c:v>
                </c:pt>
                <c:pt idx="3158">
                  <c:v>526.33333333333326</c:v>
                </c:pt>
                <c:pt idx="3159">
                  <c:v>526.5</c:v>
                </c:pt>
                <c:pt idx="3160">
                  <c:v>526.66666666666663</c:v>
                </c:pt>
                <c:pt idx="3161">
                  <c:v>526.83333333333326</c:v>
                </c:pt>
                <c:pt idx="3162">
                  <c:v>527</c:v>
                </c:pt>
                <c:pt idx="3163">
                  <c:v>527.16666666666663</c:v>
                </c:pt>
                <c:pt idx="3164">
                  <c:v>527.33333333333326</c:v>
                </c:pt>
                <c:pt idx="3165">
                  <c:v>527.5</c:v>
                </c:pt>
                <c:pt idx="3166">
                  <c:v>527.66666666666663</c:v>
                </c:pt>
                <c:pt idx="3167">
                  <c:v>527.83333333333326</c:v>
                </c:pt>
                <c:pt idx="3168">
                  <c:v>528</c:v>
                </c:pt>
                <c:pt idx="3169">
                  <c:v>528.16666666666663</c:v>
                </c:pt>
                <c:pt idx="3170">
                  <c:v>528.33333333333326</c:v>
                </c:pt>
                <c:pt idx="3171">
                  <c:v>528.5</c:v>
                </c:pt>
                <c:pt idx="3172">
                  <c:v>528.66666666666663</c:v>
                </c:pt>
                <c:pt idx="3173">
                  <c:v>528.83333333333326</c:v>
                </c:pt>
                <c:pt idx="3174">
                  <c:v>529</c:v>
                </c:pt>
                <c:pt idx="3175">
                  <c:v>529.16666666666663</c:v>
                </c:pt>
                <c:pt idx="3176">
                  <c:v>529.33333333333326</c:v>
                </c:pt>
                <c:pt idx="3177">
                  <c:v>529.5</c:v>
                </c:pt>
                <c:pt idx="3178">
                  <c:v>529.66666666666663</c:v>
                </c:pt>
                <c:pt idx="3179">
                  <c:v>529.83333333333326</c:v>
                </c:pt>
                <c:pt idx="3180">
                  <c:v>530</c:v>
                </c:pt>
                <c:pt idx="3181">
                  <c:v>530.16666666666663</c:v>
                </c:pt>
                <c:pt idx="3182">
                  <c:v>530.33333333333326</c:v>
                </c:pt>
                <c:pt idx="3183">
                  <c:v>530.5</c:v>
                </c:pt>
                <c:pt idx="3184">
                  <c:v>530.66666666666663</c:v>
                </c:pt>
                <c:pt idx="3185">
                  <c:v>530.83333333333326</c:v>
                </c:pt>
                <c:pt idx="3186">
                  <c:v>531</c:v>
                </c:pt>
                <c:pt idx="3187">
                  <c:v>531.16666666666663</c:v>
                </c:pt>
                <c:pt idx="3188">
                  <c:v>531.33333333333326</c:v>
                </c:pt>
                <c:pt idx="3189">
                  <c:v>531.5</c:v>
                </c:pt>
                <c:pt idx="3190">
                  <c:v>531.66666666666663</c:v>
                </c:pt>
                <c:pt idx="3191">
                  <c:v>531.83333333333326</c:v>
                </c:pt>
                <c:pt idx="3192">
                  <c:v>532</c:v>
                </c:pt>
                <c:pt idx="3193">
                  <c:v>532.16666666666663</c:v>
                </c:pt>
                <c:pt idx="3194">
                  <c:v>532.33333333333326</c:v>
                </c:pt>
                <c:pt idx="3195">
                  <c:v>532.5</c:v>
                </c:pt>
                <c:pt idx="3196">
                  <c:v>532.66666666666663</c:v>
                </c:pt>
                <c:pt idx="3197">
                  <c:v>532.83333333333326</c:v>
                </c:pt>
                <c:pt idx="3198">
                  <c:v>533</c:v>
                </c:pt>
                <c:pt idx="3199">
                  <c:v>533.16666666666663</c:v>
                </c:pt>
                <c:pt idx="3200">
                  <c:v>533.33333333333326</c:v>
                </c:pt>
                <c:pt idx="3201">
                  <c:v>533.5</c:v>
                </c:pt>
                <c:pt idx="3202">
                  <c:v>533.66666666666663</c:v>
                </c:pt>
                <c:pt idx="3203">
                  <c:v>533.83333333333326</c:v>
                </c:pt>
                <c:pt idx="3204">
                  <c:v>534</c:v>
                </c:pt>
                <c:pt idx="3205">
                  <c:v>534.16666666666663</c:v>
                </c:pt>
                <c:pt idx="3206">
                  <c:v>534.33333333333326</c:v>
                </c:pt>
                <c:pt idx="3207">
                  <c:v>534.5</c:v>
                </c:pt>
                <c:pt idx="3208">
                  <c:v>534.66666666666663</c:v>
                </c:pt>
                <c:pt idx="3209">
                  <c:v>534.83333333333326</c:v>
                </c:pt>
                <c:pt idx="3210">
                  <c:v>535</c:v>
                </c:pt>
                <c:pt idx="3211">
                  <c:v>535.16666666666663</c:v>
                </c:pt>
                <c:pt idx="3212">
                  <c:v>535.33333333333326</c:v>
                </c:pt>
                <c:pt idx="3213">
                  <c:v>535.5</c:v>
                </c:pt>
                <c:pt idx="3214">
                  <c:v>535.66666666666663</c:v>
                </c:pt>
                <c:pt idx="3215">
                  <c:v>535.83333333333326</c:v>
                </c:pt>
                <c:pt idx="3216">
                  <c:v>536</c:v>
                </c:pt>
                <c:pt idx="3217">
                  <c:v>536.16666666666663</c:v>
                </c:pt>
                <c:pt idx="3218">
                  <c:v>536.33333333333326</c:v>
                </c:pt>
                <c:pt idx="3219">
                  <c:v>536.5</c:v>
                </c:pt>
                <c:pt idx="3220">
                  <c:v>536.66666666666663</c:v>
                </c:pt>
                <c:pt idx="3221">
                  <c:v>536.83333333333326</c:v>
                </c:pt>
                <c:pt idx="3222">
                  <c:v>537</c:v>
                </c:pt>
                <c:pt idx="3223">
                  <c:v>537.16666666666663</c:v>
                </c:pt>
                <c:pt idx="3224">
                  <c:v>537.33333333333326</c:v>
                </c:pt>
                <c:pt idx="3225">
                  <c:v>537.5</c:v>
                </c:pt>
                <c:pt idx="3226">
                  <c:v>537.66666666666663</c:v>
                </c:pt>
                <c:pt idx="3227">
                  <c:v>537.83333333333326</c:v>
                </c:pt>
                <c:pt idx="3228">
                  <c:v>538</c:v>
                </c:pt>
                <c:pt idx="3229">
                  <c:v>538.16666666666663</c:v>
                </c:pt>
                <c:pt idx="3230">
                  <c:v>538.33333333333326</c:v>
                </c:pt>
                <c:pt idx="3231">
                  <c:v>538.5</c:v>
                </c:pt>
                <c:pt idx="3232">
                  <c:v>538.66666666666663</c:v>
                </c:pt>
                <c:pt idx="3233">
                  <c:v>538.83333333333326</c:v>
                </c:pt>
                <c:pt idx="3234">
                  <c:v>539</c:v>
                </c:pt>
                <c:pt idx="3235">
                  <c:v>539.16666666666663</c:v>
                </c:pt>
                <c:pt idx="3236">
                  <c:v>539.33333333333326</c:v>
                </c:pt>
                <c:pt idx="3237">
                  <c:v>539.5</c:v>
                </c:pt>
                <c:pt idx="3238">
                  <c:v>539.66666666666663</c:v>
                </c:pt>
                <c:pt idx="3239">
                  <c:v>539.83333333333326</c:v>
                </c:pt>
                <c:pt idx="3240">
                  <c:v>540</c:v>
                </c:pt>
                <c:pt idx="3241">
                  <c:v>540.16666666666663</c:v>
                </c:pt>
                <c:pt idx="3242">
                  <c:v>540.33333333333326</c:v>
                </c:pt>
                <c:pt idx="3243">
                  <c:v>540.5</c:v>
                </c:pt>
                <c:pt idx="3244">
                  <c:v>540.66666666666663</c:v>
                </c:pt>
                <c:pt idx="3245">
                  <c:v>540.83333333333326</c:v>
                </c:pt>
                <c:pt idx="3246">
                  <c:v>541</c:v>
                </c:pt>
                <c:pt idx="3247">
                  <c:v>541.16666666666663</c:v>
                </c:pt>
                <c:pt idx="3248">
                  <c:v>541.33333333333326</c:v>
                </c:pt>
                <c:pt idx="3249">
                  <c:v>541.5</c:v>
                </c:pt>
                <c:pt idx="3250">
                  <c:v>541.66666666666663</c:v>
                </c:pt>
                <c:pt idx="3251">
                  <c:v>541.83333333333326</c:v>
                </c:pt>
                <c:pt idx="3252">
                  <c:v>542</c:v>
                </c:pt>
                <c:pt idx="3253">
                  <c:v>542.16666666666663</c:v>
                </c:pt>
                <c:pt idx="3254">
                  <c:v>542.33333333333326</c:v>
                </c:pt>
                <c:pt idx="3255">
                  <c:v>542.5</c:v>
                </c:pt>
                <c:pt idx="3256">
                  <c:v>542.66666666666663</c:v>
                </c:pt>
                <c:pt idx="3257">
                  <c:v>542.83333333333326</c:v>
                </c:pt>
                <c:pt idx="3258">
                  <c:v>543</c:v>
                </c:pt>
                <c:pt idx="3259">
                  <c:v>543.16666666666663</c:v>
                </c:pt>
                <c:pt idx="3260">
                  <c:v>543.33333333333326</c:v>
                </c:pt>
                <c:pt idx="3261">
                  <c:v>543.5</c:v>
                </c:pt>
                <c:pt idx="3262">
                  <c:v>543.66666666666663</c:v>
                </c:pt>
                <c:pt idx="3263">
                  <c:v>543.83333333333326</c:v>
                </c:pt>
                <c:pt idx="3264">
                  <c:v>544</c:v>
                </c:pt>
                <c:pt idx="3265">
                  <c:v>544.16666666666663</c:v>
                </c:pt>
                <c:pt idx="3266">
                  <c:v>544.33333333333326</c:v>
                </c:pt>
                <c:pt idx="3267">
                  <c:v>544.5</c:v>
                </c:pt>
                <c:pt idx="3268">
                  <c:v>544.66666666666663</c:v>
                </c:pt>
                <c:pt idx="3269">
                  <c:v>544.83333333333326</c:v>
                </c:pt>
                <c:pt idx="3270">
                  <c:v>545</c:v>
                </c:pt>
                <c:pt idx="3271">
                  <c:v>545.16666666666663</c:v>
                </c:pt>
                <c:pt idx="3272">
                  <c:v>545.33333333333326</c:v>
                </c:pt>
                <c:pt idx="3273">
                  <c:v>545.5</c:v>
                </c:pt>
                <c:pt idx="3274">
                  <c:v>545.66666666666663</c:v>
                </c:pt>
                <c:pt idx="3275">
                  <c:v>545.83333333333326</c:v>
                </c:pt>
                <c:pt idx="3276">
                  <c:v>546</c:v>
                </c:pt>
                <c:pt idx="3277">
                  <c:v>546.16666666666663</c:v>
                </c:pt>
                <c:pt idx="3278">
                  <c:v>546.33333333333326</c:v>
                </c:pt>
                <c:pt idx="3279">
                  <c:v>546.5</c:v>
                </c:pt>
                <c:pt idx="3280">
                  <c:v>546.66666666666663</c:v>
                </c:pt>
                <c:pt idx="3281">
                  <c:v>546.83333333333326</c:v>
                </c:pt>
                <c:pt idx="3282">
                  <c:v>547</c:v>
                </c:pt>
                <c:pt idx="3283">
                  <c:v>547.16666666666663</c:v>
                </c:pt>
                <c:pt idx="3284">
                  <c:v>547.33333333333326</c:v>
                </c:pt>
                <c:pt idx="3285">
                  <c:v>547.5</c:v>
                </c:pt>
                <c:pt idx="3286">
                  <c:v>547.66666666666663</c:v>
                </c:pt>
                <c:pt idx="3287">
                  <c:v>547.83333333333326</c:v>
                </c:pt>
                <c:pt idx="3288">
                  <c:v>548</c:v>
                </c:pt>
                <c:pt idx="3289">
                  <c:v>548.16666666666663</c:v>
                </c:pt>
                <c:pt idx="3290">
                  <c:v>548.33333333333326</c:v>
                </c:pt>
                <c:pt idx="3291">
                  <c:v>548.5</c:v>
                </c:pt>
                <c:pt idx="3292">
                  <c:v>548.66666666666663</c:v>
                </c:pt>
                <c:pt idx="3293">
                  <c:v>548.83333333333326</c:v>
                </c:pt>
                <c:pt idx="3294">
                  <c:v>549</c:v>
                </c:pt>
                <c:pt idx="3295">
                  <c:v>549.16666666666663</c:v>
                </c:pt>
                <c:pt idx="3296">
                  <c:v>549.33333333333326</c:v>
                </c:pt>
                <c:pt idx="3297">
                  <c:v>549.5</c:v>
                </c:pt>
                <c:pt idx="3298">
                  <c:v>549.66666666666663</c:v>
                </c:pt>
                <c:pt idx="3299">
                  <c:v>549.83333333333326</c:v>
                </c:pt>
                <c:pt idx="3300">
                  <c:v>550</c:v>
                </c:pt>
                <c:pt idx="3301">
                  <c:v>550.16666666666663</c:v>
                </c:pt>
                <c:pt idx="3302">
                  <c:v>550.33333333333326</c:v>
                </c:pt>
                <c:pt idx="3303">
                  <c:v>550.5</c:v>
                </c:pt>
                <c:pt idx="3304">
                  <c:v>550.66666666666663</c:v>
                </c:pt>
                <c:pt idx="3305">
                  <c:v>550.83333333333326</c:v>
                </c:pt>
                <c:pt idx="3306">
                  <c:v>551</c:v>
                </c:pt>
                <c:pt idx="3307">
                  <c:v>551.16666666666663</c:v>
                </c:pt>
                <c:pt idx="3308">
                  <c:v>551.33333333333326</c:v>
                </c:pt>
                <c:pt idx="3309">
                  <c:v>551.5</c:v>
                </c:pt>
                <c:pt idx="3310">
                  <c:v>551.66666666666663</c:v>
                </c:pt>
                <c:pt idx="3311">
                  <c:v>551.83333333333326</c:v>
                </c:pt>
                <c:pt idx="3312">
                  <c:v>552</c:v>
                </c:pt>
                <c:pt idx="3313">
                  <c:v>552.16666666666663</c:v>
                </c:pt>
                <c:pt idx="3314">
                  <c:v>552.33333333333326</c:v>
                </c:pt>
                <c:pt idx="3315">
                  <c:v>552.5</c:v>
                </c:pt>
                <c:pt idx="3316">
                  <c:v>552.66666666666663</c:v>
                </c:pt>
                <c:pt idx="3317">
                  <c:v>552.83333333333326</c:v>
                </c:pt>
                <c:pt idx="3318">
                  <c:v>553</c:v>
                </c:pt>
                <c:pt idx="3319">
                  <c:v>553.16666666666663</c:v>
                </c:pt>
                <c:pt idx="3320">
                  <c:v>553.33333333333326</c:v>
                </c:pt>
                <c:pt idx="3321">
                  <c:v>553.5</c:v>
                </c:pt>
                <c:pt idx="3322">
                  <c:v>553.66666666666663</c:v>
                </c:pt>
                <c:pt idx="3323">
                  <c:v>553.83333333333326</c:v>
                </c:pt>
                <c:pt idx="3324">
                  <c:v>554</c:v>
                </c:pt>
                <c:pt idx="3325">
                  <c:v>554.16666666666663</c:v>
                </c:pt>
                <c:pt idx="3326">
                  <c:v>554.33333333333326</c:v>
                </c:pt>
                <c:pt idx="3327">
                  <c:v>554.5</c:v>
                </c:pt>
                <c:pt idx="3328">
                  <c:v>554.66666666666663</c:v>
                </c:pt>
                <c:pt idx="3329">
                  <c:v>554.83333333333326</c:v>
                </c:pt>
                <c:pt idx="3330">
                  <c:v>555</c:v>
                </c:pt>
                <c:pt idx="3331">
                  <c:v>555.16666666666663</c:v>
                </c:pt>
                <c:pt idx="3332">
                  <c:v>555.33333333333326</c:v>
                </c:pt>
                <c:pt idx="3333">
                  <c:v>555.5</c:v>
                </c:pt>
                <c:pt idx="3334">
                  <c:v>555.66666666666663</c:v>
                </c:pt>
                <c:pt idx="3335">
                  <c:v>555.83333333333326</c:v>
                </c:pt>
                <c:pt idx="3336">
                  <c:v>556</c:v>
                </c:pt>
                <c:pt idx="3337">
                  <c:v>556.16666666666663</c:v>
                </c:pt>
                <c:pt idx="3338">
                  <c:v>556.33333333333326</c:v>
                </c:pt>
                <c:pt idx="3339">
                  <c:v>556.5</c:v>
                </c:pt>
                <c:pt idx="3340">
                  <c:v>556.66666666666663</c:v>
                </c:pt>
                <c:pt idx="3341">
                  <c:v>556.83333333333326</c:v>
                </c:pt>
                <c:pt idx="3342">
                  <c:v>557</c:v>
                </c:pt>
                <c:pt idx="3343">
                  <c:v>557.16666666666663</c:v>
                </c:pt>
                <c:pt idx="3344">
                  <c:v>557.33333333333326</c:v>
                </c:pt>
                <c:pt idx="3345">
                  <c:v>557.5</c:v>
                </c:pt>
                <c:pt idx="3346">
                  <c:v>557.66666666666663</c:v>
                </c:pt>
                <c:pt idx="3347">
                  <c:v>557.83333333333326</c:v>
                </c:pt>
                <c:pt idx="3348">
                  <c:v>558</c:v>
                </c:pt>
                <c:pt idx="3349">
                  <c:v>558.16666666666663</c:v>
                </c:pt>
                <c:pt idx="3350">
                  <c:v>558.33333333333326</c:v>
                </c:pt>
                <c:pt idx="3351">
                  <c:v>558.5</c:v>
                </c:pt>
                <c:pt idx="3352">
                  <c:v>558.66666666666663</c:v>
                </c:pt>
                <c:pt idx="3353">
                  <c:v>558.83333333333326</c:v>
                </c:pt>
                <c:pt idx="3354">
                  <c:v>559</c:v>
                </c:pt>
                <c:pt idx="3355">
                  <c:v>559.16666666666663</c:v>
                </c:pt>
                <c:pt idx="3356">
                  <c:v>559.33333333333326</c:v>
                </c:pt>
                <c:pt idx="3357">
                  <c:v>559.5</c:v>
                </c:pt>
                <c:pt idx="3358">
                  <c:v>559.66666666666663</c:v>
                </c:pt>
                <c:pt idx="3359">
                  <c:v>559.83333333333326</c:v>
                </c:pt>
                <c:pt idx="3360">
                  <c:v>560</c:v>
                </c:pt>
                <c:pt idx="3361">
                  <c:v>560.16666666666663</c:v>
                </c:pt>
                <c:pt idx="3362">
                  <c:v>560.33333333333326</c:v>
                </c:pt>
                <c:pt idx="3363">
                  <c:v>560.5</c:v>
                </c:pt>
                <c:pt idx="3364">
                  <c:v>560.66666666666663</c:v>
                </c:pt>
                <c:pt idx="3365">
                  <c:v>560.83333333333326</c:v>
                </c:pt>
                <c:pt idx="3366">
                  <c:v>561</c:v>
                </c:pt>
                <c:pt idx="3367">
                  <c:v>561.16666666666663</c:v>
                </c:pt>
                <c:pt idx="3368">
                  <c:v>561.33333333333326</c:v>
                </c:pt>
                <c:pt idx="3369">
                  <c:v>561.5</c:v>
                </c:pt>
                <c:pt idx="3370">
                  <c:v>561.66666666666663</c:v>
                </c:pt>
                <c:pt idx="3371">
                  <c:v>561.83333333333326</c:v>
                </c:pt>
                <c:pt idx="3372">
                  <c:v>562</c:v>
                </c:pt>
                <c:pt idx="3373">
                  <c:v>562.16666666666663</c:v>
                </c:pt>
                <c:pt idx="3374">
                  <c:v>562.33333333333326</c:v>
                </c:pt>
                <c:pt idx="3375">
                  <c:v>562.5</c:v>
                </c:pt>
                <c:pt idx="3376">
                  <c:v>562.66666666666663</c:v>
                </c:pt>
                <c:pt idx="3377">
                  <c:v>562.83333333333326</c:v>
                </c:pt>
                <c:pt idx="3378">
                  <c:v>563</c:v>
                </c:pt>
                <c:pt idx="3379">
                  <c:v>563.16666666666663</c:v>
                </c:pt>
                <c:pt idx="3380">
                  <c:v>563.33333333333326</c:v>
                </c:pt>
                <c:pt idx="3381">
                  <c:v>563.5</c:v>
                </c:pt>
                <c:pt idx="3382">
                  <c:v>563.66666666666663</c:v>
                </c:pt>
                <c:pt idx="3383">
                  <c:v>563.83333333333326</c:v>
                </c:pt>
                <c:pt idx="3384">
                  <c:v>564</c:v>
                </c:pt>
                <c:pt idx="3385">
                  <c:v>564.16666666666663</c:v>
                </c:pt>
                <c:pt idx="3386">
                  <c:v>564.33333333333326</c:v>
                </c:pt>
                <c:pt idx="3387">
                  <c:v>564.5</c:v>
                </c:pt>
                <c:pt idx="3388">
                  <c:v>564.66666666666663</c:v>
                </c:pt>
                <c:pt idx="3389">
                  <c:v>564.83333333333326</c:v>
                </c:pt>
                <c:pt idx="3390">
                  <c:v>565</c:v>
                </c:pt>
                <c:pt idx="3391">
                  <c:v>565.16666666666663</c:v>
                </c:pt>
                <c:pt idx="3392">
                  <c:v>565.33333333333326</c:v>
                </c:pt>
                <c:pt idx="3393">
                  <c:v>565.5</c:v>
                </c:pt>
                <c:pt idx="3394">
                  <c:v>565.66666666666663</c:v>
                </c:pt>
                <c:pt idx="3395">
                  <c:v>565.83333333333326</c:v>
                </c:pt>
                <c:pt idx="3396">
                  <c:v>566</c:v>
                </c:pt>
                <c:pt idx="3397">
                  <c:v>566.16666666666663</c:v>
                </c:pt>
                <c:pt idx="3398">
                  <c:v>566.33333333333326</c:v>
                </c:pt>
                <c:pt idx="3399">
                  <c:v>566.5</c:v>
                </c:pt>
                <c:pt idx="3400">
                  <c:v>566.66666666666663</c:v>
                </c:pt>
                <c:pt idx="3401">
                  <c:v>566.83333333333326</c:v>
                </c:pt>
                <c:pt idx="3402">
                  <c:v>567</c:v>
                </c:pt>
                <c:pt idx="3403">
                  <c:v>567.16666666666663</c:v>
                </c:pt>
                <c:pt idx="3404">
                  <c:v>567.33333333333326</c:v>
                </c:pt>
                <c:pt idx="3405">
                  <c:v>567.5</c:v>
                </c:pt>
                <c:pt idx="3406">
                  <c:v>567.66666666666663</c:v>
                </c:pt>
                <c:pt idx="3407">
                  <c:v>567.83333333333326</c:v>
                </c:pt>
                <c:pt idx="3408">
                  <c:v>568</c:v>
                </c:pt>
                <c:pt idx="3409">
                  <c:v>568.16666666666663</c:v>
                </c:pt>
                <c:pt idx="3410">
                  <c:v>568.33333333333326</c:v>
                </c:pt>
                <c:pt idx="3411">
                  <c:v>568.5</c:v>
                </c:pt>
                <c:pt idx="3412">
                  <c:v>568.66666666666663</c:v>
                </c:pt>
                <c:pt idx="3413">
                  <c:v>568.83333333333326</c:v>
                </c:pt>
                <c:pt idx="3414">
                  <c:v>569</c:v>
                </c:pt>
                <c:pt idx="3415">
                  <c:v>569.16666666666663</c:v>
                </c:pt>
                <c:pt idx="3416">
                  <c:v>569.33333333333326</c:v>
                </c:pt>
                <c:pt idx="3417">
                  <c:v>569.5</c:v>
                </c:pt>
                <c:pt idx="3418">
                  <c:v>569.66666666666663</c:v>
                </c:pt>
                <c:pt idx="3419">
                  <c:v>569.83333333333326</c:v>
                </c:pt>
                <c:pt idx="3420">
                  <c:v>570</c:v>
                </c:pt>
                <c:pt idx="3421">
                  <c:v>570.16666666666663</c:v>
                </c:pt>
                <c:pt idx="3422">
                  <c:v>570.33333333333326</c:v>
                </c:pt>
                <c:pt idx="3423">
                  <c:v>570.5</c:v>
                </c:pt>
                <c:pt idx="3424">
                  <c:v>570.66666666666663</c:v>
                </c:pt>
                <c:pt idx="3425">
                  <c:v>570.83333333333326</c:v>
                </c:pt>
                <c:pt idx="3426">
                  <c:v>571</c:v>
                </c:pt>
                <c:pt idx="3427">
                  <c:v>571.16666666666663</c:v>
                </c:pt>
                <c:pt idx="3428">
                  <c:v>571.33333333333326</c:v>
                </c:pt>
                <c:pt idx="3429">
                  <c:v>571.5</c:v>
                </c:pt>
                <c:pt idx="3430">
                  <c:v>571.66666666666663</c:v>
                </c:pt>
                <c:pt idx="3431">
                  <c:v>571.83333333333326</c:v>
                </c:pt>
                <c:pt idx="3432">
                  <c:v>572</c:v>
                </c:pt>
                <c:pt idx="3433">
                  <c:v>572.16666666666663</c:v>
                </c:pt>
                <c:pt idx="3434">
                  <c:v>572.33333333333326</c:v>
                </c:pt>
                <c:pt idx="3435">
                  <c:v>572.5</c:v>
                </c:pt>
                <c:pt idx="3436">
                  <c:v>572.66666666666663</c:v>
                </c:pt>
                <c:pt idx="3437">
                  <c:v>572.83333333333326</c:v>
                </c:pt>
                <c:pt idx="3438">
                  <c:v>573</c:v>
                </c:pt>
                <c:pt idx="3439">
                  <c:v>573.16666666666663</c:v>
                </c:pt>
                <c:pt idx="3440">
                  <c:v>573.33333333333326</c:v>
                </c:pt>
                <c:pt idx="3441">
                  <c:v>573.5</c:v>
                </c:pt>
                <c:pt idx="3442">
                  <c:v>573.66666666666663</c:v>
                </c:pt>
                <c:pt idx="3443">
                  <c:v>573.83333333333326</c:v>
                </c:pt>
                <c:pt idx="3444">
                  <c:v>574</c:v>
                </c:pt>
                <c:pt idx="3445">
                  <c:v>574.16666666666663</c:v>
                </c:pt>
                <c:pt idx="3446">
                  <c:v>574.33333333333326</c:v>
                </c:pt>
                <c:pt idx="3447">
                  <c:v>574.5</c:v>
                </c:pt>
                <c:pt idx="3448">
                  <c:v>574.66666666666663</c:v>
                </c:pt>
                <c:pt idx="3449">
                  <c:v>574.83333333333326</c:v>
                </c:pt>
                <c:pt idx="3450">
                  <c:v>575</c:v>
                </c:pt>
                <c:pt idx="3451">
                  <c:v>575.16666666666663</c:v>
                </c:pt>
                <c:pt idx="3452">
                  <c:v>575.33333333333326</c:v>
                </c:pt>
                <c:pt idx="3453">
                  <c:v>575.5</c:v>
                </c:pt>
                <c:pt idx="3454">
                  <c:v>575.66666666666663</c:v>
                </c:pt>
                <c:pt idx="3455">
                  <c:v>575.83333333333326</c:v>
                </c:pt>
                <c:pt idx="3456">
                  <c:v>576</c:v>
                </c:pt>
                <c:pt idx="3457">
                  <c:v>576.16666666666663</c:v>
                </c:pt>
                <c:pt idx="3458">
                  <c:v>576.33333333333326</c:v>
                </c:pt>
                <c:pt idx="3459">
                  <c:v>576.5</c:v>
                </c:pt>
                <c:pt idx="3460">
                  <c:v>576.66666666666663</c:v>
                </c:pt>
                <c:pt idx="3461">
                  <c:v>576.83333333333326</c:v>
                </c:pt>
                <c:pt idx="3462">
                  <c:v>577</c:v>
                </c:pt>
                <c:pt idx="3463">
                  <c:v>577.16666666666663</c:v>
                </c:pt>
                <c:pt idx="3464">
                  <c:v>577.33333333333326</c:v>
                </c:pt>
                <c:pt idx="3465">
                  <c:v>577.5</c:v>
                </c:pt>
                <c:pt idx="3466">
                  <c:v>577.66666666666663</c:v>
                </c:pt>
                <c:pt idx="3467">
                  <c:v>577.83333333333326</c:v>
                </c:pt>
                <c:pt idx="3468">
                  <c:v>578</c:v>
                </c:pt>
                <c:pt idx="3469">
                  <c:v>578.16666666666663</c:v>
                </c:pt>
                <c:pt idx="3470">
                  <c:v>578.33333333333326</c:v>
                </c:pt>
                <c:pt idx="3471">
                  <c:v>578.5</c:v>
                </c:pt>
                <c:pt idx="3472">
                  <c:v>578.66666666666663</c:v>
                </c:pt>
                <c:pt idx="3473">
                  <c:v>578.83333333333326</c:v>
                </c:pt>
                <c:pt idx="3474">
                  <c:v>579</c:v>
                </c:pt>
                <c:pt idx="3475">
                  <c:v>579.16666666666663</c:v>
                </c:pt>
                <c:pt idx="3476">
                  <c:v>579.33333333333326</c:v>
                </c:pt>
                <c:pt idx="3477">
                  <c:v>579.5</c:v>
                </c:pt>
                <c:pt idx="3478">
                  <c:v>579.66666666666663</c:v>
                </c:pt>
                <c:pt idx="3479">
                  <c:v>579.83333333333326</c:v>
                </c:pt>
                <c:pt idx="3480">
                  <c:v>580</c:v>
                </c:pt>
                <c:pt idx="3481">
                  <c:v>580.16666666666663</c:v>
                </c:pt>
                <c:pt idx="3482">
                  <c:v>580.33333333333326</c:v>
                </c:pt>
              </c:numCache>
            </c:numRef>
          </c:xVal>
          <c:yVal>
            <c:numRef>
              <c:f>HYDROGRAPH!$G$4:$G$3486</c:f>
              <c:numCache>
                <c:formatCode>0.000</c:formatCode>
                <c:ptCount val="3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5C-4077-B882-1DAFF739167E}"/>
            </c:ext>
          </c:extLst>
        </c:ser>
        <c:ser>
          <c:idx val="1"/>
          <c:order val="1"/>
          <c:tx>
            <c:v>Inflow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HYDROGRAPH!$B$4:$B$3486</c:f>
              <c:numCache>
                <c:formatCode>0.000</c:formatCode>
                <c:ptCount val="3483"/>
                <c:pt idx="0" formatCode="General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1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1.6666666666666665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</c:v>
                </c:pt>
                <c:pt idx="24">
                  <c:v>4</c:v>
                </c:pt>
                <c:pt idx="25">
                  <c:v>4.1666666666666661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5.1666666666666661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5.6666666666666661</c:v>
                </c:pt>
                <c:pt idx="35">
                  <c:v>5.833333333333333</c:v>
                </c:pt>
                <c:pt idx="36">
                  <c:v>6</c:v>
                </c:pt>
                <c:pt idx="37">
                  <c:v>6.1666666666666661</c:v>
                </c:pt>
                <c:pt idx="38">
                  <c:v>6.333333333333333</c:v>
                </c:pt>
                <c:pt idx="39">
                  <c:v>6.5</c:v>
                </c:pt>
                <c:pt idx="40">
                  <c:v>6.6666666666666661</c:v>
                </c:pt>
                <c:pt idx="41">
                  <c:v>6.833333333333333</c:v>
                </c:pt>
                <c:pt idx="42">
                  <c:v>7</c:v>
                </c:pt>
                <c:pt idx="43">
                  <c:v>7.1666666666666661</c:v>
                </c:pt>
                <c:pt idx="44">
                  <c:v>7.333333333333333</c:v>
                </c:pt>
                <c:pt idx="45">
                  <c:v>7.5</c:v>
                </c:pt>
                <c:pt idx="46">
                  <c:v>7.6666666666666661</c:v>
                </c:pt>
                <c:pt idx="47">
                  <c:v>7.833333333333333</c:v>
                </c:pt>
                <c:pt idx="48">
                  <c:v>8</c:v>
                </c:pt>
                <c:pt idx="49">
                  <c:v>8.1666666666666661</c:v>
                </c:pt>
                <c:pt idx="50">
                  <c:v>8.3333333333333321</c:v>
                </c:pt>
                <c:pt idx="51">
                  <c:v>8.5</c:v>
                </c:pt>
                <c:pt idx="52">
                  <c:v>8.6666666666666661</c:v>
                </c:pt>
                <c:pt idx="53">
                  <c:v>8.8333333333333321</c:v>
                </c:pt>
                <c:pt idx="54">
                  <c:v>9</c:v>
                </c:pt>
                <c:pt idx="55">
                  <c:v>9.1666666666666661</c:v>
                </c:pt>
                <c:pt idx="56">
                  <c:v>9.3333333333333321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10</c:v>
                </c:pt>
                <c:pt idx="61">
                  <c:v>10.166666666666666</c:v>
                </c:pt>
                <c:pt idx="62">
                  <c:v>10.333333333333332</c:v>
                </c:pt>
                <c:pt idx="63">
                  <c:v>10.5</c:v>
                </c:pt>
                <c:pt idx="64">
                  <c:v>10.666666666666666</c:v>
                </c:pt>
                <c:pt idx="65">
                  <c:v>10.833333333333332</c:v>
                </c:pt>
                <c:pt idx="66">
                  <c:v>11</c:v>
                </c:pt>
                <c:pt idx="67">
                  <c:v>11.166666666666666</c:v>
                </c:pt>
                <c:pt idx="68">
                  <c:v>11.333333333333332</c:v>
                </c:pt>
                <c:pt idx="69">
                  <c:v>11.5</c:v>
                </c:pt>
                <c:pt idx="70">
                  <c:v>11.666666666666666</c:v>
                </c:pt>
                <c:pt idx="71">
                  <c:v>11.833333333333332</c:v>
                </c:pt>
                <c:pt idx="72">
                  <c:v>12</c:v>
                </c:pt>
                <c:pt idx="73">
                  <c:v>12.166666666666666</c:v>
                </c:pt>
                <c:pt idx="74">
                  <c:v>12.333333333333332</c:v>
                </c:pt>
                <c:pt idx="75">
                  <c:v>12.5</c:v>
                </c:pt>
                <c:pt idx="76">
                  <c:v>12.666666666666666</c:v>
                </c:pt>
                <c:pt idx="77">
                  <c:v>12.833333333333332</c:v>
                </c:pt>
                <c:pt idx="78">
                  <c:v>13</c:v>
                </c:pt>
                <c:pt idx="79">
                  <c:v>13.166666666666666</c:v>
                </c:pt>
                <c:pt idx="80">
                  <c:v>13.333333333333332</c:v>
                </c:pt>
                <c:pt idx="81">
                  <c:v>13.5</c:v>
                </c:pt>
                <c:pt idx="82">
                  <c:v>13.666666666666666</c:v>
                </c:pt>
                <c:pt idx="83">
                  <c:v>13.833333333333332</c:v>
                </c:pt>
                <c:pt idx="84">
                  <c:v>14</c:v>
                </c:pt>
                <c:pt idx="85">
                  <c:v>14.166666666666666</c:v>
                </c:pt>
                <c:pt idx="86">
                  <c:v>14.333333333333332</c:v>
                </c:pt>
                <c:pt idx="87">
                  <c:v>14.5</c:v>
                </c:pt>
                <c:pt idx="88">
                  <c:v>14.666666666666666</c:v>
                </c:pt>
                <c:pt idx="89">
                  <c:v>14.833333333333332</c:v>
                </c:pt>
                <c:pt idx="90">
                  <c:v>15</c:v>
                </c:pt>
                <c:pt idx="91">
                  <c:v>15.166666666666666</c:v>
                </c:pt>
                <c:pt idx="92">
                  <c:v>15.333333333333332</c:v>
                </c:pt>
                <c:pt idx="93">
                  <c:v>15.5</c:v>
                </c:pt>
                <c:pt idx="94">
                  <c:v>15.666666666666666</c:v>
                </c:pt>
                <c:pt idx="95">
                  <c:v>15.833333333333332</c:v>
                </c:pt>
                <c:pt idx="96">
                  <c:v>16</c:v>
                </c:pt>
                <c:pt idx="97">
                  <c:v>16.166666666666664</c:v>
                </c:pt>
                <c:pt idx="98">
                  <c:v>16.333333333333332</c:v>
                </c:pt>
                <c:pt idx="99">
                  <c:v>16.5</c:v>
                </c:pt>
                <c:pt idx="100">
                  <c:v>16.666666666666664</c:v>
                </c:pt>
                <c:pt idx="101">
                  <c:v>16.833333333333332</c:v>
                </c:pt>
                <c:pt idx="102">
                  <c:v>17</c:v>
                </c:pt>
                <c:pt idx="103">
                  <c:v>17.166666666666664</c:v>
                </c:pt>
                <c:pt idx="104">
                  <c:v>17.333333333333332</c:v>
                </c:pt>
                <c:pt idx="105">
                  <c:v>17.5</c:v>
                </c:pt>
                <c:pt idx="106">
                  <c:v>17.666666666666664</c:v>
                </c:pt>
                <c:pt idx="107">
                  <c:v>17.833333333333332</c:v>
                </c:pt>
                <c:pt idx="108">
                  <c:v>18</c:v>
                </c:pt>
                <c:pt idx="109">
                  <c:v>18.166666666666664</c:v>
                </c:pt>
                <c:pt idx="110">
                  <c:v>18.333333333333332</c:v>
                </c:pt>
                <c:pt idx="111">
                  <c:v>18.5</c:v>
                </c:pt>
                <c:pt idx="112">
                  <c:v>18.666666666666664</c:v>
                </c:pt>
                <c:pt idx="113">
                  <c:v>18.833333333333332</c:v>
                </c:pt>
                <c:pt idx="114">
                  <c:v>19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19.666666666666664</c:v>
                </c:pt>
                <c:pt idx="119">
                  <c:v>19.833333333333332</c:v>
                </c:pt>
                <c:pt idx="120">
                  <c:v>20</c:v>
                </c:pt>
                <c:pt idx="121">
                  <c:v>20.166666666666664</c:v>
                </c:pt>
                <c:pt idx="122">
                  <c:v>20.333333333333332</c:v>
                </c:pt>
                <c:pt idx="123">
                  <c:v>20.5</c:v>
                </c:pt>
                <c:pt idx="124">
                  <c:v>20.666666666666664</c:v>
                </c:pt>
                <c:pt idx="125">
                  <c:v>20.833333333333332</c:v>
                </c:pt>
                <c:pt idx="126">
                  <c:v>21</c:v>
                </c:pt>
                <c:pt idx="127">
                  <c:v>21.166666666666664</c:v>
                </c:pt>
                <c:pt idx="128">
                  <c:v>21.333333333333332</c:v>
                </c:pt>
                <c:pt idx="129">
                  <c:v>21.5</c:v>
                </c:pt>
                <c:pt idx="130">
                  <c:v>21.666666666666664</c:v>
                </c:pt>
                <c:pt idx="131">
                  <c:v>21.833333333333332</c:v>
                </c:pt>
                <c:pt idx="132">
                  <c:v>22</c:v>
                </c:pt>
                <c:pt idx="133">
                  <c:v>22.166666666666664</c:v>
                </c:pt>
                <c:pt idx="134">
                  <c:v>22.333333333333332</c:v>
                </c:pt>
                <c:pt idx="135">
                  <c:v>22.5</c:v>
                </c:pt>
                <c:pt idx="136">
                  <c:v>22.666666666666664</c:v>
                </c:pt>
                <c:pt idx="137">
                  <c:v>22.833333333333332</c:v>
                </c:pt>
                <c:pt idx="138">
                  <c:v>23</c:v>
                </c:pt>
                <c:pt idx="139">
                  <c:v>23.166666666666664</c:v>
                </c:pt>
                <c:pt idx="140">
                  <c:v>23.333333333333332</c:v>
                </c:pt>
                <c:pt idx="141">
                  <c:v>23.5</c:v>
                </c:pt>
                <c:pt idx="142">
                  <c:v>23.666666666666664</c:v>
                </c:pt>
                <c:pt idx="143">
                  <c:v>23.833333333333332</c:v>
                </c:pt>
                <c:pt idx="144">
                  <c:v>24</c:v>
                </c:pt>
                <c:pt idx="145">
                  <c:v>24.166666666666664</c:v>
                </c:pt>
                <c:pt idx="146">
                  <c:v>24.333333333333332</c:v>
                </c:pt>
                <c:pt idx="147">
                  <c:v>24.5</c:v>
                </c:pt>
                <c:pt idx="148">
                  <c:v>24.666666666666664</c:v>
                </c:pt>
                <c:pt idx="149">
                  <c:v>24.833333333333332</c:v>
                </c:pt>
                <c:pt idx="150">
                  <c:v>25</c:v>
                </c:pt>
                <c:pt idx="151">
                  <c:v>25.166666666666664</c:v>
                </c:pt>
                <c:pt idx="152">
                  <c:v>25.333333333333332</c:v>
                </c:pt>
                <c:pt idx="153">
                  <c:v>25.5</c:v>
                </c:pt>
                <c:pt idx="154">
                  <c:v>25.666666666666664</c:v>
                </c:pt>
                <c:pt idx="155">
                  <c:v>25.833333333333332</c:v>
                </c:pt>
                <c:pt idx="156">
                  <c:v>26</c:v>
                </c:pt>
                <c:pt idx="157">
                  <c:v>26.166666666666664</c:v>
                </c:pt>
                <c:pt idx="158">
                  <c:v>26.333333333333332</c:v>
                </c:pt>
                <c:pt idx="159">
                  <c:v>26.5</c:v>
                </c:pt>
                <c:pt idx="160">
                  <c:v>26.666666666666664</c:v>
                </c:pt>
                <c:pt idx="161">
                  <c:v>26.833333333333332</c:v>
                </c:pt>
                <c:pt idx="162">
                  <c:v>27</c:v>
                </c:pt>
                <c:pt idx="163">
                  <c:v>27.166666666666664</c:v>
                </c:pt>
                <c:pt idx="164">
                  <c:v>27.333333333333332</c:v>
                </c:pt>
                <c:pt idx="165">
                  <c:v>27.5</c:v>
                </c:pt>
                <c:pt idx="166">
                  <c:v>27.666666666666664</c:v>
                </c:pt>
                <c:pt idx="167">
                  <c:v>27.833333333333332</c:v>
                </c:pt>
                <c:pt idx="168">
                  <c:v>28</c:v>
                </c:pt>
                <c:pt idx="169">
                  <c:v>28.166666666666664</c:v>
                </c:pt>
                <c:pt idx="170">
                  <c:v>28.333333333333332</c:v>
                </c:pt>
                <c:pt idx="171">
                  <c:v>28.5</c:v>
                </c:pt>
                <c:pt idx="172">
                  <c:v>28.666666666666664</c:v>
                </c:pt>
                <c:pt idx="173">
                  <c:v>28.833333333333332</c:v>
                </c:pt>
                <c:pt idx="174">
                  <c:v>29</c:v>
                </c:pt>
                <c:pt idx="175">
                  <c:v>29.166666666666664</c:v>
                </c:pt>
                <c:pt idx="176">
                  <c:v>29.333333333333332</c:v>
                </c:pt>
                <c:pt idx="177">
                  <c:v>29.5</c:v>
                </c:pt>
                <c:pt idx="178">
                  <c:v>29.666666666666664</c:v>
                </c:pt>
                <c:pt idx="179">
                  <c:v>29.833333333333332</c:v>
                </c:pt>
                <c:pt idx="180">
                  <c:v>30</c:v>
                </c:pt>
                <c:pt idx="181">
                  <c:v>30.166666666666664</c:v>
                </c:pt>
                <c:pt idx="182">
                  <c:v>30.333333333333332</c:v>
                </c:pt>
                <c:pt idx="183">
                  <c:v>30.5</c:v>
                </c:pt>
                <c:pt idx="184">
                  <c:v>30.666666666666664</c:v>
                </c:pt>
                <c:pt idx="185">
                  <c:v>30.833333333333332</c:v>
                </c:pt>
                <c:pt idx="186">
                  <c:v>31</c:v>
                </c:pt>
                <c:pt idx="187">
                  <c:v>31.166666666666664</c:v>
                </c:pt>
                <c:pt idx="188">
                  <c:v>31.333333333333332</c:v>
                </c:pt>
                <c:pt idx="189">
                  <c:v>31.5</c:v>
                </c:pt>
                <c:pt idx="190">
                  <c:v>31.666666666666664</c:v>
                </c:pt>
                <c:pt idx="191">
                  <c:v>31.833333333333332</c:v>
                </c:pt>
                <c:pt idx="192">
                  <c:v>32</c:v>
                </c:pt>
                <c:pt idx="193">
                  <c:v>32.166666666666664</c:v>
                </c:pt>
                <c:pt idx="194">
                  <c:v>32.333333333333329</c:v>
                </c:pt>
                <c:pt idx="195">
                  <c:v>32.5</c:v>
                </c:pt>
                <c:pt idx="196">
                  <c:v>32.666666666666664</c:v>
                </c:pt>
                <c:pt idx="197">
                  <c:v>32.833333333333329</c:v>
                </c:pt>
                <c:pt idx="198">
                  <c:v>33</c:v>
                </c:pt>
                <c:pt idx="199">
                  <c:v>33.166666666666664</c:v>
                </c:pt>
                <c:pt idx="200">
                  <c:v>33.333333333333329</c:v>
                </c:pt>
                <c:pt idx="201">
                  <c:v>33.5</c:v>
                </c:pt>
                <c:pt idx="202">
                  <c:v>33.666666666666664</c:v>
                </c:pt>
                <c:pt idx="203">
                  <c:v>33.833333333333329</c:v>
                </c:pt>
                <c:pt idx="204">
                  <c:v>34</c:v>
                </c:pt>
                <c:pt idx="205">
                  <c:v>34.166666666666664</c:v>
                </c:pt>
                <c:pt idx="206">
                  <c:v>34.333333333333329</c:v>
                </c:pt>
                <c:pt idx="207">
                  <c:v>34.5</c:v>
                </c:pt>
                <c:pt idx="208">
                  <c:v>34.666666666666664</c:v>
                </c:pt>
                <c:pt idx="209">
                  <c:v>34.833333333333329</c:v>
                </c:pt>
                <c:pt idx="210">
                  <c:v>35</c:v>
                </c:pt>
                <c:pt idx="211">
                  <c:v>35.166666666666664</c:v>
                </c:pt>
                <c:pt idx="212">
                  <c:v>35.333333333333329</c:v>
                </c:pt>
                <c:pt idx="213">
                  <c:v>35.5</c:v>
                </c:pt>
                <c:pt idx="214">
                  <c:v>35.666666666666664</c:v>
                </c:pt>
                <c:pt idx="215">
                  <c:v>35.833333333333329</c:v>
                </c:pt>
                <c:pt idx="216">
                  <c:v>36</c:v>
                </c:pt>
                <c:pt idx="217">
                  <c:v>36.166666666666664</c:v>
                </c:pt>
                <c:pt idx="218">
                  <c:v>36.333333333333329</c:v>
                </c:pt>
                <c:pt idx="219">
                  <c:v>36.5</c:v>
                </c:pt>
                <c:pt idx="220">
                  <c:v>36.666666666666664</c:v>
                </c:pt>
                <c:pt idx="221">
                  <c:v>36.833333333333329</c:v>
                </c:pt>
                <c:pt idx="222">
                  <c:v>37</c:v>
                </c:pt>
                <c:pt idx="223">
                  <c:v>37.166666666666664</c:v>
                </c:pt>
                <c:pt idx="224">
                  <c:v>37.333333333333329</c:v>
                </c:pt>
                <c:pt idx="225">
                  <c:v>37.5</c:v>
                </c:pt>
                <c:pt idx="226">
                  <c:v>37.666666666666664</c:v>
                </c:pt>
                <c:pt idx="227">
                  <c:v>37.833333333333329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38.5</c:v>
                </c:pt>
                <c:pt idx="232">
                  <c:v>38.666666666666664</c:v>
                </c:pt>
                <c:pt idx="233">
                  <c:v>38.833333333333329</c:v>
                </c:pt>
                <c:pt idx="234">
                  <c:v>39</c:v>
                </c:pt>
                <c:pt idx="235">
                  <c:v>39.166666666666664</c:v>
                </c:pt>
                <c:pt idx="236">
                  <c:v>39.333333333333329</c:v>
                </c:pt>
                <c:pt idx="237">
                  <c:v>39.5</c:v>
                </c:pt>
                <c:pt idx="238">
                  <c:v>39.666666666666664</c:v>
                </c:pt>
                <c:pt idx="239">
                  <c:v>39.833333333333329</c:v>
                </c:pt>
                <c:pt idx="240">
                  <c:v>40</c:v>
                </c:pt>
                <c:pt idx="241">
                  <c:v>40.166666666666664</c:v>
                </c:pt>
                <c:pt idx="242">
                  <c:v>40.333333333333329</c:v>
                </c:pt>
                <c:pt idx="243">
                  <c:v>40.5</c:v>
                </c:pt>
                <c:pt idx="244">
                  <c:v>40.666666666666664</c:v>
                </c:pt>
                <c:pt idx="245">
                  <c:v>40.833333333333329</c:v>
                </c:pt>
                <c:pt idx="246">
                  <c:v>41</c:v>
                </c:pt>
                <c:pt idx="247">
                  <c:v>41.166666666666664</c:v>
                </c:pt>
                <c:pt idx="248">
                  <c:v>41.333333333333329</c:v>
                </c:pt>
                <c:pt idx="249">
                  <c:v>41.5</c:v>
                </c:pt>
                <c:pt idx="250">
                  <c:v>41.666666666666664</c:v>
                </c:pt>
                <c:pt idx="251">
                  <c:v>41.833333333333329</c:v>
                </c:pt>
                <c:pt idx="252">
                  <c:v>42</c:v>
                </c:pt>
                <c:pt idx="253">
                  <c:v>42.166666666666664</c:v>
                </c:pt>
                <c:pt idx="254">
                  <c:v>42.333333333333329</c:v>
                </c:pt>
                <c:pt idx="255">
                  <c:v>42.5</c:v>
                </c:pt>
                <c:pt idx="256">
                  <c:v>42.666666666666664</c:v>
                </c:pt>
                <c:pt idx="257">
                  <c:v>42.833333333333329</c:v>
                </c:pt>
                <c:pt idx="258">
                  <c:v>43</c:v>
                </c:pt>
                <c:pt idx="259">
                  <c:v>43.166666666666664</c:v>
                </c:pt>
                <c:pt idx="260">
                  <c:v>43.333333333333329</c:v>
                </c:pt>
                <c:pt idx="261">
                  <c:v>43.5</c:v>
                </c:pt>
                <c:pt idx="262">
                  <c:v>43.666666666666664</c:v>
                </c:pt>
                <c:pt idx="263">
                  <c:v>43.833333333333329</c:v>
                </c:pt>
                <c:pt idx="264">
                  <c:v>44</c:v>
                </c:pt>
                <c:pt idx="265">
                  <c:v>44.166666666666664</c:v>
                </c:pt>
                <c:pt idx="266">
                  <c:v>44.333333333333329</c:v>
                </c:pt>
                <c:pt idx="267">
                  <c:v>44.5</c:v>
                </c:pt>
                <c:pt idx="268">
                  <c:v>44.666666666666664</c:v>
                </c:pt>
                <c:pt idx="269">
                  <c:v>44.833333333333329</c:v>
                </c:pt>
                <c:pt idx="270">
                  <c:v>45</c:v>
                </c:pt>
                <c:pt idx="271">
                  <c:v>45.166666666666664</c:v>
                </c:pt>
                <c:pt idx="272">
                  <c:v>45.333333333333329</c:v>
                </c:pt>
                <c:pt idx="273">
                  <c:v>45.5</c:v>
                </c:pt>
                <c:pt idx="274">
                  <c:v>45.666666666666664</c:v>
                </c:pt>
                <c:pt idx="275">
                  <c:v>45.833333333333329</c:v>
                </c:pt>
                <c:pt idx="276">
                  <c:v>46</c:v>
                </c:pt>
                <c:pt idx="277">
                  <c:v>46.166666666666664</c:v>
                </c:pt>
                <c:pt idx="278">
                  <c:v>46.333333333333329</c:v>
                </c:pt>
                <c:pt idx="279">
                  <c:v>46.5</c:v>
                </c:pt>
                <c:pt idx="280">
                  <c:v>46.666666666666664</c:v>
                </c:pt>
                <c:pt idx="281">
                  <c:v>46.833333333333329</c:v>
                </c:pt>
                <c:pt idx="282">
                  <c:v>47</c:v>
                </c:pt>
                <c:pt idx="283">
                  <c:v>47.166666666666664</c:v>
                </c:pt>
                <c:pt idx="284">
                  <c:v>47.333333333333329</c:v>
                </c:pt>
                <c:pt idx="285">
                  <c:v>47.5</c:v>
                </c:pt>
                <c:pt idx="286">
                  <c:v>47.666666666666664</c:v>
                </c:pt>
                <c:pt idx="287">
                  <c:v>47.833333333333329</c:v>
                </c:pt>
                <c:pt idx="288">
                  <c:v>48</c:v>
                </c:pt>
                <c:pt idx="289">
                  <c:v>48.166666666666664</c:v>
                </c:pt>
                <c:pt idx="290">
                  <c:v>48.333333333333329</c:v>
                </c:pt>
                <c:pt idx="291">
                  <c:v>48.5</c:v>
                </c:pt>
                <c:pt idx="292">
                  <c:v>48.666666666666664</c:v>
                </c:pt>
                <c:pt idx="293">
                  <c:v>48.833333333333329</c:v>
                </c:pt>
                <c:pt idx="294">
                  <c:v>49</c:v>
                </c:pt>
                <c:pt idx="295">
                  <c:v>49.166666666666664</c:v>
                </c:pt>
                <c:pt idx="296">
                  <c:v>49.333333333333329</c:v>
                </c:pt>
                <c:pt idx="297">
                  <c:v>49.5</c:v>
                </c:pt>
                <c:pt idx="298">
                  <c:v>49.666666666666664</c:v>
                </c:pt>
                <c:pt idx="299">
                  <c:v>49.833333333333329</c:v>
                </c:pt>
                <c:pt idx="300">
                  <c:v>50</c:v>
                </c:pt>
                <c:pt idx="301">
                  <c:v>50.166666666666664</c:v>
                </c:pt>
                <c:pt idx="302">
                  <c:v>50.333333333333329</c:v>
                </c:pt>
                <c:pt idx="303">
                  <c:v>50.5</c:v>
                </c:pt>
                <c:pt idx="304">
                  <c:v>50.666666666666664</c:v>
                </c:pt>
                <c:pt idx="305">
                  <c:v>50.833333333333329</c:v>
                </c:pt>
                <c:pt idx="306">
                  <c:v>51</c:v>
                </c:pt>
                <c:pt idx="307">
                  <c:v>51.166666666666664</c:v>
                </c:pt>
                <c:pt idx="308">
                  <c:v>51.333333333333329</c:v>
                </c:pt>
                <c:pt idx="309">
                  <c:v>51.5</c:v>
                </c:pt>
                <c:pt idx="310">
                  <c:v>51.666666666666664</c:v>
                </c:pt>
                <c:pt idx="311">
                  <c:v>51.833333333333329</c:v>
                </c:pt>
                <c:pt idx="312">
                  <c:v>52</c:v>
                </c:pt>
                <c:pt idx="313">
                  <c:v>52.166666666666664</c:v>
                </c:pt>
                <c:pt idx="314">
                  <c:v>52.333333333333329</c:v>
                </c:pt>
                <c:pt idx="315">
                  <c:v>52.5</c:v>
                </c:pt>
                <c:pt idx="316">
                  <c:v>52.666666666666664</c:v>
                </c:pt>
                <c:pt idx="317">
                  <c:v>52.833333333333329</c:v>
                </c:pt>
                <c:pt idx="318">
                  <c:v>53</c:v>
                </c:pt>
                <c:pt idx="319">
                  <c:v>53.166666666666664</c:v>
                </c:pt>
                <c:pt idx="320">
                  <c:v>53.333333333333329</c:v>
                </c:pt>
                <c:pt idx="321">
                  <c:v>53.5</c:v>
                </c:pt>
                <c:pt idx="322">
                  <c:v>53.666666666666664</c:v>
                </c:pt>
                <c:pt idx="323">
                  <c:v>53.833333333333329</c:v>
                </c:pt>
                <c:pt idx="324">
                  <c:v>54</c:v>
                </c:pt>
                <c:pt idx="325">
                  <c:v>54.166666666666664</c:v>
                </c:pt>
                <c:pt idx="326">
                  <c:v>54.333333333333329</c:v>
                </c:pt>
                <c:pt idx="327">
                  <c:v>54.5</c:v>
                </c:pt>
                <c:pt idx="328">
                  <c:v>54.666666666666664</c:v>
                </c:pt>
                <c:pt idx="329">
                  <c:v>54.833333333333329</c:v>
                </c:pt>
                <c:pt idx="330">
                  <c:v>55</c:v>
                </c:pt>
                <c:pt idx="331">
                  <c:v>55.166666666666664</c:v>
                </c:pt>
                <c:pt idx="332">
                  <c:v>55.333333333333329</c:v>
                </c:pt>
                <c:pt idx="333">
                  <c:v>55.5</c:v>
                </c:pt>
                <c:pt idx="334">
                  <c:v>55.666666666666664</c:v>
                </c:pt>
                <c:pt idx="335">
                  <c:v>55.833333333333329</c:v>
                </c:pt>
                <c:pt idx="336">
                  <c:v>56</c:v>
                </c:pt>
                <c:pt idx="337">
                  <c:v>56.166666666666664</c:v>
                </c:pt>
                <c:pt idx="338">
                  <c:v>56.333333333333329</c:v>
                </c:pt>
                <c:pt idx="339">
                  <c:v>56.5</c:v>
                </c:pt>
                <c:pt idx="340">
                  <c:v>56.666666666666664</c:v>
                </c:pt>
                <c:pt idx="341">
                  <c:v>56.833333333333329</c:v>
                </c:pt>
                <c:pt idx="342">
                  <c:v>57</c:v>
                </c:pt>
                <c:pt idx="343">
                  <c:v>57.166666666666664</c:v>
                </c:pt>
                <c:pt idx="344">
                  <c:v>57.333333333333329</c:v>
                </c:pt>
                <c:pt idx="345">
                  <c:v>57.5</c:v>
                </c:pt>
                <c:pt idx="346">
                  <c:v>57.666666666666664</c:v>
                </c:pt>
                <c:pt idx="347">
                  <c:v>57.833333333333329</c:v>
                </c:pt>
                <c:pt idx="348">
                  <c:v>58</c:v>
                </c:pt>
                <c:pt idx="349">
                  <c:v>58.166666666666664</c:v>
                </c:pt>
                <c:pt idx="350">
                  <c:v>58.333333333333329</c:v>
                </c:pt>
                <c:pt idx="351">
                  <c:v>58.5</c:v>
                </c:pt>
                <c:pt idx="352">
                  <c:v>58.666666666666664</c:v>
                </c:pt>
                <c:pt idx="353">
                  <c:v>58.833333333333329</c:v>
                </c:pt>
                <c:pt idx="354">
                  <c:v>59</c:v>
                </c:pt>
                <c:pt idx="355">
                  <c:v>59.166666666666664</c:v>
                </c:pt>
                <c:pt idx="356">
                  <c:v>59.333333333333329</c:v>
                </c:pt>
                <c:pt idx="357">
                  <c:v>59.5</c:v>
                </c:pt>
                <c:pt idx="358">
                  <c:v>59.666666666666664</c:v>
                </c:pt>
                <c:pt idx="359">
                  <c:v>59.833333333333329</c:v>
                </c:pt>
                <c:pt idx="360">
                  <c:v>60</c:v>
                </c:pt>
                <c:pt idx="361">
                  <c:v>60.166666666666664</c:v>
                </c:pt>
                <c:pt idx="362">
                  <c:v>60.333333333333329</c:v>
                </c:pt>
                <c:pt idx="363">
                  <c:v>60.5</c:v>
                </c:pt>
                <c:pt idx="364">
                  <c:v>60.666666666666664</c:v>
                </c:pt>
                <c:pt idx="365">
                  <c:v>60.833333333333329</c:v>
                </c:pt>
                <c:pt idx="366">
                  <c:v>61</c:v>
                </c:pt>
                <c:pt idx="367">
                  <c:v>61.166666666666664</c:v>
                </c:pt>
                <c:pt idx="368">
                  <c:v>61.333333333333329</c:v>
                </c:pt>
                <c:pt idx="369">
                  <c:v>61.5</c:v>
                </c:pt>
                <c:pt idx="370">
                  <c:v>61.666666666666664</c:v>
                </c:pt>
                <c:pt idx="371">
                  <c:v>61.833333333333329</c:v>
                </c:pt>
                <c:pt idx="372">
                  <c:v>62</c:v>
                </c:pt>
                <c:pt idx="373">
                  <c:v>62.166666666666664</c:v>
                </c:pt>
                <c:pt idx="374">
                  <c:v>62.333333333333329</c:v>
                </c:pt>
                <c:pt idx="375">
                  <c:v>62.5</c:v>
                </c:pt>
                <c:pt idx="376">
                  <c:v>62.666666666666664</c:v>
                </c:pt>
                <c:pt idx="377">
                  <c:v>62.833333333333329</c:v>
                </c:pt>
                <c:pt idx="378">
                  <c:v>63</c:v>
                </c:pt>
                <c:pt idx="379">
                  <c:v>63.166666666666664</c:v>
                </c:pt>
                <c:pt idx="380">
                  <c:v>63.333333333333329</c:v>
                </c:pt>
                <c:pt idx="381">
                  <c:v>63.5</c:v>
                </c:pt>
                <c:pt idx="382">
                  <c:v>63.666666666666664</c:v>
                </c:pt>
                <c:pt idx="383">
                  <c:v>63.833333333333329</c:v>
                </c:pt>
                <c:pt idx="384">
                  <c:v>64</c:v>
                </c:pt>
                <c:pt idx="385">
                  <c:v>64.166666666666657</c:v>
                </c:pt>
                <c:pt idx="386">
                  <c:v>64.333333333333329</c:v>
                </c:pt>
                <c:pt idx="387">
                  <c:v>64.5</c:v>
                </c:pt>
                <c:pt idx="388">
                  <c:v>64.666666666666657</c:v>
                </c:pt>
                <c:pt idx="389">
                  <c:v>64.833333333333329</c:v>
                </c:pt>
                <c:pt idx="390">
                  <c:v>65</c:v>
                </c:pt>
                <c:pt idx="391">
                  <c:v>65.166666666666657</c:v>
                </c:pt>
                <c:pt idx="392">
                  <c:v>65.333333333333329</c:v>
                </c:pt>
                <c:pt idx="393">
                  <c:v>65.5</c:v>
                </c:pt>
                <c:pt idx="394">
                  <c:v>65.666666666666657</c:v>
                </c:pt>
                <c:pt idx="395">
                  <c:v>65.833333333333329</c:v>
                </c:pt>
                <c:pt idx="396">
                  <c:v>66</c:v>
                </c:pt>
                <c:pt idx="397">
                  <c:v>66.166666666666657</c:v>
                </c:pt>
                <c:pt idx="398">
                  <c:v>66.333333333333329</c:v>
                </c:pt>
                <c:pt idx="399">
                  <c:v>66.5</c:v>
                </c:pt>
                <c:pt idx="400">
                  <c:v>66.666666666666657</c:v>
                </c:pt>
                <c:pt idx="401">
                  <c:v>66.833333333333329</c:v>
                </c:pt>
                <c:pt idx="402">
                  <c:v>67</c:v>
                </c:pt>
                <c:pt idx="403">
                  <c:v>67.166666666666657</c:v>
                </c:pt>
                <c:pt idx="404">
                  <c:v>67.333333333333329</c:v>
                </c:pt>
                <c:pt idx="405">
                  <c:v>67.5</c:v>
                </c:pt>
                <c:pt idx="406">
                  <c:v>67.666666666666657</c:v>
                </c:pt>
                <c:pt idx="407">
                  <c:v>67.833333333333329</c:v>
                </c:pt>
                <c:pt idx="408">
                  <c:v>68</c:v>
                </c:pt>
                <c:pt idx="409">
                  <c:v>68.166666666666657</c:v>
                </c:pt>
                <c:pt idx="410">
                  <c:v>68.333333333333329</c:v>
                </c:pt>
                <c:pt idx="411">
                  <c:v>68.5</c:v>
                </c:pt>
                <c:pt idx="412">
                  <c:v>68.666666666666657</c:v>
                </c:pt>
                <c:pt idx="413">
                  <c:v>68.833333333333329</c:v>
                </c:pt>
                <c:pt idx="414">
                  <c:v>69</c:v>
                </c:pt>
                <c:pt idx="415">
                  <c:v>69.166666666666657</c:v>
                </c:pt>
                <c:pt idx="416">
                  <c:v>69.333333333333329</c:v>
                </c:pt>
                <c:pt idx="417">
                  <c:v>69.5</c:v>
                </c:pt>
                <c:pt idx="418">
                  <c:v>69.666666666666657</c:v>
                </c:pt>
                <c:pt idx="419">
                  <c:v>69.833333333333329</c:v>
                </c:pt>
                <c:pt idx="420">
                  <c:v>70</c:v>
                </c:pt>
                <c:pt idx="421">
                  <c:v>70.166666666666657</c:v>
                </c:pt>
                <c:pt idx="422">
                  <c:v>70.333333333333329</c:v>
                </c:pt>
                <c:pt idx="423">
                  <c:v>70.5</c:v>
                </c:pt>
                <c:pt idx="424">
                  <c:v>70.666666666666657</c:v>
                </c:pt>
                <c:pt idx="425">
                  <c:v>70.833333333333329</c:v>
                </c:pt>
                <c:pt idx="426">
                  <c:v>71</c:v>
                </c:pt>
                <c:pt idx="427">
                  <c:v>71.166666666666657</c:v>
                </c:pt>
                <c:pt idx="428">
                  <c:v>71.333333333333329</c:v>
                </c:pt>
                <c:pt idx="429">
                  <c:v>71.5</c:v>
                </c:pt>
                <c:pt idx="430">
                  <c:v>71.666666666666657</c:v>
                </c:pt>
                <c:pt idx="431">
                  <c:v>71.833333333333329</c:v>
                </c:pt>
                <c:pt idx="432">
                  <c:v>72</c:v>
                </c:pt>
                <c:pt idx="433">
                  <c:v>72.166666666666657</c:v>
                </c:pt>
                <c:pt idx="434">
                  <c:v>72.333333333333329</c:v>
                </c:pt>
                <c:pt idx="435">
                  <c:v>72.5</c:v>
                </c:pt>
                <c:pt idx="436">
                  <c:v>72.666666666666657</c:v>
                </c:pt>
                <c:pt idx="437">
                  <c:v>72.833333333333329</c:v>
                </c:pt>
                <c:pt idx="438">
                  <c:v>73</c:v>
                </c:pt>
                <c:pt idx="439">
                  <c:v>73.166666666666657</c:v>
                </c:pt>
                <c:pt idx="440">
                  <c:v>73.333333333333329</c:v>
                </c:pt>
                <c:pt idx="441">
                  <c:v>73.5</c:v>
                </c:pt>
                <c:pt idx="442">
                  <c:v>73.666666666666657</c:v>
                </c:pt>
                <c:pt idx="443">
                  <c:v>73.833333333333329</c:v>
                </c:pt>
                <c:pt idx="444">
                  <c:v>74</c:v>
                </c:pt>
                <c:pt idx="445">
                  <c:v>74.166666666666657</c:v>
                </c:pt>
                <c:pt idx="446">
                  <c:v>74.333333333333329</c:v>
                </c:pt>
                <c:pt idx="447">
                  <c:v>74.5</c:v>
                </c:pt>
                <c:pt idx="448">
                  <c:v>74.666666666666657</c:v>
                </c:pt>
                <c:pt idx="449">
                  <c:v>74.833333333333329</c:v>
                </c:pt>
                <c:pt idx="450">
                  <c:v>75</c:v>
                </c:pt>
                <c:pt idx="451">
                  <c:v>75.166666666666657</c:v>
                </c:pt>
                <c:pt idx="452">
                  <c:v>75.333333333333329</c:v>
                </c:pt>
                <c:pt idx="453">
                  <c:v>75.5</c:v>
                </c:pt>
                <c:pt idx="454">
                  <c:v>75.666666666666657</c:v>
                </c:pt>
                <c:pt idx="455">
                  <c:v>75.833333333333329</c:v>
                </c:pt>
                <c:pt idx="456">
                  <c:v>76</c:v>
                </c:pt>
                <c:pt idx="457">
                  <c:v>76.166666666666657</c:v>
                </c:pt>
                <c:pt idx="458">
                  <c:v>76.333333333333329</c:v>
                </c:pt>
                <c:pt idx="459">
                  <c:v>76.5</c:v>
                </c:pt>
                <c:pt idx="460">
                  <c:v>76.666666666666657</c:v>
                </c:pt>
                <c:pt idx="461">
                  <c:v>76.833333333333329</c:v>
                </c:pt>
                <c:pt idx="462">
                  <c:v>77</c:v>
                </c:pt>
                <c:pt idx="463">
                  <c:v>77.166666666666657</c:v>
                </c:pt>
                <c:pt idx="464">
                  <c:v>77.333333333333329</c:v>
                </c:pt>
                <c:pt idx="465">
                  <c:v>77.5</c:v>
                </c:pt>
                <c:pt idx="466">
                  <c:v>77.666666666666657</c:v>
                </c:pt>
                <c:pt idx="467">
                  <c:v>77.833333333333329</c:v>
                </c:pt>
                <c:pt idx="468">
                  <c:v>78</c:v>
                </c:pt>
                <c:pt idx="469">
                  <c:v>78.166666666666657</c:v>
                </c:pt>
                <c:pt idx="470">
                  <c:v>78.333333333333329</c:v>
                </c:pt>
                <c:pt idx="471">
                  <c:v>78.5</c:v>
                </c:pt>
                <c:pt idx="472">
                  <c:v>78.666666666666657</c:v>
                </c:pt>
                <c:pt idx="473">
                  <c:v>78.833333333333329</c:v>
                </c:pt>
                <c:pt idx="474">
                  <c:v>79</c:v>
                </c:pt>
                <c:pt idx="475">
                  <c:v>79.166666666666657</c:v>
                </c:pt>
                <c:pt idx="476">
                  <c:v>79.333333333333329</c:v>
                </c:pt>
                <c:pt idx="477">
                  <c:v>79.5</c:v>
                </c:pt>
                <c:pt idx="478">
                  <c:v>79.666666666666657</c:v>
                </c:pt>
                <c:pt idx="479">
                  <c:v>79.833333333333329</c:v>
                </c:pt>
                <c:pt idx="480">
                  <c:v>80</c:v>
                </c:pt>
                <c:pt idx="481">
                  <c:v>80.166666666666657</c:v>
                </c:pt>
                <c:pt idx="482">
                  <c:v>80.333333333333329</c:v>
                </c:pt>
                <c:pt idx="483">
                  <c:v>80.5</c:v>
                </c:pt>
                <c:pt idx="484">
                  <c:v>80.666666666666657</c:v>
                </c:pt>
                <c:pt idx="485">
                  <c:v>80.833333333333329</c:v>
                </c:pt>
                <c:pt idx="486">
                  <c:v>81</c:v>
                </c:pt>
                <c:pt idx="487">
                  <c:v>81.166666666666657</c:v>
                </c:pt>
                <c:pt idx="488">
                  <c:v>81.333333333333329</c:v>
                </c:pt>
                <c:pt idx="489">
                  <c:v>81.5</c:v>
                </c:pt>
                <c:pt idx="490">
                  <c:v>81.666666666666657</c:v>
                </c:pt>
                <c:pt idx="491">
                  <c:v>81.833333333333329</c:v>
                </c:pt>
                <c:pt idx="492">
                  <c:v>82</c:v>
                </c:pt>
                <c:pt idx="493">
                  <c:v>82.166666666666657</c:v>
                </c:pt>
                <c:pt idx="494">
                  <c:v>82.333333333333329</c:v>
                </c:pt>
                <c:pt idx="495">
                  <c:v>82.5</c:v>
                </c:pt>
                <c:pt idx="496">
                  <c:v>82.666666666666657</c:v>
                </c:pt>
                <c:pt idx="497">
                  <c:v>82.833333333333329</c:v>
                </c:pt>
                <c:pt idx="498">
                  <c:v>83</c:v>
                </c:pt>
                <c:pt idx="499">
                  <c:v>83.166666666666657</c:v>
                </c:pt>
                <c:pt idx="500">
                  <c:v>83.333333333333329</c:v>
                </c:pt>
                <c:pt idx="501">
                  <c:v>83.5</c:v>
                </c:pt>
                <c:pt idx="502">
                  <c:v>83.666666666666657</c:v>
                </c:pt>
                <c:pt idx="503">
                  <c:v>83.833333333333329</c:v>
                </c:pt>
                <c:pt idx="504">
                  <c:v>84</c:v>
                </c:pt>
                <c:pt idx="505">
                  <c:v>84.166666666666657</c:v>
                </c:pt>
                <c:pt idx="506">
                  <c:v>84.333333333333329</c:v>
                </c:pt>
                <c:pt idx="507">
                  <c:v>84.5</c:v>
                </c:pt>
                <c:pt idx="508">
                  <c:v>84.666666666666657</c:v>
                </c:pt>
                <c:pt idx="509">
                  <c:v>84.833333333333329</c:v>
                </c:pt>
                <c:pt idx="510">
                  <c:v>85</c:v>
                </c:pt>
                <c:pt idx="511">
                  <c:v>85.166666666666657</c:v>
                </c:pt>
                <c:pt idx="512">
                  <c:v>85.333333333333329</c:v>
                </c:pt>
                <c:pt idx="513">
                  <c:v>85.5</c:v>
                </c:pt>
                <c:pt idx="514">
                  <c:v>85.666666666666657</c:v>
                </c:pt>
                <c:pt idx="515">
                  <c:v>85.833333333333329</c:v>
                </c:pt>
                <c:pt idx="516">
                  <c:v>86</c:v>
                </c:pt>
                <c:pt idx="517">
                  <c:v>86.166666666666657</c:v>
                </c:pt>
                <c:pt idx="518">
                  <c:v>86.333333333333329</c:v>
                </c:pt>
                <c:pt idx="519">
                  <c:v>86.5</c:v>
                </c:pt>
                <c:pt idx="520">
                  <c:v>86.666666666666657</c:v>
                </c:pt>
                <c:pt idx="521">
                  <c:v>86.833333333333329</c:v>
                </c:pt>
                <c:pt idx="522">
                  <c:v>87</c:v>
                </c:pt>
                <c:pt idx="523">
                  <c:v>87.166666666666657</c:v>
                </c:pt>
                <c:pt idx="524">
                  <c:v>87.333333333333329</c:v>
                </c:pt>
                <c:pt idx="525">
                  <c:v>87.5</c:v>
                </c:pt>
                <c:pt idx="526">
                  <c:v>87.666666666666657</c:v>
                </c:pt>
                <c:pt idx="527">
                  <c:v>87.833333333333329</c:v>
                </c:pt>
                <c:pt idx="528">
                  <c:v>88</c:v>
                </c:pt>
                <c:pt idx="529">
                  <c:v>88.166666666666657</c:v>
                </c:pt>
                <c:pt idx="530">
                  <c:v>88.333333333333329</c:v>
                </c:pt>
                <c:pt idx="531">
                  <c:v>88.5</c:v>
                </c:pt>
                <c:pt idx="532">
                  <c:v>88.666666666666657</c:v>
                </c:pt>
                <c:pt idx="533">
                  <c:v>88.833333333333329</c:v>
                </c:pt>
                <c:pt idx="534">
                  <c:v>89</c:v>
                </c:pt>
                <c:pt idx="535">
                  <c:v>89.166666666666657</c:v>
                </c:pt>
                <c:pt idx="536">
                  <c:v>89.333333333333329</c:v>
                </c:pt>
                <c:pt idx="537">
                  <c:v>89.5</c:v>
                </c:pt>
                <c:pt idx="538">
                  <c:v>89.666666666666657</c:v>
                </c:pt>
                <c:pt idx="539">
                  <c:v>89.833333333333329</c:v>
                </c:pt>
                <c:pt idx="540">
                  <c:v>90</c:v>
                </c:pt>
                <c:pt idx="541">
                  <c:v>90.166666666666657</c:v>
                </c:pt>
                <c:pt idx="542">
                  <c:v>90.333333333333329</c:v>
                </c:pt>
                <c:pt idx="543">
                  <c:v>90.5</c:v>
                </c:pt>
                <c:pt idx="544">
                  <c:v>90.666666666666657</c:v>
                </c:pt>
                <c:pt idx="545">
                  <c:v>90.833333333333329</c:v>
                </c:pt>
                <c:pt idx="546">
                  <c:v>91</c:v>
                </c:pt>
                <c:pt idx="547">
                  <c:v>91.166666666666657</c:v>
                </c:pt>
                <c:pt idx="548">
                  <c:v>91.333333333333329</c:v>
                </c:pt>
                <c:pt idx="549">
                  <c:v>91.5</c:v>
                </c:pt>
                <c:pt idx="550">
                  <c:v>91.666666666666657</c:v>
                </c:pt>
                <c:pt idx="551">
                  <c:v>91.833333333333329</c:v>
                </c:pt>
                <c:pt idx="552">
                  <c:v>92</c:v>
                </c:pt>
                <c:pt idx="553">
                  <c:v>92.166666666666657</c:v>
                </c:pt>
                <c:pt idx="554">
                  <c:v>92.333333333333329</c:v>
                </c:pt>
                <c:pt idx="555">
                  <c:v>92.5</c:v>
                </c:pt>
                <c:pt idx="556">
                  <c:v>92.666666666666657</c:v>
                </c:pt>
                <c:pt idx="557">
                  <c:v>92.833333333333329</c:v>
                </c:pt>
                <c:pt idx="558">
                  <c:v>93</c:v>
                </c:pt>
                <c:pt idx="559">
                  <c:v>93.166666666666657</c:v>
                </c:pt>
                <c:pt idx="560">
                  <c:v>93.333333333333329</c:v>
                </c:pt>
                <c:pt idx="561">
                  <c:v>93.5</c:v>
                </c:pt>
                <c:pt idx="562">
                  <c:v>93.666666666666657</c:v>
                </c:pt>
                <c:pt idx="563">
                  <c:v>93.833333333333329</c:v>
                </c:pt>
                <c:pt idx="564">
                  <c:v>94</c:v>
                </c:pt>
                <c:pt idx="565">
                  <c:v>94.166666666666657</c:v>
                </c:pt>
                <c:pt idx="566">
                  <c:v>94.333333333333329</c:v>
                </c:pt>
                <c:pt idx="567">
                  <c:v>94.5</c:v>
                </c:pt>
                <c:pt idx="568">
                  <c:v>94.666666666666657</c:v>
                </c:pt>
                <c:pt idx="569">
                  <c:v>94.833333333333329</c:v>
                </c:pt>
                <c:pt idx="570">
                  <c:v>95</c:v>
                </c:pt>
                <c:pt idx="571">
                  <c:v>95.166666666666657</c:v>
                </c:pt>
                <c:pt idx="572">
                  <c:v>95.333333333333329</c:v>
                </c:pt>
                <c:pt idx="573">
                  <c:v>95.5</c:v>
                </c:pt>
                <c:pt idx="574">
                  <c:v>95.666666666666657</c:v>
                </c:pt>
                <c:pt idx="575">
                  <c:v>95.833333333333329</c:v>
                </c:pt>
                <c:pt idx="576">
                  <c:v>96</c:v>
                </c:pt>
                <c:pt idx="577">
                  <c:v>96.166666666666657</c:v>
                </c:pt>
                <c:pt idx="578">
                  <c:v>96.333333333333329</c:v>
                </c:pt>
                <c:pt idx="579">
                  <c:v>96.5</c:v>
                </c:pt>
                <c:pt idx="580">
                  <c:v>96.666666666666657</c:v>
                </c:pt>
                <c:pt idx="581">
                  <c:v>96.833333333333329</c:v>
                </c:pt>
                <c:pt idx="582">
                  <c:v>97</c:v>
                </c:pt>
                <c:pt idx="583">
                  <c:v>97.166666666666657</c:v>
                </c:pt>
                <c:pt idx="584">
                  <c:v>97.333333333333329</c:v>
                </c:pt>
                <c:pt idx="585">
                  <c:v>97.5</c:v>
                </c:pt>
                <c:pt idx="586">
                  <c:v>97.666666666666657</c:v>
                </c:pt>
                <c:pt idx="587">
                  <c:v>97.833333333333329</c:v>
                </c:pt>
                <c:pt idx="588">
                  <c:v>98</c:v>
                </c:pt>
                <c:pt idx="589">
                  <c:v>98.166666666666657</c:v>
                </c:pt>
                <c:pt idx="590">
                  <c:v>98.333333333333329</c:v>
                </c:pt>
                <c:pt idx="591">
                  <c:v>98.5</c:v>
                </c:pt>
                <c:pt idx="592">
                  <c:v>98.666666666666657</c:v>
                </c:pt>
                <c:pt idx="593">
                  <c:v>98.833333333333329</c:v>
                </c:pt>
                <c:pt idx="594">
                  <c:v>99</c:v>
                </c:pt>
                <c:pt idx="595">
                  <c:v>99.166666666666657</c:v>
                </c:pt>
                <c:pt idx="596">
                  <c:v>99.333333333333329</c:v>
                </c:pt>
                <c:pt idx="597">
                  <c:v>99.5</c:v>
                </c:pt>
                <c:pt idx="598">
                  <c:v>99.666666666666657</c:v>
                </c:pt>
                <c:pt idx="599">
                  <c:v>99.833333333333329</c:v>
                </c:pt>
                <c:pt idx="600">
                  <c:v>100</c:v>
                </c:pt>
                <c:pt idx="601">
                  <c:v>100.16666666666666</c:v>
                </c:pt>
                <c:pt idx="602">
                  <c:v>100.33333333333333</c:v>
                </c:pt>
                <c:pt idx="603">
                  <c:v>100.5</c:v>
                </c:pt>
                <c:pt idx="604">
                  <c:v>100.66666666666666</c:v>
                </c:pt>
                <c:pt idx="605">
                  <c:v>100.83333333333333</c:v>
                </c:pt>
                <c:pt idx="606">
                  <c:v>101</c:v>
                </c:pt>
                <c:pt idx="607">
                  <c:v>101.16666666666666</c:v>
                </c:pt>
                <c:pt idx="608">
                  <c:v>101.33333333333333</c:v>
                </c:pt>
                <c:pt idx="609">
                  <c:v>101.5</c:v>
                </c:pt>
                <c:pt idx="610">
                  <c:v>101.66666666666666</c:v>
                </c:pt>
                <c:pt idx="611">
                  <c:v>101.83333333333333</c:v>
                </c:pt>
                <c:pt idx="612">
                  <c:v>102</c:v>
                </c:pt>
                <c:pt idx="613">
                  <c:v>102.16666666666666</c:v>
                </c:pt>
                <c:pt idx="614">
                  <c:v>102.33333333333333</c:v>
                </c:pt>
                <c:pt idx="615">
                  <c:v>102.5</c:v>
                </c:pt>
                <c:pt idx="616">
                  <c:v>102.66666666666666</c:v>
                </c:pt>
                <c:pt idx="617">
                  <c:v>102.83333333333333</c:v>
                </c:pt>
                <c:pt idx="618">
                  <c:v>103</c:v>
                </c:pt>
                <c:pt idx="619">
                  <c:v>103.16666666666666</c:v>
                </c:pt>
                <c:pt idx="620">
                  <c:v>103.33333333333333</c:v>
                </c:pt>
                <c:pt idx="621">
                  <c:v>103.5</c:v>
                </c:pt>
                <c:pt idx="622">
                  <c:v>103.66666666666666</c:v>
                </c:pt>
                <c:pt idx="623">
                  <c:v>103.83333333333333</c:v>
                </c:pt>
                <c:pt idx="624">
                  <c:v>104</c:v>
                </c:pt>
                <c:pt idx="625">
                  <c:v>104.16666666666666</c:v>
                </c:pt>
                <c:pt idx="626">
                  <c:v>104.33333333333333</c:v>
                </c:pt>
                <c:pt idx="627">
                  <c:v>104.5</c:v>
                </c:pt>
                <c:pt idx="628">
                  <c:v>104.66666666666666</c:v>
                </c:pt>
                <c:pt idx="629">
                  <c:v>104.83333333333333</c:v>
                </c:pt>
                <c:pt idx="630">
                  <c:v>105</c:v>
                </c:pt>
                <c:pt idx="631">
                  <c:v>105.16666666666666</c:v>
                </c:pt>
                <c:pt idx="632">
                  <c:v>105.33333333333333</c:v>
                </c:pt>
                <c:pt idx="633">
                  <c:v>105.5</c:v>
                </c:pt>
                <c:pt idx="634">
                  <c:v>105.66666666666666</c:v>
                </c:pt>
                <c:pt idx="635">
                  <c:v>105.83333333333333</c:v>
                </c:pt>
                <c:pt idx="636">
                  <c:v>106</c:v>
                </c:pt>
                <c:pt idx="637">
                  <c:v>106.16666666666666</c:v>
                </c:pt>
                <c:pt idx="638">
                  <c:v>106.33333333333333</c:v>
                </c:pt>
                <c:pt idx="639">
                  <c:v>106.5</c:v>
                </c:pt>
                <c:pt idx="640">
                  <c:v>106.66666666666666</c:v>
                </c:pt>
                <c:pt idx="641">
                  <c:v>106.83333333333333</c:v>
                </c:pt>
                <c:pt idx="642">
                  <c:v>107</c:v>
                </c:pt>
                <c:pt idx="643">
                  <c:v>107.16666666666666</c:v>
                </c:pt>
                <c:pt idx="644">
                  <c:v>107.33333333333333</c:v>
                </c:pt>
                <c:pt idx="645">
                  <c:v>107.5</c:v>
                </c:pt>
                <c:pt idx="646">
                  <c:v>107.66666666666666</c:v>
                </c:pt>
                <c:pt idx="647">
                  <c:v>107.83333333333333</c:v>
                </c:pt>
                <c:pt idx="648">
                  <c:v>108</c:v>
                </c:pt>
                <c:pt idx="649">
                  <c:v>108.16666666666666</c:v>
                </c:pt>
                <c:pt idx="650">
                  <c:v>108.33333333333333</c:v>
                </c:pt>
                <c:pt idx="651">
                  <c:v>108.5</c:v>
                </c:pt>
                <c:pt idx="652">
                  <c:v>108.66666666666666</c:v>
                </c:pt>
                <c:pt idx="653">
                  <c:v>108.83333333333333</c:v>
                </c:pt>
                <c:pt idx="654">
                  <c:v>109</c:v>
                </c:pt>
                <c:pt idx="655">
                  <c:v>109.16666666666666</c:v>
                </c:pt>
                <c:pt idx="656">
                  <c:v>109.33333333333333</c:v>
                </c:pt>
                <c:pt idx="657">
                  <c:v>109.5</c:v>
                </c:pt>
                <c:pt idx="658">
                  <c:v>109.66666666666666</c:v>
                </c:pt>
                <c:pt idx="659">
                  <c:v>109.83333333333333</c:v>
                </c:pt>
                <c:pt idx="660">
                  <c:v>110</c:v>
                </c:pt>
                <c:pt idx="661">
                  <c:v>110.16666666666666</c:v>
                </c:pt>
                <c:pt idx="662">
                  <c:v>110.33333333333333</c:v>
                </c:pt>
                <c:pt idx="663">
                  <c:v>110.5</c:v>
                </c:pt>
                <c:pt idx="664">
                  <c:v>110.66666666666666</c:v>
                </c:pt>
                <c:pt idx="665">
                  <c:v>110.83333333333333</c:v>
                </c:pt>
                <c:pt idx="666">
                  <c:v>111</c:v>
                </c:pt>
                <c:pt idx="667">
                  <c:v>111.16666666666666</c:v>
                </c:pt>
                <c:pt idx="668">
                  <c:v>111.33333333333333</c:v>
                </c:pt>
                <c:pt idx="669">
                  <c:v>111.5</c:v>
                </c:pt>
                <c:pt idx="670">
                  <c:v>111.66666666666666</c:v>
                </c:pt>
                <c:pt idx="671">
                  <c:v>111.83333333333333</c:v>
                </c:pt>
                <c:pt idx="672">
                  <c:v>112</c:v>
                </c:pt>
                <c:pt idx="673">
                  <c:v>112.16666666666666</c:v>
                </c:pt>
                <c:pt idx="674">
                  <c:v>112.33333333333333</c:v>
                </c:pt>
                <c:pt idx="675">
                  <c:v>112.5</c:v>
                </c:pt>
                <c:pt idx="676">
                  <c:v>112.66666666666666</c:v>
                </c:pt>
                <c:pt idx="677">
                  <c:v>112.83333333333333</c:v>
                </c:pt>
                <c:pt idx="678">
                  <c:v>113</c:v>
                </c:pt>
                <c:pt idx="679">
                  <c:v>113.16666666666666</c:v>
                </c:pt>
                <c:pt idx="680">
                  <c:v>113.33333333333333</c:v>
                </c:pt>
                <c:pt idx="681">
                  <c:v>113.5</c:v>
                </c:pt>
                <c:pt idx="682">
                  <c:v>113.66666666666666</c:v>
                </c:pt>
                <c:pt idx="683">
                  <c:v>113.83333333333333</c:v>
                </c:pt>
                <c:pt idx="684">
                  <c:v>114</c:v>
                </c:pt>
                <c:pt idx="685">
                  <c:v>114.16666666666666</c:v>
                </c:pt>
                <c:pt idx="686">
                  <c:v>114.33333333333333</c:v>
                </c:pt>
                <c:pt idx="687">
                  <c:v>114.5</c:v>
                </c:pt>
                <c:pt idx="688">
                  <c:v>114.66666666666666</c:v>
                </c:pt>
                <c:pt idx="689">
                  <c:v>114.83333333333333</c:v>
                </c:pt>
                <c:pt idx="690">
                  <c:v>115</c:v>
                </c:pt>
                <c:pt idx="691">
                  <c:v>115.16666666666666</c:v>
                </c:pt>
                <c:pt idx="692">
                  <c:v>115.33333333333333</c:v>
                </c:pt>
                <c:pt idx="693">
                  <c:v>115.5</c:v>
                </c:pt>
                <c:pt idx="694">
                  <c:v>115.66666666666666</c:v>
                </c:pt>
                <c:pt idx="695">
                  <c:v>115.83333333333333</c:v>
                </c:pt>
                <c:pt idx="696">
                  <c:v>116</c:v>
                </c:pt>
                <c:pt idx="697">
                  <c:v>116.16666666666666</c:v>
                </c:pt>
                <c:pt idx="698">
                  <c:v>116.33333333333333</c:v>
                </c:pt>
                <c:pt idx="699">
                  <c:v>116.5</c:v>
                </c:pt>
                <c:pt idx="700">
                  <c:v>116.66666666666666</c:v>
                </c:pt>
                <c:pt idx="701">
                  <c:v>116.83333333333333</c:v>
                </c:pt>
                <c:pt idx="702">
                  <c:v>117</c:v>
                </c:pt>
                <c:pt idx="703">
                  <c:v>117.16666666666666</c:v>
                </c:pt>
                <c:pt idx="704">
                  <c:v>117.33333333333333</c:v>
                </c:pt>
                <c:pt idx="705">
                  <c:v>117.5</c:v>
                </c:pt>
                <c:pt idx="706">
                  <c:v>117.66666666666666</c:v>
                </c:pt>
                <c:pt idx="707">
                  <c:v>117.83333333333333</c:v>
                </c:pt>
                <c:pt idx="708">
                  <c:v>118</c:v>
                </c:pt>
                <c:pt idx="709">
                  <c:v>118.16666666666666</c:v>
                </c:pt>
                <c:pt idx="710">
                  <c:v>118.33333333333333</c:v>
                </c:pt>
                <c:pt idx="711">
                  <c:v>118.5</c:v>
                </c:pt>
                <c:pt idx="712">
                  <c:v>118.66666666666666</c:v>
                </c:pt>
                <c:pt idx="713">
                  <c:v>118.83333333333333</c:v>
                </c:pt>
                <c:pt idx="714">
                  <c:v>119</c:v>
                </c:pt>
                <c:pt idx="715">
                  <c:v>119.16666666666666</c:v>
                </c:pt>
                <c:pt idx="716">
                  <c:v>119.33333333333333</c:v>
                </c:pt>
                <c:pt idx="717">
                  <c:v>119.5</c:v>
                </c:pt>
                <c:pt idx="718">
                  <c:v>119.66666666666666</c:v>
                </c:pt>
                <c:pt idx="719">
                  <c:v>119.83333333333333</c:v>
                </c:pt>
                <c:pt idx="720">
                  <c:v>120</c:v>
                </c:pt>
                <c:pt idx="721">
                  <c:v>120.16666666666666</c:v>
                </c:pt>
                <c:pt idx="722">
                  <c:v>120.33333333333333</c:v>
                </c:pt>
                <c:pt idx="723">
                  <c:v>120.5</c:v>
                </c:pt>
                <c:pt idx="724">
                  <c:v>120.66666666666666</c:v>
                </c:pt>
                <c:pt idx="725">
                  <c:v>120.83333333333333</c:v>
                </c:pt>
                <c:pt idx="726">
                  <c:v>121</c:v>
                </c:pt>
                <c:pt idx="727">
                  <c:v>121.16666666666666</c:v>
                </c:pt>
                <c:pt idx="728">
                  <c:v>121.33333333333333</c:v>
                </c:pt>
                <c:pt idx="729">
                  <c:v>121.5</c:v>
                </c:pt>
                <c:pt idx="730">
                  <c:v>121.66666666666666</c:v>
                </c:pt>
                <c:pt idx="731">
                  <c:v>121.83333333333333</c:v>
                </c:pt>
                <c:pt idx="732">
                  <c:v>122</c:v>
                </c:pt>
                <c:pt idx="733">
                  <c:v>122.16666666666666</c:v>
                </c:pt>
                <c:pt idx="734">
                  <c:v>122.33333333333333</c:v>
                </c:pt>
                <c:pt idx="735">
                  <c:v>122.5</c:v>
                </c:pt>
                <c:pt idx="736">
                  <c:v>122.66666666666666</c:v>
                </c:pt>
                <c:pt idx="737">
                  <c:v>122.83333333333333</c:v>
                </c:pt>
                <c:pt idx="738">
                  <c:v>123</c:v>
                </c:pt>
                <c:pt idx="739">
                  <c:v>123.16666666666666</c:v>
                </c:pt>
                <c:pt idx="740">
                  <c:v>123.33333333333333</c:v>
                </c:pt>
                <c:pt idx="741">
                  <c:v>123.5</c:v>
                </c:pt>
                <c:pt idx="742">
                  <c:v>123.66666666666666</c:v>
                </c:pt>
                <c:pt idx="743">
                  <c:v>123.83333333333333</c:v>
                </c:pt>
                <c:pt idx="744">
                  <c:v>124</c:v>
                </c:pt>
                <c:pt idx="745">
                  <c:v>124.16666666666666</c:v>
                </c:pt>
                <c:pt idx="746">
                  <c:v>124.33333333333333</c:v>
                </c:pt>
                <c:pt idx="747">
                  <c:v>124.5</c:v>
                </c:pt>
                <c:pt idx="748">
                  <c:v>124.66666666666666</c:v>
                </c:pt>
                <c:pt idx="749">
                  <c:v>124.83333333333333</c:v>
                </c:pt>
                <c:pt idx="750">
                  <c:v>125</c:v>
                </c:pt>
                <c:pt idx="751">
                  <c:v>125.16666666666666</c:v>
                </c:pt>
                <c:pt idx="752">
                  <c:v>125.33333333333333</c:v>
                </c:pt>
                <c:pt idx="753">
                  <c:v>125.5</c:v>
                </c:pt>
                <c:pt idx="754">
                  <c:v>125.66666666666666</c:v>
                </c:pt>
                <c:pt idx="755">
                  <c:v>125.83333333333333</c:v>
                </c:pt>
                <c:pt idx="756">
                  <c:v>126</c:v>
                </c:pt>
                <c:pt idx="757">
                  <c:v>126.16666666666666</c:v>
                </c:pt>
                <c:pt idx="758">
                  <c:v>126.33333333333333</c:v>
                </c:pt>
                <c:pt idx="759">
                  <c:v>126.5</c:v>
                </c:pt>
                <c:pt idx="760">
                  <c:v>126.66666666666666</c:v>
                </c:pt>
                <c:pt idx="761">
                  <c:v>126.83333333333333</c:v>
                </c:pt>
                <c:pt idx="762">
                  <c:v>127</c:v>
                </c:pt>
                <c:pt idx="763">
                  <c:v>127.16666666666666</c:v>
                </c:pt>
                <c:pt idx="764">
                  <c:v>127.33333333333333</c:v>
                </c:pt>
                <c:pt idx="765">
                  <c:v>127.5</c:v>
                </c:pt>
                <c:pt idx="766">
                  <c:v>127.66666666666666</c:v>
                </c:pt>
                <c:pt idx="767">
                  <c:v>127.83333333333333</c:v>
                </c:pt>
                <c:pt idx="768">
                  <c:v>128</c:v>
                </c:pt>
                <c:pt idx="769">
                  <c:v>128.16666666666666</c:v>
                </c:pt>
                <c:pt idx="770">
                  <c:v>128.33333333333331</c:v>
                </c:pt>
                <c:pt idx="771">
                  <c:v>128.5</c:v>
                </c:pt>
                <c:pt idx="772">
                  <c:v>128.66666666666666</c:v>
                </c:pt>
                <c:pt idx="773">
                  <c:v>128.83333333333331</c:v>
                </c:pt>
                <c:pt idx="774">
                  <c:v>129</c:v>
                </c:pt>
                <c:pt idx="775">
                  <c:v>129.16666666666666</c:v>
                </c:pt>
                <c:pt idx="776">
                  <c:v>129.33333333333331</c:v>
                </c:pt>
                <c:pt idx="777">
                  <c:v>129.5</c:v>
                </c:pt>
                <c:pt idx="778">
                  <c:v>129.66666666666666</c:v>
                </c:pt>
                <c:pt idx="779">
                  <c:v>129.83333333333331</c:v>
                </c:pt>
                <c:pt idx="780">
                  <c:v>130</c:v>
                </c:pt>
                <c:pt idx="781">
                  <c:v>130.16666666666666</c:v>
                </c:pt>
                <c:pt idx="782">
                  <c:v>130.33333333333331</c:v>
                </c:pt>
                <c:pt idx="783">
                  <c:v>130.5</c:v>
                </c:pt>
                <c:pt idx="784">
                  <c:v>130.66666666666666</c:v>
                </c:pt>
                <c:pt idx="785">
                  <c:v>130.83333333333331</c:v>
                </c:pt>
                <c:pt idx="786">
                  <c:v>131</c:v>
                </c:pt>
                <c:pt idx="787">
                  <c:v>131.16666666666666</c:v>
                </c:pt>
                <c:pt idx="788">
                  <c:v>131.33333333333331</c:v>
                </c:pt>
                <c:pt idx="789">
                  <c:v>131.5</c:v>
                </c:pt>
                <c:pt idx="790">
                  <c:v>131.66666666666666</c:v>
                </c:pt>
                <c:pt idx="791">
                  <c:v>131.83333333333331</c:v>
                </c:pt>
                <c:pt idx="792">
                  <c:v>132</c:v>
                </c:pt>
                <c:pt idx="793">
                  <c:v>132.16666666666666</c:v>
                </c:pt>
                <c:pt idx="794">
                  <c:v>132.33333333333331</c:v>
                </c:pt>
                <c:pt idx="795">
                  <c:v>132.5</c:v>
                </c:pt>
                <c:pt idx="796">
                  <c:v>132.66666666666666</c:v>
                </c:pt>
                <c:pt idx="797">
                  <c:v>132.83333333333331</c:v>
                </c:pt>
                <c:pt idx="798">
                  <c:v>133</c:v>
                </c:pt>
                <c:pt idx="799">
                  <c:v>133.16666666666666</c:v>
                </c:pt>
                <c:pt idx="800">
                  <c:v>133.33333333333331</c:v>
                </c:pt>
                <c:pt idx="801">
                  <c:v>133.5</c:v>
                </c:pt>
                <c:pt idx="802">
                  <c:v>133.66666666666666</c:v>
                </c:pt>
                <c:pt idx="803">
                  <c:v>133.83333333333331</c:v>
                </c:pt>
                <c:pt idx="804">
                  <c:v>134</c:v>
                </c:pt>
                <c:pt idx="805">
                  <c:v>134.16666666666666</c:v>
                </c:pt>
                <c:pt idx="806">
                  <c:v>134.33333333333331</c:v>
                </c:pt>
                <c:pt idx="807">
                  <c:v>134.5</c:v>
                </c:pt>
                <c:pt idx="808">
                  <c:v>134.66666666666666</c:v>
                </c:pt>
                <c:pt idx="809">
                  <c:v>134.83333333333331</c:v>
                </c:pt>
                <c:pt idx="810">
                  <c:v>135</c:v>
                </c:pt>
                <c:pt idx="811">
                  <c:v>135.16666666666666</c:v>
                </c:pt>
                <c:pt idx="812">
                  <c:v>135.33333333333331</c:v>
                </c:pt>
                <c:pt idx="813">
                  <c:v>135.5</c:v>
                </c:pt>
                <c:pt idx="814">
                  <c:v>135.66666666666666</c:v>
                </c:pt>
                <c:pt idx="815">
                  <c:v>135.83333333333331</c:v>
                </c:pt>
                <c:pt idx="816">
                  <c:v>136</c:v>
                </c:pt>
                <c:pt idx="817">
                  <c:v>136.16666666666666</c:v>
                </c:pt>
                <c:pt idx="818">
                  <c:v>136.33333333333331</c:v>
                </c:pt>
                <c:pt idx="819">
                  <c:v>136.5</c:v>
                </c:pt>
                <c:pt idx="820">
                  <c:v>136.66666666666666</c:v>
                </c:pt>
                <c:pt idx="821">
                  <c:v>136.83333333333331</c:v>
                </c:pt>
                <c:pt idx="822">
                  <c:v>137</c:v>
                </c:pt>
                <c:pt idx="823">
                  <c:v>137.16666666666666</c:v>
                </c:pt>
                <c:pt idx="824">
                  <c:v>137.33333333333331</c:v>
                </c:pt>
                <c:pt idx="825">
                  <c:v>137.5</c:v>
                </c:pt>
                <c:pt idx="826">
                  <c:v>137.66666666666666</c:v>
                </c:pt>
                <c:pt idx="827">
                  <c:v>137.83333333333331</c:v>
                </c:pt>
                <c:pt idx="828">
                  <c:v>138</c:v>
                </c:pt>
                <c:pt idx="829">
                  <c:v>138.16666666666666</c:v>
                </c:pt>
                <c:pt idx="830">
                  <c:v>138.33333333333331</c:v>
                </c:pt>
                <c:pt idx="831">
                  <c:v>138.5</c:v>
                </c:pt>
                <c:pt idx="832">
                  <c:v>138.66666666666666</c:v>
                </c:pt>
                <c:pt idx="833">
                  <c:v>138.83333333333331</c:v>
                </c:pt>
                <c:pt idx="834">
                  <c:v>139</c:v>
                </c:pt>
                <c:pt idx="835">
                  <c:v>139.16666666666666</c:v>
                </c:pt>
                <c:pt idx="836">
                  <c:v>139.33333333333331</c:v>
                </c:pt>
                <c:pt idx="837">
                  <c:v>139.5</c:v>
                </c:pt>
                <c:pt idx="838">
                  <c:v>139.66666666666666</c:v>
                </c:pt>
                <c:pt idx="839">
                  <c:v>139.83333333333331</c:v>
                </c:pt>
                <c:pt idx="840">
                  <c:v>140</c:v>
                </c:pt>
                <c:pt idx="841">
                  <c:v>140.16666666666666</c:v>
                </c:pt>
                <c:pt idx="842">
                  <c:v>140.33333333333331</c:v>
                </c:pt>
                <c:pt idx="843">
                  <c:v>140.5</c:v>
                </c:pt>
                <c:pt idx="844">
                  <c:v>140.66666666666666</c:v>
                </c:pt>
                <c:pt idx="845">
                  <c:v>140.83333333333331</c:v>
                </c:pt>
                <c:pt idx="846">
                  <c:v>141</c:v>
                </c:pt>
                <c:pt idx="847">
                  <c:v>141.16666666666666</c:v>
                </c:pt>
                <c:pt idx="848">
                  <c:v>141.33333333333331</c:v>
                </c:pt>
                <c:pt idx="849">
                  <c:v>141.5</c:v>
                </c:pt>
                <c:pt idx="850">
                  <c:v>141.66666666666666</c:v>
                </c:pt>
                <c:pt idx="851">
                  <c:v>141.83333333333331</c:v>
                </c:pt>
                <c:pt idx="852">
                  <c:v>142</c:v>
                </c:pt>
                <c:pt idx="853">
                  <c:v>142.16666666666666</c:v>
                </c:pt>
                <c:pt idx="854">
                  <c:v>142.33333333333331</c:v>
                </c:pt>
                <c:pt idx="855">
                  <c:v>142.5</c:v>
                </c:pt>
                <c:pt idx="856">
                  <c:v>142.66666666666666</c:v>
                </c:pt>
                <c:pt idx="857">
                  <c:v>142.83333333333331</c:v>
                </c:pt>
                <c:pt idx="858">
                  <c:v>143</c:v>
                </c:pt>
                <c:pt idx="859">
                  <c:v>143.16666666666666</c:v>
                </c:pt>
                <c:pt idx="860">
                  <c:v>143.33333333333331</c:v>
                </c:pt>
                <c:pt idx="861">
                  <c:v>143.5</c:v>
                </c:pt>
                <c:pt idx="862">
                  <c:v>143.66666666666666</c:v>
                </c:pt>
                <c:pt idx="863">
                  <c:v>143.83333333333331</c:v>
                </c:pt>
                <c:pt idx="864">
                  <c:v>144</c:v>
                </c:pt>
                <c:pt idx="865">
                  <c:v>144.16666666666666</c:v>
                </c:pt>
                <c:pt idx="866">
                  <c:v>144.33333333333331</c:v>
                </c:pt>
                <c:pt idx="867">
                  <c:v>144.5</c:v>
                </c:pt>
                <c:pt idx="868">
                  <c:v>144.66666666666666</c:v>
                </c:pt>
                <c:pt idx="869">
                  <c:v>144.83333333333331</c:v>
                </c:pt>
                <c:pt idx="870">
                  <c:v>145</c:v>
                </c:pt>
                <c:pt idx="871">
                  <c:v>145.16666666666666</c:v>
                </c:pt>
                <c:pt idx="872">
                  <c:v>145.33333333333331</c:v>
                </c:pt>
                <c:pt idx="873">
                  <c:v>145.5</c:v>
                </c:pt>
                <c:pt idx="874">
                  <c:v>145.66666666666666</c:v>
                </c:pt>
                <c:pt idx="875">
                  <c:v>145.83333333333331</c:v>
                </c:pt>
                <c:pt idx="876">
                  <c:v>146</c:v>
                </c:pt>
                <c:pt idx="877">
                  <c:v>146.16666666666666</c:v>
                </c:pt>
                <c:pt idx="878">
                  <c:v>146.33333333333331</c:v>
                </c:pt>
                <c:pt idx="879">
                  <c:v>146.5</c:v>
                </c:pt>
                <c:pt idx="880">
                  <c:v>146.66666666666666</c:v>
                </c:pt>
                <c:pt idx="881">
                  <c:v>146.83333333333331</c:v>
                </c:pt>
                <c:pt idx="882">
                  <c:v>147</c:v>
                </c:pt>
                <c:pt idx="883">
                  <c:v>147.16666666666666</c:v>
                </c:pt>
                <c:pt idx="884">
                  <c:v>147.33333333333331</c:v>
                </c:pt>
                <c:pt idx="885">
                  <c:v>147.5</c:v>
                </c:pt>
                <c:pt idx="886">
                  <c:v>147.66666666666666</c:v>
                </c:pt>
                <c:pt idx="887">
                  <c:v>147.83333333333331</c:v>
                </c:pt>
                <c:pt idx="888">
                  <c:v>148</c:v>
                </c:pt>
                <c:pt idx="889">
                  <c:v>148.16666666666666</c:v>
                </c:pt>
                <c:pt idx="890">
                  <c:v>148.33333333333331</c:v>
                </c:pt>
                <c:pt idx="891">
                  <c:v>148.5</c:v>
                </c:pt>
                <c:pt idx="892">
                  <c:v>148.66666666666666</c:v>
                </c:pt>
                <c:pt idx="893">
                  <c:v>148.83333333333331</c:v>
                </c:pt>
                <c:pt idx="894">
                  <c:v>149</c:v>
                </c:pt>
                <c:pt idx="895">
                  <c:v>149.16666666666666</c:v>
                </c:pt>
                <c:pt idx="896">
                  <c:v>149.33333333333331</c:v>
                </c:pt>
                <c:pt idx="897">
                  <c:v>149.5</c:v>
                </c:pt>
                <c:pt idx="898">
                  <c:v>149.66666666666666</c:v>
                </c:pt>
                <c:pt idx="899">
                  <c:v>149.83333333333331</c:v>
                </c:pt>
                <c:pt idx="900">
                  <c:v>150</c:v>
                </c:pt>
                <c:pt idx="901">
                  <c:v>150.16666666666666</c:v>
                </c:pt>
                <c:pt idx="902">
                  <c:v>150.33333333333331</c:v>
                </c:pt>
                <c:pt idx="903">
                  <c:v>150.5</c:v>
                </c:pt>
                <c:pt idx="904">
                  <c:v>150.66666666666666</c:v>
                </c:pt>
                <c:pt idx="905">
                  <c:v>150.83333333333331</c:v>
                </c:pt>
                <c:pt idx="906">
                  <c:v>151</c:v>
                </c:pt>
                <c:pt idx="907">
                  <c:v>151.16666666666666</c:v>
                </c:pt>
                <c:pt idx="908">
                  <c:v>151.33333333333331</c:v>
                </c:pt>
                <c:pt idx="909">
                  <c:v>151.5</c:v>
                </c:pt>
                <c:pt idx="910">
                  <c:v>151.66666666666666</c:v>
                </c:pt>
                <c:pt idx="911">
                  <c:v>151.83333333333331</c:v>
                </c:pt>
                <c:pt idx="912">
                  <c:v>152</c:v>
                </c:pt>
                <c:pt idx="913">
                  <c:v>152.16666666666666</c:v>
                </c:pt>
                <c:pt idx="914">
                  <c:v>152.33333333333331</c:v>
                </c:pt>
                <c:pt idx="915">
                  <c:v>152.5</c:v>
                </c:pt>
                <c:pt idx="916">
                  <c:v>152.66666666666666</c:v>
                </c:pt>
                <c:pt idx="917">
                  <c:v>152.83333333333331</c:v>
                </c:pt>
                <c:pt idx="918">
                  <c:v>153</c:v>
                </c:pt>
                <c:pt idx="919">
                  <c:v>153.16666666666666</c:v>
                </c:pt>
                <c:pt idx="920">
                  <c:v>153.33333333333331</c:v>
                </c:pt>
                <c:pt idx="921">
                  <c:v>153.5</c:v>
                </c:pt>
                <c:pt idx="922">
                  <c:v>153.66666666666666</c:v>
                </c:pt>
                <c:pt idx="923">
                  <c:v>153.83333333333331</c:v>
                </c:pt>
                <c:pt idx="924">
                  <c:v>154</c:v>
                </c:pt>
                <c:pt idx="925">
                  <c:v>154.16666666666666</c:v>
                </c:pt>
                <c:pt idx="926">
                  <c:v>154.33333333333331</c:v>
                </c:pt>
                <c:pt idx="927">
                  <c:v>154.5</c:v>
                </c:pt>
                <c:pt idx="928">
                  <c:v>154.66666666666666</c:v>
                </c:pt>
                <c:pt idx="929">
                  <c:v>154.83333333333331</c:v>
                </c:pt>
                <c:pt idx="930">
                  <c:v>155</c:v>
                </c:pt>
                <c:pt idx="931">
                  <c:v>155.16666666666666</c:v>
                </c:pt>
                <c:pt idx="932">
                  <c:v>155.33333333333331</c:v>
                </c:pt>
                <c:pt idx="933">
                  <c:v>155.5</c:v>
                </c:pt>
                <c:pt idx="934">
                  <c:v>155.66666666666666</c:v>
                </c:pt>
                <c:pt idx="935">
                  <c:v>155.83333333333331</c:v>
                </c:pt>
                <c:pt idx="936">
                  <c:v>156</c:v>
                </c:pt>
                <c:pt idx="937">
                  <c:v>156.16666666666666</c:v>
                </c:pt>
                <c:pt idx="938">
                  <c:v>156.33333333333331</c:v>
                </c:pt>
                <c:pt idx="939">
                  <c:v>156.5</c:v>
                </c:pt>
                <c:pt idx="940">
                  <c:v>156.66666666666666</c:v>
                </c:pt>
                <c:pt idx="941">
                  <c:v>156.83333333333331</c:v>
                </c:pt>
                <c:pt idx="942">
                  <c:v>157</c:v>
                </c:pt>
                <c:pt idx="943">
                  <c:v>157.16666666666666</c:v>
                </c:pt>
                <c:pt idx="944">
                  <c:v>157.33333333333331</c:v>
                </c:pt>
                <c:pt idx="945">
                  <c:v>157.5</c:v>
                </c:pt>
                <c:pt idx="946">
                  <c:v>157.66666666666666</c:v>
                </c:pt>
                <c:pt idx="947">
                  <c:v>157.83333333333331</c:v>
                </c:pt>
                <c:pt idx="948">
                  <c:v>158</c:v>
                </c:pt>
                <c:pt idx="949">
                  <c:v>158.16666666666666</c:v>
                </c:pt>
                <c:pt idx="950">
                  <c:v>158.33333333333331</c:v>
                </c:pt>
                <c:pt idx="951">
                  <c:v>158.5</c:v>
                </c:pt>
                <c:pt idx="952">
                  <c:v>158.66666666666666</c:v>
                </c:pt>
                <c:pt idx="953">
                  <c:v>158.83333333333331</c:v>
                </c:pt>
                <c:pt idx="954">
                  <c:v>159</c:v>
                </c:pt>
                <c:pt idx="955">
                  <c:v>159.16666666666666</c:v>
                </c:pt>
                <c:pt idx="956">
                  <c:v>159.33333333333331</c:v>
                </c:pt>
                <c:pt idx="957">
                  <c:v>159.5</c:v>
                </c:pt>
                <c:pt idx="958">
                  <c:v>159.66666666666666</c:v>
                </c:pt>
                <c:pt idx="959">
                  <c:v>159.83333333333331</c:v>
                </c:pt>
                <c:pt idx="960">
                  <c:v>160</c:v>
                </c:pt>
                <c:pt idx="961">
                  <c:v>160.16666666666666</c:v>
                </c:pt>
                <c:pt idx="962">
                  <c:v>160.33333333333331</c:v>
                </c:pt>
                <c:pt idx="963">
                  <c:v>160.5</c:v>
                </c:pt>
                <c:pt idx="964">
                  <c:v>160.66666666666666</c:v>
                </c:pt>
                <c:pt idx="965">
                  <c:v>160.83333333333331</c:v>
                </c:pt>
                <c:pt idx="966">
                  <c:v>161</c:v>
                </c:pt>
                <c:pt idx="967">
                  <c:v>161.16666666666666</c:v>
                </c:pt>
                <c:pt idx="968">
                  <c:v>161.33333333333331</c:v>
                </c:pt>
                <c:pt idx="969">
                  <c:v>161.5</c:v>
                </c:pt>
                <c:pt idx="970">
                  <c:v>161.66666666666666</c:v>
                </c:pt>
                <c:pt idx="971">
                  <c:v>161.83333333333331</c:v>
                </c:pt>
                <c:pt idx="972">
                  <c:v>162</c:v>
                </c:pt>
                <c:pt idx="973">
                  <c:v>162.16666666666666</c:v>
                </c:pt>
                <c:pt idx="974">
                  <c:v>162.33333333333331</c:v>
                </c:pt>
                <c:pt idx="975">
                  <c:v>162.5</c:v>
                </c:pt>
                <c:pt idx="976">
                  <c:v>162.66666666666666</c:v>
                </c:pt>
                <c:pt idx="977">
                  <c:v>162.83333333333331</c:v>
                </c:pt>
                <c:pt idx="978">
                  <c:v>163</c:v>
                </c:pt>
                <c:pt idx="979">
                  <c:v>163.16666666666666</c:v>
                </c:pt>
                <c:pt idx="980">
                  <c:v>163.33333333333331</c:v>
                </c:pt>
                <c:pt idx="981">
                  <c:v>163.5</c:v>
                </c:pt>
                <c:pt idx="982">
                  <c:v>163.66666666666666</c:v>
                </c:pt>
                <c:pt idx="983">
                  <c:v>163.83333333333331</c:v>
                </c:pt>
                <c:pt idx="984">
                  <c:v>164</c:v>
                </c:pt>
                <c:pt idx="985">
                  <c:v>164.16666666666666</c:v>
                </c:pt>
                <c:pt idx="986">
                  <c:v>164.33333333333331</c:v>
                </c:pt>
                <c:pt idx="987">
                  <c:v>164.5</c:v>
                </c:pt>
                <c:pt idx="988">
                  <c:v>164.66666666666666</c:v>
                </c:pt>
                <c:pt idx="989">
                  <c:v>164.83333333333331</c:v>
                </c:pt>
                <c:pt idx="990">
                  <c:v>165</c:v>
                </c:pt>
                <c:pt idx="991">
                  <c:v>165.16666666666666</c:v>
                </c:pt>
                <c:pt idx="992">
                  <c:v>165.33333333333331</c:v>
                </c:pt>
                <c:pt idx="993">
                  <c:v>165.5</c:v>
                </c:pt>
                <c:pt idx="994">
                  <c:v>165.66666666666666</c:v>
                </c:pt>
                <c:pt idx="995">
                  <c:v>165.83333333333331</c:v>
                </c:pt>
                <c:pt idx="996">
                  <c:v>166</c:v>
                </c:pt>
                <c:pt idx="997">
                  <c:v>166.16666666666666</c:v>
                </c:pt>
                <c:pt idx="998">
                  <c:v>166.33333333333331</c:v>
                </c:pt>
                <c:pt idx="999">
                  <c:v>166.5</c:v>
                </c:pt>
                <c:pt idx="1000">
                  <c:v>166.66666666666666</c:v>
                </c:pt>
                <c:pt idx="1001">
                  <c:v>166.83333333333331</c:v>
                </c:pt>
                <c:pt idx="1002">
                  <c:v>167</c:v>
                </c:pt>
                <c:pt idx="1003">
                  <c:v>167.16666666666666</c:v>
                </c:pt>
                <c:pt idx="1004">
                  <c:v>167.33333333333331</c:v>
                </c:pt>
                <c:pt idx="1005">
                  <c:v>167.5</c:v>
                </c:pt>
                <c:pt idx="1006">
                  <c:v>167.66666666666666</c:v>
                </c:pt>
                <c:pt idx="1007">
                  <c:v>167.83333333333331</c:v>
                </c:pt>
                <c:pt idx="1008">
                  <c:v>168</c:v>
                </c:pt>
                <c:pt idx="1009">
                  <c:v>168.16666666666666</c:v>
                </c:pt>
                <c:pt idx="1010">
                  <c:v>168.33333333333331</c:v>
                </c:pt>
                <c:pt idx="1011">
                  <c:v>168.5</c:v>
                </c:pt>
                <c:pt idx="1012">
                  <c:v>168.66666666666666</c:v>
                </c:pt>
                <c:pt idx="1013">
                  <c:v>168.83333333333331</c:v>
                </c:pt>
                <c:pt idx="1014">
                  <c:v>169</c:v>
                </c:pt>
                <c:pt idx="1015">
                  <c:v>169.16666666666666</c:v>
                </c:pt>
                <c:pt idx="1016">
                  <c:v>169.33333333333331</c:v>
                </c:pt>
                <c:pt idx="1017">
                  <c:v>169.5</c:v>
                </c:pt>
                <c:pt idx="1018">
                  <c:v>169.66666666666666</c:v>
                </c:pt>
                <c:pt idx="1019">
                  <c:v>169.83333333333331</c:v>
                </c:pt>
                <c:pt idx="1020">
                  <c:v>170</c:v>
                </c:pt>
                <c:pt idx="1021">
                  <c:v>170.16666666666666</c:v>
                </c:pt>
                <c:pt idx="1022">
                  <c:v>170.33333333333331</c:v>
                </c:pt>
                <c:pt idx="1023">
                  <c:v>170.5</c:v>
                </c:pt>
                <c:pt idx="1024">
                  <c:v>170.66666666666666</c:v>
                </c:pt>
                <c:pt idx="1025">
                  <c:v>170.83333333333331</c:v>
                </c:pt>
                <c:pt idx="1026">
                  <c:v>171</c:v>
                </c:pt>
                <c:pt idx="1027">
                  <c:v>171.16666666666666</c:v>
                </c:pt>
                <c:pt idx="1028">
                  <c:v>171.33333333333331</c:v>
                </c:pt>
                <c:pt idx="1029">
                  <c:v>171.5</c:v>
                </c:pt>
                <c:pt idx="1030">
                  <c:v>171.66666666666666</c:v>
                </c:pt>
                <c:pt idx="1031">
                  <c:v>171.83333333333331</c:v>
                </c:pt>
                <c:pt idx="1032">
                  <c:v>172</c:v>
                </c:pt>
                <c:pt idx="1033">
                  <c:v>172.16666666666666</c:v>
                </c:pt>
                <c:pt idx="1034">
                  <c:v>172.33333333333331</c:v>
                </c:pt>
                <c:pt idx="1035">
                  <c:v>172.5</c:v>
                </c:pt>
                <c:pt idx="1036">
                  <c:v>172.66666666666666</c:v>
                </c:pt>
                <c:pt idx="1037">
                  <c:v>172.83333333333331</c:v>
                </c:pt>
                <c:pt idx="1038">
                  <c:v>173</c:v>
                </c:pt>
                <c:pt idx="1039">
                  <c:v>173.16666666666666</c:v>
                </c:pt>
                <c:pt idx="1040">
                  <c:v>173.33333333333331</c:v>
                </c:pt>
                <c:pt idx="1041">
                  <c:v>173.5</c:v>
                </c:pt>
                <c:pt idx="1042">
                  <c:v>173.66666666666666</c:v>
                </c:pt>
                <c:pt idx="1043">
                  <c:v>173.83333333333331</c:v>
                </c:pt>
                <c:pt idx="1044">
                  <c:v>174</c:v>
                </c:pt>
                <c:pt idx="1045">
                  <c:v>174.16666666666666</c:v>
                </c:pt>
                <c:pt idx="1046">
                  <c:v>174.33333333333331</c:v>
                </c:pt>
                <c:pt idx="1047">
                  <c:v>174.5</c:v>
                </c:pt>
                <c:pt idx="1048">
                  <c:v>174.66666666666666</c:v>
                </c:pt>
                <c:pt idx="1049">
                  <c:v>174.83333333333331</c:v>
                </c:pt>
                <c:pt idx="1050">
                  <c:v>175</c:v>
                </c:pt>
                <c:pt idx="1051">
                  <c:v>175.16666666666666</c:v>
                </c:pt>
                <c:pt idx="1052">
                  <c:v>175.33333333333331</c:v>
                </c:pt>
                <c:pt idx="1053">
                  <c:v>175.5</c:v>
                </c:pt>
                <c:pt idx="1054">
                  <c:v>175.66666666666666</c:v>
                </c:pt>
                <c:pt idx="1055">
                  <c:v>175.83333333333331</c:v>
                </c:pt>
                <c:pt idx="1056">
                  <c:v>176</c:v>
                </c:pt>
                <c:pt idx="1057">
                  <c:v>176.16666666666666</c:v>
                </c:pt>
                <c:pt idx="1058">
                  <c:v>176.33333333333331</c:v>
                </c:pt>
                <c:pt idx="1059">
                  <c:v>176.5</c:v>
                </c:pt>
                <c:pt idx="1060">
                  <c:v>176.66666666666666</c:v>
                </c:pt>
                <c:pt idx="1061">
                  <c:v>176.83333333333331</c:v>
                </c:pt>
                <c:pt idx="1062">
                  <c:v>177</c:v>
                </c:pt>
                <c:pt idx="1063">
                  <c:v>177.16666666666666</c:v>
                </c:pt>
                <c:pt idx="1064">
                  <c:v>177.33333333333331</c:v>
                </c:pt>
                <c:pt idx="1065">
                  <c:v>177.5</c:v>
                </c:pt>
                <c:pt idx="1066">
                  <c:v>177.66666666666666</c:v>
                </c:pt>
                <c:pt idx="1067">
                  <c:v>177.83333333333331</c:v>
                </c:pt>
                <c:pt idx="1068">
                  <c:v>178</c:v>
                </c:pt>
                <c:pt idx="1069">
                  <c:v>178.16666666666666</c:v>
                </c:pt>
                <c:pt idx="1070">
                  <c:v>178.33333333333331</c:v>
                </c:pt>
                <c:pt idx="1071">
                  <c:v>178.5</c:v>
                </c:pt>
                <c:pt idx="1072">
                  <c:v>178.66666666666666</c:v>
                </c:pt>
                <c:pt idx="1073">
                  <c:v>178.83333333333331</c:v>
                </c:pt>
                <c:pt idx="1074">
                  <c:v>179</c:v>
                </c:pt>
                <c:pt idx="1075">
                  <c:v>179.16666666666666</c:v>
                </c:pt>
                <c:pt idx="1076">
                  <c:v>179.33333333333331</c:v>
                </c:pt>
                <c:pt idx="1077">
                  <c:v>179.5</c:v>
                </c:pt>
                <c:pt idx="1078">
                  <c:v>179.66666666666666</c:v>
                </c:pt>
                <c:pt idx="1079">
                  <c:v>179.83333333333331</c:v>
                </c:pt>
                <c:pt idx="1080">
                  <c:v>180</c:v>
                </c:pt>
                <c:pt idx="1081">
                  <c:v>180.16666666666666</c:v>
                </c:pt>
                <c:pt idx="1082">
                  <c:v>180.33333333333331</c:v>
                </c:pt>
                <c:pt idx="1083">
                  <c:v>180.5</c:v>
                </c:pt>
                <c:pt idx="1084">
                  <c:v>180.66666666666666</c:v>
                </c:pt>
                <c:pt idx="1085">
                  <c:v>180.83333333333331</c:v>
                </c:pt>
                <c:pt idx="1086">
                  <c:v>181</c:v>
                </c:pt>
                <c:pt idx="1087">
                  <c:v>181.16666666666666</c:v>
                </c:pt>
                <c:pt idx="1088">
                  <c:v>181.33333333333331</c:v>
                </c:pt>
                <c:pt idx="1089">
                  <c:v>181.5</c:v>
                </c:pt>
                <c:pt idx="1090">
                  <c:v>181.66666666666666</c:v>
                </c:pt>
                <c:pt idx="1091">
                  <c:v>181.83333333333331</c:v>
                </c:pt>
                <c:pt idx="1092">
                  <c:v>182</c:v>
                </c:pt>
                <c:pt idx="1093">
                  <c:v>182.16666666666666</c:v>
                </c:pt>
                <c:pt idx="1094">
                  <c:v>182.33333333333331</c:v>
                </c:pt>
                <c:pt idx="1095">
                  <c:v>182.5</c:v>
                </c:pt>
                <c:pt idx="1096">
                  <c:v>182.66666666666666</c:v>
                </c:pt>
                <c:pt idx="1097">
                  <c:v>182.83333333333331</c:v>
                </c:pt>
                <c:pt idx="1098">
                  <c:v>183</c:v>
                </c:pt>
                <c:pt idx="1099">
                  <c:v>183.16666666666666</c:v>
                </c:pt>
                <c:pt idx="1100">
                  <c:v>183.33333333333331</c:v>
                </c:pt>
                <c:pt idx="1101">
                  <c:v>183.5</c:v>
                </c:pt>
                <c:pt idx="1102">
                  <c:v>183.66666666666666</c:v>
                </c:pt>
                <c:pt idx="1103">
                  <c:v>183.83333333333331</c:v>
                </c:pt>
                <c:pt idx="1104">
                  <c:v>184</c:v>
                </c:pt>
                <c:pt idx="1105">
                  <c:v>184.16666666666666</c:v>
                </c:pt>
                <c:pt idx="1106">
                  <c:v>184.33333333333331</c:v>
                </c:pt>
                <c:pt idx="1107">
                  <c:v>184.5</c:v>
                </c:pt>
                <c:pt idx="1108">
                  <c:v>184.66666666666666</c:v>
                </c:pt>
                <c:pt idx="1109">
                  <c:v>184.83333333333331</c:v>
                </c:pt>
                <c:pt idx="1110">
                  <c:v>185</c:v>
                </c:pt>
                <c:pt idx="1111">
                  <c:v>185.16666666666666</c:v>
                </c:pt>
                <c:pt idx="1112">
                  <c:v>185.33333333333331</c:v>
                </c:pt>
                <c:pt idx="1113">
                  <c:v>185.5</c:v>
                </c:pt>
                <c:pt idx="1114">
                  <c:v>185.66666666666666</c:v>
                </c:pt>
                <c:pt idx="1115">
                  <c:v>185.83333333333331</c:v>
                </c:pt>
                <c:pt idx="1116">
                  <c:v>186</c:v>
                </c:pt>
                <c:pt idx="1117">
                  <c:v>186.16666666666666</c:v>
                </c:pt>
                <c:pt idx="1118">
                  <c:v>186.33333333333331</c:v>
                </c:pt>
                <c:pt idx="1119">
                  <c:v>186.5</c:v>
                </c:pt>
                <c:pt idx="1120">
                  <c:v>186.66666666666666</c:v>
                </c:pt>
                <c:pt idx="1121">
                  <c:v>186.83333333333331</c:v>
                </c:pt>
                <c:pt idx="1122">
                  <c:v>187</c:v>
                </c:pt>
                <c:pt idx="1123">
                  <c:v>187.16666666666666</c:v>
                </c:pt>
                <c:pt idx="1124">
                  <c:v>187.33333333333331</c:v>
                </c:pt>
                <c:pt idx="1125">
                  <c:v>187.5</c:v>
                </c:pt>
                <c:pt idx="1126">
                  <c:v>187.66666666666666</c:v>
                </c:pt>
                <c:pt idx="1127">
                  <c:v>187.83333333333331</c:v>
                </c:pt>
                <c:pt idx="1128">
                  <c:v>188</c:v>
                </c:pt>
                <c:pt idx="1129">
                  <c:v>188.16666666666666</c:v>
                </c:pt>
                <c:pt idx="1130">
                  <c:v>188.33333333333331</c:v>
                </c:pt>
                <c:pt idx="1131">
                  <c:v>188.5</c:v>
                </c:pt>
                <c:pt idx="1132">
                  <c:v>188.66666666666666</c:v>
                </c:pt>
                <c:pt idx="1133">
                  <c:v>188.83333333333331</c:v>
                </c:pt>
                <c:pt idx="1134">
                  <c:v>189</c:v>
                </c:pt>
                <c:pt idx="1135">
                  <c:v>189.16666666666666</c:v>
                </c:pt>
                <c:pt idx="1136">
                  <c:v>189.33333333333331</c:v>
                </c:pt>
                <c:pt idx="1137">
                  <c:v>189.5</c:v>
                </c:pt>
                <c:pt idx="1138">
                  <c:v>189.66666666666666</c:v>
                </c:pt>
                <c:pt idx="1139">
                  <c:v>189.83333333333331</c:v>
                </c:pt>
                <c:pt idx="1140">
                  <c:v>190</c:v>
                </c:pt>
                <c:pt idx="1141">
                  <c:v>190.16666666666666</c:v>
                </c:pt>
                <c:pt idx="1142">
                  <c:v>190.33333333333331</c:v>
                </c:pt>
                <c:pt idx="1143">
                  <c:v>190.5</c:v>
                </c:pt>
                <c:pt idx="1144">
                  <c:v>190.66666666666666</c:v>
                </c:pt>
                <c:pt idx="1145">
                  <c:v>190.83333333333331</c:v>
                </c:pt>
                <c:pt idx="1146">
                  <c:v>191</c:v>
                </c:pt>
                <c:pt idx="1147">
                  <c:v>191.16666666666666</c:v>
                </c:pt>
                <c:pt idx="1148">
                  <c:v>191.33333333333331</c:v>
                </c:pt>
                <c:pt idx="1149">
                  <c:v>191.5</c:v>
                </c:pt>
                <c:pt idx="1150">
                  <c:v>191.66666666666666</c:v>
                </c:pt>
                <c:pt idx="1151">
                  <c:v>191.83333333333331</c:v>
                </c:pt>
                <c:pt idx="1152">
                  <c:v>192</c:v>
                </c:pt>
                <c:pt idx="1153">
                  <c:v>192.16666666666666</c:v>
                </c:pt>
                <c:pt idx="1154">
                  <c:v>192.33333333333331</c:v>
                </c:pt>
                <c:pt idx="1155">
                  <c:v>192.5</c:v>
                </c:pt>
                <c:pt idx="1156">
                  <c:v>192.66666666666666</c:v>
                </c:pt>
                <c:pt idx="1157">
                  <c:v>192.83333333333331</c:v>
                </c:pt>
                <c:pt idx="1158">
                  <c:v>193</c:v>
                </c:pt>
                <c:pt idx="1159">
                  <c:v>193.16666666666666</c:v>
                </c:pt>
                <c:pt idx="1160">
                  <c:v>193.33333333333331</c:v>
                </c:pt>
                <c:pt idx="1161">
                  <c:v>193.5</c:v>
                </c:pt>
                <c:pt idx="1162">
                  <c:v>193.66666666666666</c:v>
                </c:pt>
                <c:pt idx="1163">
                  <c:v>193.83333333333331</c:v>
                </c:pt>
                <c:pt idx="1164">
                  <c:v>194</c:v>
                </c:pt>
                <c:pt idx="1165">
                  <c:v>194.16666666666666</c:v>
                </c:pt>
                <c:pt idx="1166">
                  <c:v>194.33333333333331</c:v>
                </c:pt>
                <c:pt idx="1167">
                  <c:v>194.5</c:v>
                </c:pt>
                <c:pt idx="1168">
                  <c:v>194.66666666666666</c:v>
                </c:pt>
                <c:pt idx="1169">
                  <c:v>194.83333333333331</c:v>
                </c:pt>
                <c:pt idx="1170">
                  <c:v>195</c:v>
                </c:pt>
                <c:pt idx="1171">
                  <c:v>195.16666666666666</c:v>
                </c:pt>
                <c:pt idx="1172">
                  <c:v>195.33333333333331</c:v>
                </c:pt>
                <c:pt idx="1173">
                  <c:v>195.5</c:v>
                </c:pt>
                <c:pt idx="1174">
                  <c:v>195.66666666666666</c:v>
                </c:pt>
                <c:pt idx="1175">
                  <c:v>195.83333333333331</c:v>
                </c:pt>
                <c:pt idx="1176">
                  <c:v>196</c:v>
                </c:pt>
                <c:pt idx="1177">
                  <c:v>196.16666666666666</c:v>
                </c:pt>
                <c:pt idx="1178">
                  <c:v>196.33333333333331</c:v>
                </c:pt>
                <c:pt idx="1179">
                  <c:v>196.5</c:v>
                </c:pt>
                <c:pt idx="1180">
                  <c:v>196.66666666666666</c:v>
                </c:pt>
                <c:pt idx="1181">
                  <c:v>196.83333333333331</c:v>
                </c:pt>
                <c:pt idx="1182">
                  <c:v>197</c:v>
                </c:pt>
                <c:pt idx="1183">
                  <c:v>197.16666666666666</c:v>
                </c:pt>
                <c:pt idx="1184">
                  <c:v>197.33333333333331</c:v>
                </c:pt>
                <c:pt idx="1185">
                  <c:v>197.5</c:v>
                </c:pt>
                <c:pt idx="1186">
                  <c:v>197.66666666666666</c:v>
                </c:pt>
                <c:pt idx="1187">
                  <c:v>197.83333333333331</c:v>
                </c:pt>
                <c:pt idx="1188">
                  <c:v>198</c:v>
                </c:pt>
                <c:pt idx="1189">
                  <c:v>198.16666666666666</c:v>
                </c:pt>
                <c:pt idx="1190">
                  <c:v>198.33333333333331</c:v>
                </c:pt>
                <c:pt idx="1191">
                  <c:v>198.5</c:v>
                </c:pt>
                <c:pt idx="1192">
                  <c:v>198.66666666666666</c:v>
                </c:pt>
                <c:pt idx="1193">
                  <c:v>198.83333333333331</c:v>
                </c:pt>
                <c:pt idx="1194">
                  <c:v>199</c:v>
                </c:pt>
                <c:pt idx="1195">
                  <c:v>199.16666666666666</c:v>
                </c:pt>
                <c:pt idx="1196">
                  <c:v>199.33333333333331</c:v>
                </c:pt>
                <c:pt idx="1197">
                  <c:v>199.5</c:v>
                </c:pt>
                <c:pt idx="1198">
                  <c:v>199.66666666666666</c:v>
                </c:pt>
                <c:pt idx="1199">
                  <c:v>199.83333333333331</c:v>
                </c:pt>
                <c:pt idx="1200">
                  <c:v>200</c:v>
                </c:pt>
                <c:pt idx="1201">
                  <c:v>200.16666666666666</c:v>
                </c:pt>
                <c:pt idx="1202">
                  <c:v>200.33333333333331</c:v>
                </c:pt>
                <c:pt idx="1203">
                  <c:v>200.5</c:v>
                </c:pt>
                <c:pt idx="1204">
                  <c:v>200.66666666666666</c:v>
                </c:pt>
                <c:pt idx="1205">
                  <c:v>200.83333333333331</c:v>
                </c:pt>
                <c:pt idx="1206">
                  <c:v>201</c:v>
                </c:pt>
                <c:pt idx="1207">
                  <c:v>201.16666666666666</c:v>
                </c:pt>
                <c:pt idx="1208">
                  <c:v>201.33333333333331</c:v>
                </c:pt>
                <c:pt idx="1209">
                  <c:v>201.5</c:v>
                </c:pt>
                <c:pt idx="1210">
                  <c:v>201.66666666666666</c:v>
                </c:pt>
                <c:pt idx="1211">
                  <c:v>201.83333333333331</c:v>
                </c:pt>
                <c:pt idx="1212">
                  <c:v>202</c:v>
                </c:pt>
                <c:pt idx="1213">
                  <c:v>202.16666666666666</c:v>
                </c:pt>
                <c:pt idx="1214">
                  <c:v>202.33333333333331</c:v>
                </c:pt>
                <c:pt idx="1215">
                  <c:v>202.5</c:v>
                </c:pt>
                <c:pt idx="1216">
                  <c:v>202.66666666666666</c:v>
                </c:pt>
                <c:pt idx="1217">
                  <c:v>202.83333333333331</c:v>
                </c:pt>
                <c:pt idx="1218">
                  <c:v>203</c:v>
                </c:pt>
                <c:pt idx="1219">
                  <c:v>203.16666666666666</c:v>
                </c:pt>
                <c:pt idx="1220">
                  <c:v>203.33333333333331</c:v>
                </c:pt>
                <c:pt idx="1221">
                  <c:v>203.5</c:v>
                </c:pt>
                <c:pt idx="1222">
                  <c:v>203.66666666666666</c:v>
                </c:pt>
                <c:pt idx="1223">
                  <c:v>203.83333333333331</c:v>
                </c:pt>
                <c:pt idx="1224">
                  <c:v>204</c:v>
                </c:pt>
                <c:pt idx="1225">
                  <c:v>204.16666666666666</c:v>
                </c:pt>
                <c:pt idx="1226">
                  <c:v>204.33333333333331</c:v>
                </c:pt>
                <c:pt idx="1227">
                  <c:v>204.5</c:v>
                </c:pt>
                <c:pt idx="1228">
                  <c:v>204.66666666666666</c:v>
                </c:pt>
                <c:pt idx="1229">
                  <c:v>204.83333333333331</c:v>
                </c:pt>
                <c:pt idx="1230">
                  <c:v>205</c:v>
                </c:pt>
                <c:pt idx="1231">
                  <c:v>205.16666666666666</c:v>
                </c:pt>
                <c:pt idx="1232">
                  <c:v>205.33333333333331</c:v>
                </c:pt>
                <c:pt idx="1233">
                  <c:v>205.5</c:v>
                </c:pt>
                <c:pt idx="1234">
                  <c:v>205.66666666666666</c:v>
                </c:pt>
                <c:pt idx="1235">
                  <c:v>205.83333333333331</c:v>
                </c:pt>
                <c:pt idx="1236">
                  <c:v>206</c:v>
                </c:pt>
                <c:pt idx="1237">
                  <c:v>206.16666666666666</c:v>
                </c:pt>
                <c:pt idx="1238">
                  <c:v>206.33333333333331</c:v>
                </c:pt>
                <c:pt idx="1239">
                  <c:v>206.5</c:v>
                </c:pt>
                <c:pt idx="1240">
                  <c:v>206.66666666666666</c:v>
                </c:pt>
                <c:pt idx="1241">
                  <c:v>206.83333333333331</c:v>
                </c:pt>
                <c:pt idx="1242">
                  <c:v>207</c:v>
                </c:pt>
                <c:pt idx="1243">
                  <c:v>207.16666666666666</c:v>
                </c:pt>
                <c:pt idx="1244">
                  <c:v>207.33333333333331</c:v>
                </c:pt>
                <c:pt idx="1245">
                  <c:v>207.5</c:v>
                </c:pt>
                <c:pt idx="1246">
                  <c:v>207.66666666666666</c:v>
                </c:pt>
                <c:pt idx="1247">
                  <c:v>207.83333333333331</c:v>
                </c:pt>
                <c:pt idx="1248">
                  <c:v>208</c:v>
                </c:pt>
                <c:pt idx="1249">
                  <c:v>208.16666666666666</c:v>
                </c:pt>
                <c:pt idx="1250">
                  <c:v>208.33333333333331</c:v>
                </c:pt>
                <c:pt idx="1251">
                  <c:v>208.5</c:v>
                </c:pt>
                <c:pt idx="1252">
                  <c:v>208.66666666666666</c:v>
                </c:pt>
                <c:pt idx="1253">
                  <c:v>208.83333333333331</c:v>
                </c:pt>
                <c:pt idx="1254">
                  <c:v>209</c:v>
                </c:pt>
                <c:pt idx="1255">
                  <c:v>209.16666666666666</c:v>
                </c:pt>
                <c:pt idx="1256">
                  <c:v>209.33333333333331</c:v>
                </c:pt>
                <c:pt idx="1257">
                  <c:v>209.5</c:v>
                </c:pt>
                <c:pt idx="1258">
                  <c:v>209.66666666666666</c:v>
                </c:pt>
                <c:pt idx="1259">
                  <c:v>209.83333333333331</c:v>
                </c:pt>
                <c:pt idx="1260">
                  <c:v>210</c:v>
                </c:pt>
                <c:pt idx="1261">
                  <c:v>210.16666666666666</c:v>
                </c:pt>
                <c:pt idx="1262">
                  <c:v>210.33333333333331</c:v>
                </c:pt>
                <c:pt idx="1263">
                  <c:v>210.5</c:v>
                </c:pt>
                <c:pt idx="1264">
                  <c:v>210.66666666666666</c:v>
                </c:pt>
                <c:pt idx="1265">
                  <c:v>210.83333333333331</c:v>
                </c:pt>
                <c:pt idx="1266">
                  <c:v>211</c:v>
                </c:pt>
                <c:pt idx="1267">
                  <c:v>211.16666666666666</c:v>
                </c:pt>
                <c:pt idx="1268">
                  <c:v>211.33333333333331</c:v>
                </c:pt>
                <c:pt idx="1269">
                  <c:v>211.5</c:v>
                </c:pt>
                <c:pt idx="1270">
                  <c:v>211.66666666666666</c:v>
                </c:pt>
                <c:pt idx="1271">
                  <c:v>211.83333333333331</c:v>
                </c:pt>
                <c:pt idx="1272">
                  <c:v>212</c:v>
                </c:pt>
                <c:pt idx="1273">
                  <c:v>212.16666666666666</c:v>
                </c:pt>
                <c:pt idx="1274">
                  <c:v>212.33333333333331</c:v>
                </c:pt>
                <c:pt idx="1275">
                  <c:v>212.5</c:v>
                </c:pt>
                <c:pt idx="1276">
                  <c:v>212.66666666666666</c:v>
                </c:pt>
                <c:pt idx="1277">
                  <c:v>212.83333333333331</c:v>
                </c:pt>
                <c:pt idx="1278">
                  <c:v>213</c:v>
                </c:pt>
                <c:pt idx="1279">
                  <c:v>213.16666666666666</c:v>
                </c:pt>
                <c:pt idx="1280">
                  <c:v>213.33333333333331</c:v>
                </c:pt>
                <c:pt idx="1281">
                  <c:v>213.5</c:v>
                </c:pt>
                <c:pt idx="1282">
                  <c:v>213.66666666666666</c:v>
                </c:pt>
                <c:pt idx="1283">
                  <c:v>213.83333333333331</c:v>
                </c:pt>
                <c:pt idx="1284">
                  <c:v>214</c:v>
                </c:pt>
                <c:pt idx="1285">
                  <c:v>214.16666666666666</c:v>
                </c:pt>
                <c:pt idx="1286">
                  <c:v>214.33333333333331</c:v>
                </c:pt>
                <c:pt idx="1287">
                  <c:v>214.5</c:v>
                </c:pt>
                <c:pt idx="1288">
                  <c:v>214.66666666666666</c:v>
                </c:pt>
                <c:pt idx="1289">
                  <c:v>214.83333333333331</c:v>
                </c:pt>
                <c:pt idx="1290">
                  <c:v>215</c:v>
                </c:pt>
                <c:pt idx="1291">
                  <c:v>215.16666666666666</c:v>
                </c:pt>
                <c:pt idx="1292">
                  <c:v>215.33333333333331</c:v>
                </c:pt>
                <c:pt idx="1293">
                  <c:v>215.5</c:v>
                </c:pt>
                <c:pt idx="1294">
                  <c:v>215.66666666666666</c:v>
                </c:pt>
                <c:pt idx="1295">
                  <c:v>215.83333333333331</c:v>
                </c:pt>
                <c:pt idx="1296">
                  <c:v>216</c:v>
                </c:pt>
                <c:pt idx="1297">
                  <c:v>216.16666666666666</c:v>
                </c:pt>
                <c:pt idx="1298">
                  <c:v>216.33333333333331</c:v>
                </c:pt>
                <c:pt idx="1299">
                  <c:v>216.5</c:v>
                </c:pt>
                <c:pt idx="1300">
                  <c:v>216.66666666666666</c:v>
                </c:pt>
                <c:pt idx="1301">
                  <c:v>216.83333333333331</c:v>
                </c:pt>
                <c:pt idx="1302">
                  <c:v>217</c:v>
                </c:pt>
                <c:pt idx="1303">
                  <c:v>217.16666666666666</c:v>
                </c:pt>
                <c:pt idx="1304">
                  <c:v>217.33333333333331</c:v>
                </c:pt>
                <c:pt idx="1305">
                  <c:v>217.5</c:v>
                </c:pt>
                <c:pt idx="1306">
                  <c:v>217.66666666666666</c:v>
                </c:pt>
                <c:pt idx="1307">
                  <c:v>217.83333333333331</c:v>
                </c:pt>
                <c:pt idx="1308">
                  <c:v>218</c:v>
                </c:pt>
                <c:pt idx="1309">
                  <c:v>218.16666666666666</c:v>
                </c:pt>
                <c:pt idx="1310">
                  <c:v>218.33333333333331</c:v>
                </c:pt>
                <c:pt idx="1311">
                  <c:v>218.5</c:v>
                </c:pt>
                <c:pt idx="1312">
                  <c:v>218.66666666666666</c:v>
                </c:pt>
                <c:pt idx="1313">
                  <c:v>218.83333333333331</c:v>
                </c:pt>
                <c:pt idx="1314">
                  <c:v>219</c:v>
                </c:pt>
                <c:pt idx="1315">
                  <c:v>219.16666666666666</c:v>
                </c:pt>
                <c:pt idx="1316">
                  <c:v>219.33333333333331</c:v>
                </c:pt>
                <c:pt idx="1317">
                  <c:v>219.5</c:v>
                </c:pt>
                <c:pt idx="1318">
                  <c:v>219.66666666666666</c:v>
                </c:pt>
                <c:pt idx="1319">
                  <c:v>219.83333333333331</c:v>
                </c:pt>
                <c:pt idx="1320">
                  <c:v>220</c:v>
                </c:pt>
                <c:pt idx="1321">
                  <c:v>220.16666666666666</c:v>
                </c:pt>
                <c:pt idx="1322">
                  <c:v>220.33333333333331</c:v>
                </c:pt>
                <c:pt idx="1323">
                  <c:v>220.5</c:v>
                </c:pt>
                <c:pt idx="1324">
                  <c:v>220.66666666666666</c:v>
                </c:pt>
                <c:pt idx="1325">
                  <c:v>220.83333333333331</c:v>
                </c:pt>
                <c:pt idx="1326">
                  <c:v>221</c:v>
                </c:pt>
                <c:pt idx="1327">
                  <c:v>221.16666666666666</c:v>
                </c:pt>
                <c:pt idx="1328">
                  <c:v>221.33333333333331</c:v>
                </c:pt>
                <c:pt idx="1329">
                  <c:v>221.5</c:v>
                </c:pt>
                <c:pt idx="1330">
                  <c:v>221.66666666666666</c:v>
                </c:pt>
                <c:pt idx="1331">
                  <c:v>221.83333333333331</c:v>
                </c:pt>
                <c:pt idx="1332">
                  <c:v>222</c:v>
                </c:pt>
                <c:pt idx="1333">
                  <c:v>222.16666666666666</c:v>
                </c:pt>
                <c:pt idx="1334">
                  <c:v>222.33333333333331</c:v>
                </c:pt>
                <c:pt idx="1335">
                  <c:v>222.5</c:v>
                </c:pt>
                <c:pt idx="1336">
                  <c:v>222.66666666666666</c:v>
                </c:pt>
                <c:pt idx="1337">
                  <c:v>222.83333333333331</c:v>
                </c:pt>
                <c:pt idx="1338">
                  <c:v>223</c:v>
                </c:pt>
                <c:pt idx="1339">
                  <c:v>223.16666666666666</c:v>
                </c:pt>
                <c:pt idx="1340">
                  <c:v>223.33333333333331</c:v>
                </c:pt>
                <c:pt idx="1341">
                  <c:v>223.5</c:v>
                </c:pt>
                <c:pt idx="1342">
                  <c:v>223.66666666666666</c:v>
                </c:pt>
                <c:pt idx="1343">
                  <c:v>223.83333333333331</c:v>
                </c:pt>
                <c:pt idx="1344">
                  <c:v>224</c:v>
                </c:pt>
                <c:pt idx="1345">
                  <c:v>224.16666666666666</c:v>
                </c:pt>
                <c:pt idx="1346">
                  <c:v>224.33333333333331</c:v>
                </c:pt>
                <c:pt idx="1347">
                  <c:v>224.5</c:v>
                </c:pt>
                <c:pt idx="1348">
                  <c:v>224.66666666666666</c:v>
                </c:pt>
                <c:pt idx="1349">
                  <c:v>224.83333333333331</c:v>
                </c:pt>
                <c:pt idx="1350">
                  <c:v>225</c:v>
                </c:pt>
                <c:pt idx="1351">
                  <c:v>225.16666666666666</c:v>
                </c:pt>
                <c:pt idx="1352">
                  <c:v>225.33333333333331</c:v>
                </c:pt>
                <c:pt idx="1353">
                  <c:v>225.5</c:v>
                </c:pt>
                <c:pt idx="1354">
                  <c:v>225.66666666666666</c:v>
                </c:pt>
                <c:pt idx="1355">
                  <c:v>225.83333333333331</c:v>
                </c:pt>
                <c:pt idx="1356">
                  <c:v>226</c:v>
                </c:pt>
                <c:pt idx="1357">
                  <c:v>226.16666666666666</c:v>
                </c:pt>
                <c:pt idx="1358">
                  <c:v>226.33333333333331</c:v>
                </c:pt>
                <c:pt idx="1359">
                  <c:v>226.5</c:v>
                </c:pt>
                <c:pt idx="1360">
                  <c:v>226.66666666666666</c:v>
                </c:pt>
                <c:pt idx="1361">
                  <c:v>226.83333333333331</c:v>
                </c:pt>
                <c:pt idx="1362">
                  <c:v>227</c:v>
                </c:pt>
                <c:pt idx="1363">
                  <c:v>227.16666666666666</c:v>
                </c:pt>
                <c:pt idx="1364">
                  <c:v>227.33333333333331</c:v>
                </c:pt>
                <c:pt idx="1365">
                  <c:v>227.5</c:v>
                </c:pt>
                <c:pt idx="1366">
                  <c:v>227.66666666666666</c:v>
                </c:pt>
                <c:pt idx="1367">
                  <c:v>227.83333333333331</c:v>
                </c:pt>
                <c:pt idx="1368">
                  <c:v>228</c:v>
                </c:pt>
                <c:pt idx="1369">
                  <c:v>228.16666666666666</c:v>
                </c:pt>
                <c:pt idx="1370">
                  <c:v>228.33333333333331</c:v>
                </c:pt>
                <c:pt idx="1371">
                  <c:v>228.5</c:v>
                </c:pt>
                <c:pt idx="1372">
                  <c:v>228.66666666666666</c:v>
                </c:pt>
                <c:pt idx="1373">
                  <c:v>228.83333333333331</c:v>
                </c:pt>
                <c:pt idx="1374">
                  <c:v>229</c:v>
                </c:pt>
                <c:pt idx="1375">
                  <c:v>229.16666666666666</c:v>
                </c:pt>
                <c:pt idx="1376">
                  <c:v>229.33333333333331</c:v>
                </c:pt>
                <c:pt idx="1377">
                  <c:v>229.5</c:v>
                </c:pt>
                <c:pt idx="1378">
                  <c:v>229.66666666666666</c:v>
                </c:pt>
                <c:pt idx="1379">
                  <c:v>229.83333333333331</c:v>
                </c:pt>
                <c:pt idx="1380">
                  <c:v>230</c:v>
                </c:pt>
                <c:pt idx="1381">
                  <c:v>230.16666666666666</c:v>
                </c:pt>
                <c:pt idx="1382">
                  <c:v>230.33333333333331</c:v>
                </c:pt>
                <c:pt idx="1383">
                  <c:v>230.5</c:v>
                </c:pt>
                <c:pt idx="1384">
                  <c:v>230.66666666666666</c:v>
                </c:pt>
                <c:pt idx="1385">
                  <c:v>230.83333333333331</c:v>
                </c:pt>
                <c:pt idx="1386">
                  <c:v>231</c:v>
                </c:pt>
                <c:pt idx="1387">
                  <c:v>231.16666666666666</c:v>
                </c:pt>
                <c:pt idx="1388">
                  <c:v>231.33333333333331</c:v>
                </c:pt>
                <c:pt idx="1389">
                  <c:v>231.5</c:v>
                </c:pt>
                <c:pt idx="1390">
                  <c:v>231.66666666666666</c:v>
                </c:pt>
                <c:pt idx="1391">
                  <c:v>231.83333333333331</c:v>
                </c:pt>
                <c:pt idx="1392">
                  <c:v>232</c:v>
                </c:pt>
                <c:pt idx="1393">
                  <c:v>232.16666666666666</c:v>
                </c:pt>
                <c:pt idx="1394">
                  <c:v>232.33333333333331</c:v>
                </c:pt>
                <c:pt idx="1395">
                  <c:v>232.5</c:v>
                </c:pt>
                <c:pt idx="1396">
                  <c:v>232.66666666666666</c:v>
                </c:pt>
                <c:pt idx="1397">
                  <c:v>232.83333333333331</c:v>
                </c:pt>
                <c:pt idx="1398">
                  <c:v>233</c:v>
                </c:pt>
                <c:pt idx="1399">
                  <c:v>233.16666666666666</c:v>
                </c:pt>
                <c:pt idx="1400">
                  <c:v>233.33333333333331</c:v>
                </c:pt>
                <c:pt idx="1401">
                  <c:v>233.5</c:v>
                </c:pt>
                <c:pt idx="1402">
                  <c:v>233.66666666666666</c:v>
                </c:pt>
                <c:pt idx="1403">
                  <c:v>233.83333333333331</c:v>
                </c:pt>
                <c:pt idx="1404">
                  <c:v>234</c:v>
                </c:pt>
                <c:pt idx="1405">
                  <c:v>234.16666666666666</c:v>
                </c:pt>
                <c:pt idx="1406">
                  <c:v>234.33333333333331</c:v>
                </c:pt>
                <c:pt idx="1407">
                  <c:v>234.5</c:v>
                </c:pt>
                <c:pt idx="1408">
                  <c:v>234.66666666666666</c:v>
                </c:pt>
                <c:pt idx="1409">
                  <c:v>234.83333333333331</c:v>
                </c:pt>
                <c:pt idx="1410">
                  <c:v>235</c:v>
                </c:pt>
                <c:pt idx="1411">
                  <c:v>235.16666666666666</c:v>
                </c:pt>
                <c:pt idx="1412">
                  <c:v>235.33333333333331</c:v>
                </c:pt>
                <c:pt idx="1413">
                  <c:v>235.5</c:v>
                </c:pt>
                <c:pt idx="1414">
                  <c:v>235.66666666666666</c:v>
                </c:pt>
                <c:pt idx="1415">
                  <c:v>235.83333333333331</c:v>
                </c:pt>
                <c:pt idx="1416">
                  <c:v>236</c:v>
                </c:pt>
                <c:pt idx="1417">
                  <c:v>236.16666666666666</c:v>
                </c:pt>
                <c:pt idx="1418">
                  <c:v>236.33333333333331</c:v>
                </c:pt>
                <c:pt idx="1419">
                  <c:v>236.5</c:v>
                </c:pt>
                <c:pt idx="1420">
                  <c:v>236.66666666666666</c:v>
                </c:pt>
                <c:pt idx="1421">
                  <c:v>236.83333333333331</c:v>
                </c:pt>
                <c:pt idx="1422">
                  <c:v>237</c:v>
                </c:pt>
                <c:pt idx="1423">
                  <c:v>237.16666666666666</c:v>
                </c:pt>
                <c:pt idx="1424">
                  <c:v>237.33333333333331</c:v>
                </c:pt>
                <c:pt idx="1425">
                  <c:v>237.5</c:v>
                </c:pt>
                <c:pt idx="1426">
                  <c:v>237.66666666666666</c:v>
                </c:pt>
                <c:pt idx="1427">
                  <c:v>237.83333333333331</c:v>
                </c:pt>
                <c:pt idx="1428">
                  <c:v>238</c:v>
                </c:pt>
                <c:pt idx="1429">
                  <c:v>238.16666666666666</c:v>
                </c:pt>
                <c:pt idx="1430">
                  <c:v>238.33333333333331</c:v>
                </c:pt>
                <c:pt idx="1431">
                  <c:v>238.5</c:v>
                </c:pt>
                <c:pt idx="1432">
                  <c:v>238.66666666666666</c:v>
                </c:pt>
                <c:pt idx="1433">
                  <c:v>238.83333333333331</c:v>
                </c:pt>
                <c:pt idx="1434">
                  <c:v>239</c:v>
                </c:pt>
                <c:pt idx="1435">
                  <c:v>239.16666666666666</c:v>
                </c:pt>
                <c:pt idx="1436">
                  <c:v>239.33333333333331</c:v>
                </c:pt>
                <c:pt idx="1437">
                  <c:v>239.5</c:v>
                </c:pt>
                <c:pt idx="1438">
                  <c:v>239.66666666666666</c:v>
                </c:pt>
                <c:pt idx="1439">
                  <c:v>239.83333333333331</c:v>
                </c:pt>
                <c:pt idx="1440">
                  <c:v>240</c:v>
                </c:pt>
                <c:pt idx="1441">
                  <c:v>240.16666666666666</c:v>
                </c:pt>
                <c:pt idx="1442">
                  <c:v>240.33333333333331</c:v>
                </c:pt>
                <c:pt idx="1443">
                  <c:v>240.5</c:v>
                </c:pt>
                <c:pt idx="1444">
                  <c:v>240.66666666666666</c:v>
                </c:pt>
                <c:pt idx="1445">
                  <c:v>240.83333333333331</c:v>
                </c:pt>
                <c:pt idx="1446">
                  <c:v>241</c:v>
                </c:pt>
                <c:pt idx="1447">
                  <c:v>241.16666666666666</c:v>
                </c:pt>
                <c:pt idx="1448">
                  <c:v>241.33333333333331</c:v>
                </c:pt>
                <c:pt idx="1449">
                  <c:v>241.5</c:v>
                </c:pt>
                <c:pt idx="1450">
                  <c:v>241.66666666666666</c:v>
                </c:pt>
                <c:pt idx="1451">
                  <c:v>241.83333333333331</c:v>
                </c:pt>
                <c:pt idx="1452">
                  <c:v>242</c:v>
                </c:pt>
                <c:pt idx="1453">
                  <c:v>242.16666666666666</c:v>
                </c:pt>
                <c:pt idx="1454">
                  <c:v>242.33333333333331</c:v>
                </c:pt>
                <c:pt idx="1455">
                  <c:v>242.5</c:v>
                </c:pt>
                <c:pt idx="1456">
                  <c:v>242.66666666666666</c:v>
                </c:pt>
                <c:pt idx="1457">
                  <c:v>242.83333333333331</c:v>
                </c:pt>
                <c:pt idx="1458">
                  <c:v>243</c:v>
                </c:pt>
                <c:pt idx="1459">
                  <c:v>243.16666666666666</c:v>
                </c:pt>
                <c:pt idx="1460">
                  <c:v>243.33333333333331</c:v>
                </c:pt>
                <c:pt idx="1461">
                  <c:v>243.5</c:v>
                </c:pt>
                <c:pt idx="1462">
                  <c:v>243.66666666666666</c:v>
                </c:pt>
                <c:pt idx="1463">
                  <c:v>243.83333333333331</c:v>
                </c:pt>
                <c:pt idx="1464">
                  <c:v>244</c:v>
                </c:pt>
                <c:pt idx="1465">
                  <c:v>244.16666666666666</c:v>
                </c:pt>
                <c:pt idx="1466">
                  <c:v>244.33333333333331</c:v>
                </c:pt>
                <c:pt idx="1467">
                  <c:v>244.5</c:v>
                </c:pt>
                <c:pt idx="1468">
                  <c:v>244.66666666666666</c:v>
                </c:pt>
                <c:pt idx="1469">
                  <c:v>244.83333333333331</c:v>
                </c:pt>
                <c:pt idx="1470">
                  <c:v>245</c:v>
                </c:pt>
                <c:pt idx="1471">
                  <c:v>245.16666666666666</c:v>
                </c:pt>
                <c:pt idx="1472">
                  <c:v>245.33333333333331</c:v>
                </c:pt>
                <c:pt idx="1473">
                  <c:v>245.5</c:v>
                </c:pt>
                <c:pt idx="1474">
                  <c:v>245.66666666666666</c:v>
                </c:pt>
                <c:pt idx="1475">
                  <c:v>245.83333333333331</c:v>
                </c:pt>
                <c:pt idx="1476">
                  <c:v>246</c:v>
                </c:pt>
                <c:pt idx="1477">
                  <c:v>246.16666666666666</c:v>
                </c:pt>
                <c:pt idx="1478">
                  <c:v>246.33333333333331</c:v>
                </c:pt>
                <c:pt idx="1479">
                  <c:v>246.5</c:v>
                </c:pt>
                <c:pt idx="1480">
                  <c:v>246.66666666666666</c:v>
                </c:pt>
                <c:pt idx="1481">
                  <c:v>246.83333333333331</c:v>
                </c:pt>
                <c:pt idx="1482">
                  <c:v>247</c:v>
                </c:pt>
                <c:pt idx="1483">
                  <c:v>247.16666666666666</c:v>
                </c:pt>
                <c:pt idx="1484">
                  <c:v>247.33333333333331</c:v>
                </c:pt>
                <c:pt idx="1485">
                  <c:v>247.5</c:v>
                </c:pt>
                <c:pt idx="1486">
                  <c:v>247.66666666666666</c:v>
                </c:pt>
                <c:pt idx="1487">
                  <c:v>247.83333333333331</c:v>
                </c:pt>
                <c:pt idx="1488">
                  <c:v>248</c:v>
                </c:pt>
                <c:pt idx="1489">
                  <c:v>248.16666666666666</c:v>
                </c:pt>
                <c:pt idx="1490">
                  <c:v>248.33333333333331</c:v>
                </c:pt>
                <c:pt idx="1491">
                  <c:v>248.5</c:v>
                </c:pt>
                <c:pt idx="1492">
                  <c:v>248.66666666666666</c:v>
                </c:pt>
                <c:pt idx="1493">
                  <c:v>248.83333333333331</c:v>
                </c:pt>
                <c:pt idx="1494">
                  <c:v>249</c:v>
                </c:pt>
                <c:pt idx="1495">
                  <c:v>249.16666666666666</c:v>
                </c:pt>
                <c:pt idx="1496">
                  <c:v>249.33333333333331</c:v>
                </c:pt>
                <c:pt idx="1497">
                  <c:v>249.5</c:v>
                </c:pt>
                <c:pt idx="1498">
                  <c:v>249.66666666666666</c:v>
                </c:pt>
                <c:pt idx="1499">
                  <c:v>249.83333333333331</c:v>
                </c:pt>
                <c:pt idx="1500">
                  <c:v>250</c:v>
                </c:pt>
                <c:pt idx="1501">
                  <c:v>250.16666666666666</c:v>
                </c:pt>
                <c:pt idx="1502">
                  <c:v>250.33333333333331</c:v>
                </c:pt>
                <c:pt idx="1503">
                  <c:v>250.5</c:v>
                </c:pt>
                <c:pt idx="1504">
                  <c:v>250.66666666666666</c:v>
                </c:pt>
                <c:pt idx="1505">
                  <c:v>250.83333333333331</c:v>
                </c:pt>
                <c:pt idx="1506">
                  <c:v>251</c:v>
                </c:pt>
                <c:pt idx="1507">
                  <c:v>251.16666666666666</c:v>
                </c:pt>
                <c:pt idx="1508">
                  <c:v>251.33333333333331</c:v>
                </c:pt>
                <c:pt idx="1509">
                  <c:v>251.5</c:v>
                </c:pt>
                <c:pt idx="1510">
                  <c:v>251.66666666666666</c:v>
                </c:pt>
                <c:pt idx="1511">
                  <c:v>251.83333333333331</c:v>
                </c:pt>
                <c:pt idx="1512">
                  <c:v>252</c:v>
                </c:pt>
                <c:pt idx="1513">
                  <c:v>252.16666666666666</c:v>
                </c:pt>
                <c:pt idx="1514">
                  <c:v>252.33333333333331</c:v>
                </c:pt>
                <c:pt idx="1515">
                  <c:v>252.5</c:v>
                </c:pt>
                <c:pt idx="1516">
                  <c:v>252.66666666666666</c:v>
                </c:pt>
                <c:pt idx="1517">
                  <c:v>252.83333333333331</c:v>
                </c:pt>
                <c:pt idx="1518">
                  <c:v>253</c:v>
                </c:pt>
                <c:pt idx="1519">
                  <c:v>253.16666666666666</c:v>
                </c:pt>
                <c:pt idx="1520">
                  <c:v>253.33333333333331</c:v>
                </c:pt>
                <c:pt idx="1521">
                  <c:v>253.5</c:v>
                </c:pt>
                <c:pt idx="1522">
                  <c:v>253.66666666666666</c:v>
                </c:pt>
                <c:pt idx="1523">
                  <c:v>253.83333333333331</c:v>
                </c:pt>
                <c:pt idx="1524">
                  <c:v>254</c:v>
                </c:pt>
                <c:pt idx="1525">
                  <c:v>254.16666666666666</c:v>
                </c:pt>
                <c:pt idx="1526">
                  <c:v>254.33333333333331</c:v>
                </c:pt>
                <c:pt idx="1527">
                  <c:v>254.5</c:v>
                </c:pt>
                <c:pt idx="1528">
                  <c:v>254.66666666666666</c:v>
                </c:pt>
                <c:pt idx="1529">
                  <c:v>254.83333333333331</c:v>
                </c:pt>
                <c:pt idx="1530">
                  <c:v>255</c:v>
                </c:pt>
                <c:pt idx="1531">
                  <c:v>255.16666666666666</c:v>
                </c:pt>
                <c:pt idx="1532">
                  <c:v>255.33333333333331</c:v>
                </c:pt>
                <c:pt idx="1533">
                  <c:v>255.5</c:v>
                </c:pt>
                <c:pt idx="1534">
                  <c:v>255.66666666666666</c:v>
                </c:pt>
                <c:pt idx="1535">
                  <c:v>255.83333333333331</c:v>
                </c:pt>
                <c:pt idx="1536">
                  <c:v>256</c:v>
                </c:pt>
                <c:pt idx="1537">
                  <c:v>256.16666666666663</c:v>
                </c:pt>
                <c:pt idx="1538">
                  <c:v>256.33333333333331</c:v>
                </c:pt>
                <c:pt idx="1539">
                  <c:v>256.5</c:v>
                </c:pt>
                <c:pt idx="1540">
                  <c:v>256.66666666666663</c:v>
                </c:pt>
                <c:pt idx="1541">
                  <c:v>256.83333333333331</c:v>
                </c:pt>
                <c:pt idx="1542">
                  <c:v>257</c:v>
                </c:pt>
                <c:pt idx="1543">
                  <c:v>257.16666666666663</c:v>
                </c:pt>
                <c:pt idx="1544">
                  <c:v>257.33333333333331</c:v>
                </c:pt>
                <c:pt idx="1545">
                  <c:v>257.5</c:v>
                </c:pt>
                <c:pt idx="1546">
                  <c:v>257.66666666666663</c:v>
                </c:pt>
                <c:pt idx="1547">
                  <c:v>257.83333333333331</c:v>
                </c:pt>
                <c:pt idx="1548">
                  <c:v>258</c:v>
                </c:pt>
                <c:pt idx="1549">
                  <c:v>258.16666666666663</c:v>
                </c:pt>
                <c:pt idx="1550">
                  <c:v>258.33333333333331</c:v>
                </c:pt>
                <c:pt idx="1551">
                  <c:v>258.5</c:v>
                </c:pt>
                <c:pt idx="1552">
                  <c:v>258.66666666666663</c:v>
                </c:pt>
                <c:pt idx="1553">
                  <c:v>258.83333333333331</c:v>
                </c:pt>
                <c:pt idx="1554">
                  <c:v>259</c:v>
                </c:pt>
                <c:pt idx="1555">
                  <c:v>259.16666666666663</c:v>
                </c:pt>
                <c:pt idx="1556">
                  <c:v>259.33333333333331</c:v>
                </c:pt>
                <c:pt idx="1557">
                  <c:v>259.5</c:v>
                </c:pt>
                <c:pt idx="1558">
                  <c:v>259.66666666666663</c:v>
                </c:pt>
                <c:pt idx="1559">
                  <c:v>259.83333333333331</c:v>
                </c:pt>
                <c:pt idx="1560">
                  <c:v>260</c:v>
                </c:pt>
                <c:pt idx="1561">
                  <c:v>260.16666666666663</c:v>
                </c:pt>
                <c:pt idx="1562">
                  <c:v>260.33333333333331</c:v>
                </c:pt>
                <c:pt idx="1563">
                  <c:v>260.5</c:v>
                </c:pt>
                <c:pt idx="1564">
                  <c:v>260.66666666666663</c:v>
                </c:pt>
                <c:pt idx="1565">
                  <c:v>260.83333333333331</c:v>
                </c:pt>
                <c:pt idx="1566">
                  <c:v>261</c:v>
                </c:pt>
                <c:pt idx="1567">
                  <c:v>261.16666666666663</c:v>
                </c:pt>
                <c:pt idx="1568">
                  <c:v>261.33333333333331</c:v>
                </c:pt>
                <c:pt idx="1569">
                  <c:v>261.5</c:v>
                </c:pt>
                <c:pt idx="1570">
                  <c:v>261.66666666666663</c:v>
                </c:pt>
                <c:pt idx="1571">
                  <c:v>261.83333333333331</c:v>
                </c:pt>
                <c:pt idx="1572">
                  <c:v>262</c:v>
                </c:pt>
                <c:pt idx="1573">
                  <c:v>262.16666666666663</c:v>
                </c:pt>
                <c:pt idx="1574">
                  <c:v>262.33333333333331</c:v>
                </c:pt>
                <c:pt idx="1575">
                  <c:v>262.5</c:v>
                </c:pt>
                <c:pt idx="1576">
                  <c:v>262.66666666666663</c:v>
                </c:pt>
                <c:pt idx="1577">
                  <c:v>262.83333333333331</c:v>
                </c:pt>
                <c:pt idx="1578">
                  <c:v>263</c:v>
                </c:pt>
                <c:pt idx="1579">
                  <c:v>263.16666666666663</c:v>
                </c:pt>
                <c:pt idx="1580">
                  <c:v>263.33333333333331</c:v>
                </c:pt>
                <c:pt idx="1581">
                  <c:v>263.5</c:v>
                </c:pt>
                <c:pt idx="1582">
                  <c:v>263.66666666666663</c:v>
                </c:pt>
                <c:pt idx="1583">
                  <c:v>263.83333333333331</c:v>
                </c:pt>
                <c:pt idx="1584">
                  <c:v>264</c:v>
                </c:pt>
                <c:pt idx="1585">
                  <c:v>264.16666666666663</c:v>
                </c:pt>
                <c:pt idx="1586">
                  <c:v>264.33333333333331</c:v>
                </c:pt>
                <c:pt idx="1587">
                  <c:v>264.5</c:v>
                </c:pt>
                <c:pt idx="1588">
                  <c:v>264.66666666666663</c:v>
                </c:pt>
                <c:pt idx="1589">
                  <c:v>264.83333333333331</c:v>
                </c:pt>
                <c:pt idx="1590">
                  <c:v>265</c:v>
                </c:pt>
                <c:pt idx="1591">
                  <c:v>265.16666666666663</c:v>
                </c:pt>
                <c:pt idx="1592">
                  <c:v>265.33333333333331</c:v>
                </c:pt>
                <c:pt idx="1593">
                  <c:v>265.5</c:v>
                </c:pt>
                <c:pt idx="1594">
                  <c:v>265.66666666666663</c:v>
                </c:pt>
                <c:pt idx="1595">
                  <c:v>265.83333333333331</c:v>
                </c:pt>
                <c:pt idx="1596">
                  <c:v>266</c:v>
                </c:pt>
                <c:pt idx="1597">
                  <c:v>266.16666666666663</c:v>
                </c:pt>
                <c:pt idx="1598">
                  <c:v>266.33333333333331</c:v>
                </c:pt>
                <c:pt idx="1599">
                  <c:v>266.5</c:v>
                </c:pt>
                <c:pt idx="1600">
                  <c:v>266.66666666666663</c:v>
                </c:pt>
                <c:pt idx="1601">
                  <c:v>266.83333333333331</c:v>
                </c:pt>
                <c:pt idx="1602">
                  <c:v>267</c:v>
                </c:pt>
                <c:pt idx="1603">
                  <c:v>267.16666666666663</c:v>
                </c:pt>
                <c:pt idx="1604">
                  <c:v>267.33333333333331</c:v>
                </c:pt>
                <c:pt idx="1605">
                  <c:v>267.5</c:v>
                </c:pt>
                <c:pt idx="1606">
                  <c:v>267.66666666666663</c:v>
                </c:pt>
                <c:pt idx="1607">
                  <c:v>267.83333333333331</c:v>
                </c:pt>
                <c:pt idx="1608">
                  <c:v>268</c:v>
                </c:pt>
                <c:pt idx="1609">
                  <c:v>268.16666666666663</c:v>
                </c:pt>
                <c:pt idx="1610">
                  <c:v>268.33333333333331</c:v>
                </c:pt>
                <c:pt idx="1611">
                  <c:v>268.5</c:v>
                </c:pt>
                <c:pt idx="1612">
                  <c:v>268.66666666666663</c:v>
                </c:pt>
                <c:pt idx="1613">
                  <c:v>268.83333333333331</c:v>
                </c:pt>
                <c:pt idx="1614">
                  <c:v>269</c:v>
                </c:pt>
                <c:pt idx="1615">
                  <c:v>269.16666666666663</c:v>
                </c:pt>
                <c:pt idx="1616">
                  <c:v>269.33333333333331</c:v>
                </c:pt>
                <c:pt idx="1617">
                  <c:v>269.5</c:v>
                </c:pt>
                <c:pt idx="1618">
                  <c:v>269.66666666666663</c:v>
                </c:pt>
                <c:pt idx="1619">
                  <c:v>269.83333333333331</c:v>
                </c:pt>
                <c:pt idx="1620">
                  <c:v>270</c:v>
                </c:pt>
                <c:pt idx="1621">
                  <c:v>270.16666666666663</c:v>
                </c:pt>
                <c:pt idx="1622">
                  <c:v>270.33333333333331</c:v>
                </c:pt>
                <c:pt idx="1623">
                  <c:v>270.5</c:v>
                </c:pt>
                <c:pt idx="1624">
                  <c:v>270.66666666666663</c:v>
                </c:pt>
                <c:pt idx="1625">
                  <c:v>270.83333333333331</c:v>
                </c:pt>
                <c:pt idx="1626">
                  <c:v>271</c:v>
                </c:pt>
                <c:pt idx="1627">
                  <c:v>271.16666666666663</c:v>
                </c:pt>
                <c:pt idx="1628">
                  <c:v>271.33333333333331</c:v>
                </c:pt>
                <c:pt idx="1629">
                  <c:v>271.5</c:v>
                </c:pt>
                <c:pt idx="1630">
                  <c:v>271.66666666666663</c:v>
                </c:pt>
                <c:pt idx="1631">
                  <c:v>271.83333333333331</c:v>
                </c:pt>
                <c:pt idx="1632">
                  <c:v>272</c:v>
                </c:pt>
                <c:pt idx="1633">
                  <c:v>272.16666666666663</c:v>
                </c:pt>
                <c:pt idx="1634">
                  <c:v>272.33333333333331</c:v>
                </c:pt>
                <c:pt idx="1635">
                  <c:v>272.5</c:v>
                </c:pt>
                <c:pt idx="1636">
                  <c:v>272.66666666666663</c:v>
                </c:pt>
                <c:pt idx="1637">
                  <c:v>272.83333333333331</c:v>
                </c:pt>
                <c:pt idx="1638">
                  <c:v>273</c:v>
                </c:pt>
                <c:pt idx="1639">
                  <c:v>273.16666666666663</c:v>
                </c:pt>
                <c:pt idx="1640">
                  <c:v>273.33333333333331</c:v>
                </c:pt>
                <c:pt idx="1641">
                  <c:v>273.5</c:v>
                </c:pt>
                <c:pt idx="1642">
                  <c:v>273.66666666666663</c:v>
                </c:pt>
                <c:pt idx="1643">
                  <c:v>273.83333333333331</c:v>
                </c:pt>
                <c:pt idx="1644">
                  <c:v>274</c:v>
                </c:pt>
                <c:pt idx="1645">
                  <c:v>274.16666666666663</c:v>
                </c:pt>
                <c:pt idx="1646">
                  <c:v>274.33333333333331</c:v>
                </c:pt>
                <c:pt idx="1647">
                  <c:v>274.5</c:v>
                </c:pt>
                <c:pt idx="1648">
                  <c:v>274.66666666666663</c:v>
                </c:pt>
                <c:pt idx="1649">
                  <c:v>274.83333333333331</c:v>
                </c:pt>
                <c:pt idx="1650">
                  <c:v>275</c:v>
                </c:pt>
                <c:pt idx="1651">
                  <c:v>275.16666666666663</c:v>
                </c:pt>
                <c:pt idx="1652">
                  <c:v>275.33333333333331</c:v>
                </c:pt>
                <c:pt idx="1653">
                  <c:v>275.5</c:v>
                </c:pt>
                <c:pt idx="1654">
                  <c:v>275.66666666666663</c:v>
                </c:pt>
                <c:pt idx="1655">
                  <c:v>275.83333333333331</c:v>
                </c:pt>
                <c:pt idx="1656">
                  <c:v>276</c:v>
                </c:pt>
                <c:pt idx="1657">
                  <c:v>276.16666666666663</c:v>
                </c:pt>
                <c:pt idx="1658">
                  <c:v>276.33333333333331</c:v>
                </c:pt>
                <c:pt idx="1659">
                  <c:v>276.5</c:v>
                </c:pt>
                <c:pt idx="1660">
                  <c:v>276.66666666666663</c:v>
                </c:pt>
                <c:pt idx="1661">
                  <c:v>276.83333333333331</c:v>
                </c:pt>
                <c:pt idx="1662">
                  <c:v>277</c:v>
                </c:pt>
                <c:pt idx="1663">
                  <c:v>277.16666666666663</c:v>
                </c:pt>
                <c:pt idx="1664">
                  <c:v>277.33333333333331</c:v>
                </c:pt>
                <c:pt idx="1665">
                  <c:v>277.5</c:v>
                </c:pt>
                <c:pt idx="1666">
                  <c:v>277.66666666666663</c:v>
                </c:pt>
                <c:pt idx="1667">
                  <c:v>277.83333333333331</c:v>
                </c:pt>
                <c:pt idx="1668">
                  <c:v>278</c:v>
                </c:pt>
                <c:pt idx="1669">
                  <c:v>278.16666666666663</c:v>
                </c:pt>
                <c:pt idx="1670">
                  <c:v>278.33333333333331</c:v>
                </c:pt>
                <c:pt idx="1671">
                  <c:v>278.5</c:v>
                </c:pt>
                <c:pt idx="1672">
                  <c:v>278.66666666666663</c:v>
                </c:pt>
                <c:pt idx="1673">
                  <c:v>278.83333333333331</c:v>
                </c:pt>
                <c:pt idx="1674">
                  <c:v>279</c:v>
                </c:pt>
                <c:pt idx="1675">
                  <c:v>279.16666666666663</c:v>
                </c:pt>
                <c:pt idx="1676">
                  <c:v>279.33333333333331</c:v>
                </c:pt>
                <c:pt idx="1677">
                  <c:v>279.5</c:v>
                </c:pt>
                <c:pt idx="1678">
                  <c:v>279.66666666666663</c:v>
                </c:pt>
                <c:pt idx="1679">
                  <c:v>279.83333333333331</c:v>
                </c:pt>
                <c:pt idx="1680">
                  <c:v>280</c:v>
                </c:pt>
                <c:pt idx="1681">
                  <c:v>280.16666666666663</c:v>
                </c:pt>
                <c:pt idx="1682">
                  <c:v>280.33333333333331</c:v>
                </c:pt>
                <c:pt idx="1683">
                  <c:v>280.5</c:v>
                </c:pt>
                <c:pt idx="1684">
                  <c:v>280.66666666666663</c:v>
                </c:pt>
                <c:pt idx="1685">
                  <c:v>280.83333333333331</c:v>
                </c:pt>
                <c:pt idx="1686">
                  <c:v>281</c:v>
                </c:pt>
                <c:pt idx="1687">
                  <c:v>281.16666666666663</c:v>
                </c:pt>
                <c:pt idx="1688">
                  <c:v>281.33333333333331</c:v>
                </c:pt>
                <c:pt idx="1689">
                  <c:v>281.5</c:v>
                </c:pt>
                <c:pt idx="1690">
                  <c:v>281.66666666666663</c:v>
                </c:pt>
                <c:pt idx="1691">
                  <c:v>281.83333333333331</c:v>
                </c:pt>
                <c:pt idx="1692">
                  <c:v>282</c:v>
                </c:pt>
                <c:pt idx="1693">
                  <c:v>282.16666666666663</c:v>
                </c:pt>
                <c:pt idx="1694">
                  <c:v>282.33333333333331</c:v>
                </c:pt>
                <c:pt idx="1695">
                  <c:v>282.5</c:v>
                </c:pt>
                <c:pt idx="1696">
                  <c:v>282.66666666666663</c:v>
                </c:pt>
                <c:pt idx="1697">
                  <c:v>282.83333333333331</c:v>
                </c:pt>
                <c:pt idx="1698">
                  <c:v>283</c:v>
                </c:pt>
                <c:pt idx="1699">
                  <c:v>283.16666666666663</c:v>
                </c:pt>
                <c:pt idx="1700">
                  <c:v>283.33333333333331</c:v>
                </c:pt>
                <c:pt idx="1701">
                  <c:v>283.5</c:v>
                </c:pt>
                <c:pt idx="1702">
                  <c:v>283.66666666666663</c:v>
                </c:pt>
                <c:pt idx="1703">
                  <c:v>283.83333333333331</c:v>
                </c:pt>
                <c:pt idx="1704">
                  <c:v>284</c:v>
                </c:pt>
                <c:pt idx="1705">
                  <c:v>284.16666666666663</c:v>
                </c:pt>
                <c:pt idx="1706">
                  <c:v>284.33333333333331</c:v>
                </c:pt>
                <c:pt idx="1707">
                  <c:v>284.5</c:v>
                </c:pt>
                <c:pt idx="1708">
                  <c:v>284.66666666666663</c:v>
                </c:pt>
                <c:pt idx="1709">
                  <c:v>284.83333333333331</c:v>
                </c:pt>
                <c:pt idx="1710">
                  <c:v>285</c:v>
                </c:pt>
                <c:pt idx="1711">
                  <c:v>285.16666666666663</c:v>
                </c:pt>
                <c:pt idx="1712">
                  <c:v>285.33333333333331</c:v>
                </c:pt>
                <c:pt idx="1713">
                  <c:v>285.5</c:v>
                </c:pt>
                <c:pt idx="1714">
                  <c:v>285.66666666666663</c:v>
                </c:pt>
                <c:pt idx="1715">
                  <c:v>285.83333333333331</c:v>
                </c:pt>
                <c:pt idx="1716">
                  <c:v>286</c:v>
                </c:pt>
                <c:pt idx="1717">
                  <c:v>286.16666666666663</c:v>
                </c:pt>
                <c:pt idx="1718">
                  <c:v>286.33333333333331</c:v>
                </c:pt>
                <c:pt idx="1719">
                  <c:v>286.5</c:v>
                </c:pt>
                <c:pt idx="1720">
                  <c:v>286.66666666666663</c:v>
                </c:pt>
                <c:pt idx="1721">
                  <c:v>286.83333333333331</c:v>
                </c:pt>
                <c:pt idx="1722">
                  <c:v>287</c:v>
                </c:pt>
                <c:pt idx="1723">
                  <c:v>287.16666666666663</c:v>
                </c:pt>
                <c:pt idx="1724">
                  <c:v>287.33333333333331</c:v>
                </c:pt>
                <c:pt idx="1725">
                  <c:v>287.5</c:v>
                </c:pt>
                <c:pt idx="1726">
                  <c:v>287.66666666666663</c:v>
                </c:pt>
                <c:pt idx="1727">
                  <c:v>287.83333333333331</c:v>
                </c:pt>
                <c:pt idx="1728">
                  <c:v>288</c:v>
                </c:pt>
                <c:pt idx="1729">
                  <c:v>288.16666666666663</c:v>
                </c:pt>
                <c:pt idx="1730">
                  <c:v>288.33333333333331</c:v>
                </c:pt>
                <c:pt idx="1731">
                  <c:v>288.5</c:v>
                </c:pt>
                <c:pt idx="1732">
                  <c:v>288.66666666666663</c:v>
                </c:pt>
                <c:pt idx="1733">
                  <c:v>288.83333333333331</c:v>
                </c:pt>
                <c:pt idx="1734">
                  <c:v>289</c:v>
                </c:pt>
                <c:pt idx="1735">
                  <c:v>289.16666666666663</c:v>
                </c:pt>
                <c:pt idx="1736">
                  <c:v>289.33333333333331</c:v>
                </c:pt>
                <c:pt idx="1737">
                  <c:v>289.5</c:v>
                </c:pt>
                <c:pt idx="1738">
                  <c:v>289.66666666666663</c:v>
                </c:pt>
                <c:pt idx="1739">
                  <c:v>289.83333333333331</c:v>
                </c:pt>
                <c:pt idx="1740">
                  <c:v>290</c:v>
                </c:pt>
                <c:pt idx="1741">
                  <c:v>290.16666666666663</c:v>
                </c:pt>
                <c:pt idx="1742">
                  <c:v>290.33333333333331</c:v>
                </c:pt>
                <c:pt idx="1743">
                  <c:v>290.5</c:v>
                </c:pt>
                <c:pt idx="1744">
                  <c:v>290.66666666666663</c:v>
                </c:pt>
                <c:pt idx="1745">
                  <c:v>290.83333333333331</c:v>
                </c:pt>
                <c:pt idx="1746">
                  <c:v>291</c:v>
                </c:pt>
                <c:pt idx="1747">
                  <c:v>291.16666666666663</c:v>
                </c:pt>
                <c:pt idx="1748">
                  <c:v>291.33333333333331</c:v>
                </c:pt>
                <c:pt idx="1749">
                  <c:v>291.5</c:v>
                </c:pt>
                <c:pt idx="1750">
                  <c:v>291.66666666666663</c:v>
                </c:pt>
                <c:pt idx="1751">
                  <c:v>291.83333333333331</c:v>
                </c:pt>
                <c:pt idx="1752">
                  <c:v>292</c:v>
                </c:pt>
                <c:pt idx="1753">
                  <c:v>292.16666666666663</c:v>
                </c:pt>
                <c:pt idx="1754">
                  <c:v>292.33333333333331</c:v>
                </c:pt>
                <c:pt idx="1755">
                  <c:v>292.5</c:v>
                </c:pt>
                <c:pt idx="1756">
                  <c:v>292.66666666666663</c:v>
                </c:pt>
                <c:pt idx="1757">
                  <c:v>292.83333333333331</c:v>
                </c:pt>
                <c:pt idx="1758">
                  <c:v>293</c:v>
                </c:pt>
                <c:pt idx="1759">
                  <c:v>293.16666666666663</c:v>
                </c:pt>
                <c:pt idx="1760">
                  <c:v>293.33333333333331</c:v>
                </c:pt>
                <c:pt idx="1761">
                  <c:v>293.5</c:v>
                </c:pt>
                <c:pt idx="1762">
                  <c:v>293.66666666666663</c:v>
                </c:pt>
                <c:pt idx="1763">
                  <c:v>293.83333333333331</c:v>
                </c:pt>
                <c:pt idx="1764">
                  <c:v>294</c:v>
                </c:pt>
                <c:pt idx="1765">
                  <c:v>294.16666666666663</c:v>
                </c:pt>
                <c:pt idx="1766">
                  <c:v>294.33333333333331</c:v>
                </c:pt>
                <c:pt idx="1767">
                  <c:v>294.5</c:v>
                </c:pt>
                <c:pt idx="1768">
                  <c:v>294.66666666666663</c:v>
                </c:pt>
                <c:pt idx="1769">
                  <c:v>294.83333333333331</c:v>
                </c:pt>
                <c:pt idx="1770">
                  <c:v>295</c:v>
                </c:pt>
                <c:pt idx="1771">
                  <c:v>295.16666666666663</c:v>
                </c:pt>
                <c:pt idx="1772">
                  <c:v>295.33333333333331</c:v>
                </c:pt>
                <c:pt idx="1773">
                  <c:v>295.5</c:v>
                </c:pt>
                <c:pt idx="1774">
                  <c:v>295.66666666666663</c:v>
                </c:pt>
                <c:pt idx="1775">
                  <c:v>295.83333333333331</c:v>
                </c:pt>
                <c:pt idx="1776">
                  <c:v>296</c:v>
                </c:pt>
                <c:pt idx="1777">
                  <c:v>296.16666666666663</c:v>
                </c:pt>
                <c:pt idx="1778">
                  <c:v>296.33333333333331</c:v>
                </c:pt>
                <c:pt idx="1779">
                  <c:v>296.5</c:v>
                </c:pt>
                <c:pt idx="1780">
                  <c:v>296.66666666666663</c:v>
                </c:pt>
                <c:pt idx="1781">
                  <c:v>296.83333333333331</c:v>
                </c:pt>
                <c:pt idx="1782">
                  <c:v>297</c:v>
                </c:pt>
                <c:pt idx="1783">
                  <c:v>297.16666666666663</c:v>
                </c:pt>
                <c:pt idx="1784">
                  <c:v>297.33333333333331</c:v>
                </c:pt>
                <c:pt idx="1785">
                  <c:v>297.5</c:v>
                </c:pt>
                <c:pt idx="1786">
                  <c:v>297.66666666666663</c:v>
                </c:pt>
                <c:pt idx="1787">
                  <c:v>297.83333333333331</c:v>
                </c:pt>
                <c:pt idx="1788">
                  <c:v>298</c:v>
                </c:pt>
                <c:pt idx="1789">
                  <c:v>298.16666666666663</c:v>
                </c:pt>
                <c:pt idx="1790">
                  <c:v>298.33333333333331</c:v>
                </c:pt>
                <c:pt idx="1791">
                  <c:v>298.5</c:v>
                </c:pt>
                <c:pt idx="1792">
                  <c:v>298.66666666666663</c:v>
                </c:pt>
                <c:pt idx="1793">
                  <c:v>298.83333333333331</c:v>
                </c:pt>
                <c:pt idx="1794">
                  <c:v>299</c:v>
                </c:pt>
                <c:pt idx="1795">
                  <c:v>299.16666666666663</c:v>
                </c:pt>
                <c:pt idx="1796">
                  <c:v>299.33333333333331</c:v>
                </c:pt>
                <c:pt idx="1797">
                  <c:v>299.5</c:v>
                </c:pt>
                <c:pt idx="1798">
                  <c:v>299.66666666666663</c:v>
                </c:pt>
                <c:pt idx="1799">
                  <c:v>299.83333333333331</c:v>
                </c:pt>
                <c:pt idx="1800">
                  <c:v>300</c:v>
                </c:pt>
                <c:pt idx="1801">
                  <c:v>300.16666666666663</c:v>
                </c:pt>
                <c:pt idx="1802">
                  <c:v>300.33333333333331</c:v>
                </c:pt>
                <c:pt idx="1803">
                  <c:v>300.5</c:v>
                </c:pt>
                <c:pt idx="1804">
                  <c:v>300.66666666666663</c:v>
                </c:pt>
                <c:pt idx="1805">
                  <c:v>300.83333333333331</c:v>
                </c:pt>
                <c:pt idx="1806">
                  <c:v>301</c:v>
                </c:pt>
                <c:pt idx="1807">
                  <c:v>301.16666666666663</c:v>
                </c:pt>
                <c:pt idx="1808">
                  <c:v>301.33333333333331</c:v>
                </c:pt>
                <c:pt idx="1809">
                  <c:v>301.5</c:v>
                </c:pt>
                <c:pt idx="1810">
                  <c:v>301.66666666666663</c:v>
                </c:pt>
                <c:pt idx="1811">
                  <c:v>301.83333333333331</c:v>
                </c:pt>
                <c:pt idx="1812">
                  <c:v>302</c:v>
                </c:pt>
                <c:pt idx="1813">
                  <c:v>302.16666666666663</c:v>
                </c:pt>
                <c:pt idx="1814">
                  <c:v>302.33333333333331</c:v>
                </c:pt>
                <c:pt idx="1815">
                  <c:v>302.5</c:v>
                </c:pt>
                <c:pt idx="1816">
                  <c:v>302.66666666666663</c:v>
                </c:pt>
                <c:pt idx="1817">
                  <c:v>302.83333333333331</c:v>
                </c:pt>
                <c:pt idx="1818">
                  <c:v>303</c:v>
                </c:pt>
                <c:pt idx="1819">
                  <c:v>303.16666666666663</c:v>
                </c:pt>
                <c:pt idx="1820">
                  <c:v>303.33333333333331</c:v>
                </c:pt>
                <c:pt idx="1821">
                  <c:v>303.5</c:v>
                </c:pt>
                <c:pt idx="1822">
                  <c:v>303.66666666666663</c:v>
                </c:pt>
                <c:pt idx="1823">
                  <c:v>303.83333333333331</c:v>
                </c:pt>
                <c:pt idx="1824">
                  <c:v>304</c:v>
                </c:pt>
                <c:pt idx="1825">
                  <c:v>304.16666666666663</c:v>
                </c:pt>
                <c:pt idx="1826">
                  <c:v>304.33333333333331</c:v>
                </c:pt>
                <c:pt idx="1827">
                  <c:v>304.5</c:v>
                </c:pt>
                <c:pt idx="1828">
                  <c:v>304.66666666666663</c:v>
                </c:pt>
                <c:pt idx="1829">
                  <c:v>304.83333333333331</c:v>
                </c:pt>
                <c:pt idx="1830">
                  <c:v>305</c:v>
                </c:pt>
                <c:pt idx="1831">
                  <c:v>305.16666666666663</c:v>
                </c:pt>
                <c:pt idx="1832">
                  <c:v>305.33333333333331</c:v>
                </c:pt>
                <c:pt idx="1833">
                  <c:v>305.5</c:v>
                </c:pt>
                <c:pt idx="1834">
                  <c:v>305.66666666666663</c:v>
                </c:pt>
                <c:pt idx="1835">
                  <c:v>305.83333333333331</c:v>
                </c:pt>
                <c:pt idx="1836">
                  <c:v>306</c:v>
                </c:pt>
                <c:pt idx="1837">
                  <c:v>306.16666666666663</c:v>
                </c:pt>
                <c:pt idx="1838">
                  <c:v>306.33333333333331</c:v>
                </c:pt>
                <c:pt idx="1839">
                  <c:v>306.5</c:v>
                </c:pt>
                <c:pt idx="1840">
                  <c:v>306.66666666666663</c:v>
                </c:pt>
                <c:pt idx="1841">
                  <c:v>306.83333333333331</c:v>
                </c:pt>
                <c:pt idx="1842">
                  <c:v>307</c:v>
                </c:pt>
                <c:pt idx="1843">
                  <c:v>307.16666666666663</c:v>
                </c:pt>
                <c:pt idx="1844">
                  <c:v>307.33333333333331</c:v>
                </c:pt>
                <c:pt idx="1845">
                  <c:v>307.5</c:v>
                </c:pt>
                <c:pt idx="1846">
                  <c:v>307.66666666666663</c:v>
                </c:pt>
                <c:pt idx="1847">
                  <c:v>307.83333333333331</c:v>
                </c:pt>
                <c:pt idx="1848">
                  <c:v>308</c:v>
                </c:pt>
                <c:pt idx="1849">
                  <c:v>308.16666666666663</c:v>
                </c:pt>
                <c:pt idx="1850">
                  <c:v>308.33333333333331</c:v>
                </c:pt>
                <c:pt idx="1851">
                  <c:v>308.5</c:v>
                </c:pt>
                <c:pt idx="1852">
                  <c:v>308.66666666666663</c:v>
                </c:pt>
                <c:pt idx="1853">
                  <c:v>308.83333333333331</c:v>
                </c:pt>
                <c:pt idx="1854">
                  <c:v>309</c:v>
                </c:pt>
                <c:pt idx="1855">
                  <c:v>309.16666666666663</c:v>
                </c:pt>
                <c:pt idx="1856">
                  <c:v>309.33333333333331</c:v>
                </c:pt>
                <c:pt idx="1857">
                  <c:v>309.5</c:v>
                </c:pt>
                <c:pt idx="1858">
                  <c:v>309.66666666666663</c:v>
                </c:pt>
                <c:pt idx="1859">
                  <c:v>309.83333333333331</c:v>
                </c:pt>
                <c:pt idx="1860">
                  <c:v>310</c:v>
                </c:pt>
                <c:pt idx="1861">
                  <c:v>310.16666666666663</c:v>
                </c:pt>
                <c:pt idx="1862">
                  <c:v>310.33333333333331</c:v>
                </c:pt>
                <c:pt idx="1863">
                  <c:v>310.5</c:v>
                </c:pt>
                <c:pt idx="1864">
                  <c:v>310.66666666666663</c:v>
                </c:pt>
                <c:pt idx="1865">
                  <c:v>310.83333333333331</c:v>
                </c:pt>
                <c:pt idx="1866">
                  <c:v>311</c:v>
                </c:pt>
                <c:pt idx="1867">
                  <c:v>311.16666666666663</c:v>
                </c:pt>
                <c:pt idx="1868">
                  <c:v>311.33333333333331</c:v>
                </c:pt>
                <c:pt idx="1869">
                  <c:v>311.5</c:v>
                </c:pt>
                <c:pt idx="1870">
                  <c:v>311.66666666666663</c:v>
                </c:pt>
                <c:pt idx="1871">
                  <c:v>311.83333333333331</c:v>
                </c:pt>
                <c:pt idx="1872">
                  <c:v>312</c:v>
                </c:pt>
                <c:pt idx="1873">
                  <c:v>312.16666666666663</c:v>
                </c:pt>
                <c:pt idx="1874">
                  <c:v>312.33333333333331</c:v>
                </c:pt>
                <c:pt idx="1875">
                  <c:v>312.5</c:v>
                </c:pt>
                <c:pt idx="1876">
                  <c:v>312.66666666666663</c:v>
                </c:pt>
                <c:pt idx="1877">
                  <c:v>312.83333333333331</c:v>
                </c:pt>
                <c:pt idx="1878">
                  <c:v>313</c:v>
                </c:pt>
                <c:pt idx="1879">
                  <c:v>313.16666666666663</c:v>
                </c:pt>
                <c:pt idx="1880">
                  <c:v>313.33333333333331</c:v>
                </c:pt>
                <c:pt idx="1881">
                  <c:v>313.5</c:v>
                </c:pt>
                <c:pt idx="1882">
                  <c:v>313.66666666666663</c:v>
                </c:pt>
                <c:pt idx="1883">
                  <c:v>313.83333333333331</c:v>
                </c:pt>
                <c:pt idx="1884">
                  <c:v>314</c:v>
                </c:pt>
                <c:pt idx="1885">
                  <c:v>314.16666666666663</c:v>
                </c:pt>
                <c:pt idx="1886">
                  <c:v>314.33333333333331</c:v>
                </c:pt>
                <c:pt idx="1887">
                  <c:v>314.5</c:v>
                </c:pt>
                <c:pt idx="1888">
                  <c:v>314.66666666666663</c:v>
                </c:pt>
                <c:pt idx="1889">
                  <c:v>314.83333333333331</c:v>
                </c:pt>
                <c:pt idx="1890">
                  <c:v>315</c:v>
                </c:pt>
                <c:pt idx="1891">
                  <c:v>315.16666666666663</c:v>
                </c:pt>
                <c:pt idx="1892">
                  <c:v>315.33333333333331</c:v>
                </c:pt>
                <c:pt idx="1893">
                  <c:v>315.5</c:v>
                </c:pt>
                <c:pt idx="1894">
                  <c:v>315.66666666666663</c:v>
                </c:pt>
                <c:pt idx="1895">
                  <c:v>315.83333333333331</c:v>
                </c:pt>
                <c:pt idx="1896">
                  <c:v>316</c:v>
                </c:pt>
                <c:pt idx="1897">
                  <c:v>316.16666666666663</c:v>
                </c:pt>
                <c:pt idx="1898">
                  <c:v>316.33333333333331</c:v>
                </c:pt>
                <c:pt idx="1899">
                  <c:v>316.5</c:v>
                </c:pt>
                <c:pt idx="1900">
                  <c:v>316.66666666666663</c:v>
                </c:pt>
                <c:pt idx="1901">
                  <c:v>316.83333333333331</c:v>
                </c:pt>
                <c:pt idx="1902">
                  <c:v>317</c:v>
                </c:pt>
                <c:pt idx="1903">
                  <c:v>317.16666666666663</c:v>
                </c:pt>
                <c:pt idx="1904">
                  <c:v>317.33333333333331</c:v>
                </c:pt>
                <c:pt idx="1905">
                  <c:v>317.5</c:v>
                </c:pt>
                <c:pt idx="1906">
                  <c:v>317.66666666666663</c:v>
                </c:pt>
                <c:pt idx="1907">
                  <c:v>317.83333333333331</c:v>
                </c:pt>
                <c:pt idx="1908">
                  <c:v>318</c:v>
                </c:pt>
                <c:pt idx="1909">
                  <c:v>318.16666666666663</c:v>
                </c:pt>
                <c:pt idx="1910">
                  <c:v>318.33333333333331</c:v>
                </c:pt>
                <c:pt idx="1911">
                  <c:v>318.5</c:v>
                </c:pt>
                <c:pt idx="1912">
                  <c:v>318.66666666666663</c:v>
                </c:pt>
                <c:pt idx="1913">
                  <c:v>318.83333333333331</c:v>
                </c:pt>
                <c:pt idx="1914">
                  <c:v>319</c:v>
                </c:pt>
                <c:pt idx="1915">
                  <c:v>319.16666666666663</c:v>
                </c:pt>
                <c:pt idx="1916">
                  <c:v>319.33333333333331</c:v>
                </c:pt>
                <c:pt idx="1917">
                  <c:v>319.5</c:v>
                </c:pt>
                <c:pt idx="1918">
                  <c:v>319.66666666666663</c:v>
                </c:pt>
                <c:pt idx="1919">
                  <c:v>319.83333333333331</c:v>
                </c:pt>
                <c:pt idx="1920">
                  <c:v>320</c:v>
                </c:pt>
                <c:pt idx="1921">
                  <c:v>320.16666666666663</c:v>
                </c:pt>
                <c:pt idx="1922">
                  <c:v>320.33333333333331</c:v>
                </c:pt>
                <c:pt idx="1923">
                  <c:v>320.5</c:v>
                </c:pt>
                <c:pt idx="1924">
                  <c:v>320.66666666666663</c:v>
                </c:pt>
                <c:pt idx="1925">
                  <c:v>320.83333333333331</c:v>
                </c:pt>
                <c:pt idx="1926">
                  <c:v>321</c:v>
                </c:pt>
                <c:pt idx="1927">
                  <c:v>321.16666666666663</c:v>
                </c:pt>
                <c:pt idx="1928">
                  <c:v>321.33333333333331</c:v>
                </c:pt>
                <c:pt idx="1929">
                  <c:v>321.5</c:v>
                </c:pt>
                <c:pt idx="1930">
                  <c:v>321.66666666666663</c:v>
                </c:pt>
                <c:pt idx="1931">
                  <c:v>321.83333333333331</c:v>
                </c:pt>
                <c:pt idx="1932">
                  <c:v>322</c:v>
                </c:pt>
                <c:pt idx="1933">
                  <c:v>322.16666666666663</c:v>
                </c:pt>
                <c:pt idx="1934">
                  <c:v>322.33333333333331</c:v>
                </c:pt>
                <c:pt idx="1935">
                  <c:v>322.5</c:v>
                </c:pt>
                <c:pt idx="1936">
                  <c:v>322.66666666666663</c:v>
                </c:pt>
                <c:pt idx="1937">
                  <c:v>322.83333333333331</c:v>
                </c:pt>
                <c:pt idx="1938">
                  <c:v>323</c:v>
                </c:pt>
                <c:pt idx="1939">
                  <c:v>323.16666666666663</c:v>
                </c:pt>
                <c:pt idx="1940">
                  <c:v>323.33333333333331</c:v>
                </c:pt>
                <c:pt idx="1941">
                  <c:v>323.5</c:v>
                </c:pt>
                <c:pt idx="1942">
                  <c:v>323.66666666666663</c:v>
                </c:pt>
                <c:pt idx="1943">
                  <c:v>323.83333333333331</c:v>
                </c:pt>
                <c:pt idx="1944">
                  <c:v>324</c:v>
                </c:pt>
                <c:pt idx="1945">
                  <c:v>324.16666666666663</c:v>
                </c:pt>
                <c:pt idx="1946">
                  <c:v>324.33333333333331</c:v>
                </c:pt>
                <c:pt idx="1947">
                  <c:v>324.5</c:v>
                </c:pt>
                <c:pt idx="1948">
                  <c:v>324.66666666666663</c:v>
                </c:pt>
                <c:pt idx="1949">
                  <c:v>324.83333333333331</c:v>
                </c:pt>
                <c:pt idx="1950">
                  <c:v>325</c:v>
                </c:pt>
                <c:pt idx="1951">
                  <c:v>325.16666666666663</c:v>
                </c:pt>
                <c:pt idx="1952">
                  <c:v>325.33333333333331</c:v>
                </c:pt>
                <c:pt idx="1953">
                  <c:v>325.5</c:v>
                </c:pt>
                <c:pt idx="1954">
                  <c:v>325.66666666666663</c:v>
                </c:pt>
                <c:pt idx="1955">
                  <c:v>325.83333333333331</c:v>
                </c:pt>
                <c:pt idx="1956">
                  <c:v>326</c:v>
                </c:pt>
                <c:pt idx="1957">
                  <c:v>326.16666666666663</c:v>
                </c:pt>
                <c:pt idx="1958">
                  <c:v>326.33333333333331</c:v>
                </c:pt>
                <c:pt idx="1959">
                  <c:v>326.5</c:v>
                </c:pt>
                <c:pt idx="1960">
                  <c:v>326.66666666666663</c:v>
                </c:pt>
                <c:pt idx="1961">
                  <c:v>326.83333333333331</c:v>
                </c:pt>
                <c:pt idx="1962">
                  <c:v>327</c:v>
                </c:pt>
                <c:pt idx="1963">
                  <c:v>327.16666666666663</c:v>
                </c:pt>
                <c:pt idx="1964">
                  <c:v>327.33333333333331</c:v>
                </c:pt>
                <c:pt idx="1965">
                  <c:v>327.5</c:v>
                </c:pt>
                <c:pt idx="1966">
                  <c:v>327.66666666666663</c:v>
                </c:pt>
                <c:pt idx="1967">
                  <c:v>327.83333333333331</c:v>
                </c:pt>
                <c:pt idx="1968">
                  <c:v>328</c:v>
                </c:pt>
                <c:pt idx="1969">
                  <c:v>328.16666666666663</c:v>
                </c:pt>
                <c:pt idx="1970">
                  <c:v>328.33333333333331</c:v>
                </c:pt>
                <c:pt idx="1971">
                  <c:v>328.5</c:v>
                </c:pt>
                <c:pt idx="1972">
                  <c:v>328.66666666666663</c:v>
                </c:pt>
                <c:pt idx="1973">
                  <c:v>328.83333333333331</c:v>
                </c:pt>
                <c:pt idx="1974">
                  <c:v>329</c:v>
                </c:pt>
                <c:pt idx="1975">
                  <c:v>329.16666666666663</c:v>
                </c:pt>
                <c:pt idx="1976">
                  <c:v>329.33333333333331</c:v>
                </c:pt>
                <c:pt idx="1977">
                  <c:v>329.5</c:v>
                </c:pt>
                <c:pt idx="1978">
                  <c:v>329.66666666666663</c:v>
                </c:pt>
                <c:pt idx="1979">
                  <c:v>329.83333333333331</c:v>
                </c:pt>
                <c:pt idx="1980">
                  <c:v>330</c:v>
                </c:pt>
                <c:pt idx="1981">
                  <c:v>330.16666666666663</c:v>
                </c:pt>
                <c:pt idx="1982">
                  <c:v>330.33333333333331</c:v>
                </c:pt>
                <c:pt idx="1983">
                  <c:v>330.5</c:v>
                </c:pt>
                <c:pt idx="1984">
                  <c:v>330.66666666666663</c:v>
                </c:pt>
                <c:pt idx="1985">
                  <c:v>330.83333333333331</c:v>
                </c:pt>
                <c:pt idx="1986">
                  <c:v>331</c:v>
                </c:pt>
                <c:pt idx="1987">
                  <c:v>331.16666666666663</c:v>
                </c:pt>
                <c:pt idx="1988">
                  <c:v>331.33333333333331</c:v>
                </c:pt>
                <c:pt idx="1989">
                  <c:v>331.5</c:v>
                </c:pt>
                <c:pt idx="1990">
                  <c:v>331.66666666666663</c:v>
                </c:pt>
                <c:pt idx="1991">
                  <c:v>331.83333333333331</c:v>
                </c:pt>
                <c:pt idx="1992">
                  <c:v>332</c:v>
                </c:pt>
                <c:pt idx="1993">
                  <c:v>332.16666666666663</c:v>
                </c:pt>
                <c:pt idx="1994">
                  <c:v>332.33333333333331</c:v>
                </c:pt>
                <c:pt idx="1995">
                  <c:v>332.5</c:v>
                </c:pt>
                <c:pt idx="1996">
                  <c:v>332.66666666666663</c:v>
                </c:pt>
                <c:pt idx="1997">
                  <c:v>332.83333333333331</c:v>
                </c:pt>
                <c:pt idx="1998">
                  <c:v>333</c:v>
                </c:pt>
                <c:pt idx="1999">
                  <c:v>333.16666666666663</c:v>
                </c:pt>
                <c:pt idx="2000">
                  <c:v>333.33333333333331</c:v>
                </c:pt>
                <c:pt idx="2001">
                  <c:v>333.5</c:v>
                </c:pt>
                <c:pt idx="2002">
                  <c:v>333.66666666666663</c:v>
                </c:pt>
                <c:pt idx="2003">
                  <c:v>333.83333333333331</c:v>
                </c:pt>
                <c:pt idx="2004">
                  <c:v>334</c:v>
                </c:pt>
                <c:pt idx="2005">
                  <c:v>334.16666666666663</c:v>
                </c:pt>
                <c:pt idx="2006">
                  <c:v>334.33333333333331</c:v>
                </c:pt>
                <c:pt idx="2007">
                  <c:v>334.5</c:v>
                </c:pt>
                <c:pt idx="2008">
                  <c:v>334.66666666666663</c:v>
                </c:pt>
                <c:pt idx="2009">
                  <c:v>334.83333333333331</c:v>
                </c:pt>
                <c:pt idx="2010">
                  <c:v>335</c:v>
                </c:pt>
                <c:pt idx="2011">
                  <c:v>335.16666666666663</c:v>
                </c:pt>
                <c:pt idx="2012">
                  <c:v>335.33333333333331</c:v>
                </c:pt>
                <c:pt idx="2013">
                  <c:v>335.5</c:v>
                </c:pt>
                <c:pt idx="2014">
                  <c:v>335.66666666666663</c:v>
                </c:pt>
                <c:pt idx="2015">
                  <c:v>335.83333333333331</c:v>
                </c:pt>
                <c:pt idx="2016">
                  <c:v>336</c:v>
                </c:pt>
                <c:pt idx="2017">
                  <c:v>336.16666666666663</c:v>
                </c:pt>
                <c:pt idx="2018">
                  <c:v>336.33333333333331</c:v>
                </c:pt>
                <c:pt idx="2019">
                  <c:v>336.5</c:v>
                </c:pt>
                <c:pt idx="2020">
                  <c:v>336.66666666666663</c:v>
                </c:pt>
                <c:pt idx="2021">
                  <c:v>336.83333333333331</c:v>
                </c:pt>
                <c:pt idx="2022">
                  <c:v>337</c:v>
                </c:pt>
                <c:pt idx="2023">
                  <c:v>337.16666666666663</c:v>
                </c:pt>
                <c:pt idx="2024">
                  <c:v>337.33333333333331</c:v>
                </c:pt>
                <c:pt idx="2025">
                  <c:v>337.5</c:v>
                </c:pt>
                <c:pt idx="2026">
                  <c:v>337.66666666666663</c:v>
                </c:pt>
                <c:pt idx="2027">
                  <c:v>337.83333333333331</c:v>
                </c:pt>
                <c:pt idx="2028">
                  <c:v>338</c:v>
                </c:pt>
                <c:pt idx="2029">
                  <c:v>338.16666666666663</c:v>
                </c:pt>
                <c:pt idx="2030">
                  <c:v>338.33333333333331</c:v>
                </c:pt>
                <c:pt idx="2031">
                  <c:v>338.5</c:v>
                </c:pt>
                <c:pt idx="2032">
                  <c:v>338.66666666666663</c:v>
                </c:pt>
                <c:pt idx="2033">
                  <c:v>338.83333333333331</c:v>
                </c:pt>
                <c:pt idx="2034">
                  <c:v>339</c:v>
                </c:pt>
                <c:pt idx="2035">
                  <c:v>339.16666666666663</c:v>
                </c:pt>
                <c:pt idx="2036">
                  <c:v>339.33333333333331</c:v>
                </c:pt>
                <c:pt idx="2037">
                  <c:v>339.5</c:v>
                </c:pt>
                <c:pt idx="2038">
                  <c:v>339.66666666666663</c:v>
                </c:pt>
                <c:pt idx="2039">
                  <c:v>339.83333333333331</c:v>
                </c:pt>
                <c:pt idx="2040">
                  <c:v>340</c:v>
                </c:pt>
                <c:pt idx="2041">
                  <c:v>340.16666666666663</c:v>
                </c:pt>
                <c:pt idx="2042">
                  <c:v>340.33333333333331</c:v>
                </c:pt>
                <c:pt idx="2043">
                  <c:v>340.5</c:v>
                </c:pt>
                <c:pt idx="2044">
                  <c:v>340.66666666666663</c:v>
                </c:pt>
                <c:pt idx="2045">
                  <c:v>340.83333333333331</c:v>
                </c:pt>
                <c:pt idx="2046">
                  <c:v>341</c:v>
                </c:pt>
                <c:pt idx="2047">
                  <c:v>341.16666666666663</c:v>
                </c:pt>
                <c:pt idx="2048">
                  <c:v>341.33333333333331</c:v>
                </c:pt>
                <c:pt idx="2049">
                  <c:v>341.5</c:v>
                </c:pt>
                <c:pt idx="2050">
                  <c:v>341.66666666666663</c:v>
                </c:pt>
                <c:pt idx="2051">
                  <c:v>341.83333333333331</c:v>
                </c:pt>
                <c:pt idx="2052">
                  <c:v>342</c:v>
                </c:pt>
                <c:pt idx="2053">
                  <c:v>342.16666666666663</c:v>
                </c:pt>
                <c:pt idx="2054">
                  <c:v>342.33333333333331</c:v>
                </c:pt>
                <c:pt idx="2055">
                  <c:v>342.5</c:v>
                </c:pt>
                <c:pt idx="2056">
                  <c:v>342.66666666666663</c:v>
                </c:pt>
                <c:pt idx="2057">
                  <c:v>342.83333333333331</c:v>
                </c:pt>
                <c:pt idx="2058">
                  <c:v>343</c:v>
                </c:pt>
                <c:pt idx="2059">
                  <c:v>343.16666666666663</c:v>
                </c:pt>
                <c:pt idx="2060">
                  <c:v>343.33333333333331</c:v>
                </c:pt>
                <c:pt idx="2061">
                  <c:v>343.5</c:v>
                </c:pt>
                <c:pt idx="2062">
                  <c:v>343.66666666666663</c:v>
                </c:pt>
                <c:pt idx="2063">
                  <c:v>343.83333333333331</c:v>
                </c:pt>
                <c:pt idx="2064">
                  <c:v>344</c:v>
                </c:pt>
                <c:pt idx="2065">
                  <c:v>344.16666666666663</c:v>
                </c:pt>
                <c:pt idx="2066">
                  <c:v>344.33333333333331</c:v>
                </c:pt>
                <c:pt idx="2067">
                  <c:v>344.5</c:v>
                </c:pt>
                <c:pt idx="2068">
                  <c:v>344.66666666666663</c:v>
                </c:pt>
                <c:pt idx="2069">
                  <c:v>344.83333333333331</c:v>
                </c:pt>
                <c:pt idx="2070">
                  <c:v>345</c:v>
                </c:pt>
                <c:pt idx="2071">
                  <c:v>345.16666666666663</c:v>
                </c:pt>
                <c:pt idx="2072">
                  <c:v>345.33333333333331</c:v>
                </c:pt>
                <c:pt idx="2073">
                  <c:v>345.5</c:v>
                </c:pt>
                <c:pt idx="2074">
                  <c:v>345.66666666666663</c:v>
                </c:pt>
                <c:pt idx="2075">
                  <c:v>345.83333333333331</c:v>
                </c:pt>
                <c:pt idx="2076">
                  <c:v>346</c:v>
                </c:pt>
                <c:pt idx="2077">
                  <c:v>346.16666666666663</c:v>
                </c:pt>
                <c:pt idx="2078">
                  <c:v>346.33333333333331</c:v>
                </c:pt>
                <c:pt idx="2079">
                  <c:v>346.5</c:v>
                </c:pt>
                <c:pt idx="2080">
                  <c:v>346.66666666666663</c:v>
                </c:pt>
                <c:pt idx="2081">
                  <c:v>346.83333333333331</c:v>
                </c:pt>
                <c:pt idx="2082">
                  <c:v>347</c:v>
                </c:pt>
                <c:pt idx="2083">
                  <c:v>347.16666666666663</c:v>
                </c:pt>
                <c:pt idx="2084">
                  <c:v>347.33333333333331</c:v>
                </c:pt>
                <c:pt idx="2085">
                  <c:v>347.5</c:v>
                </c:pt>
                <c:pt idx="2086">
                  <c:v>347.66666666666663</c:v>
                </c:pt>
                <c:pt idx="2087">
                  <c:v>347.83333333333331</c:v>
                </c:pt>
                <c:pt idx="2088">
                  <c:v>348</c:v>
                </c:pt>
                <c:pt idx="2089">
                  <c:v>348.16666666666663</c:v>
                </c:pt>
                <c:pt idx="2090">
                  <c:v>348.33333333333331</c:v>
                </c:pt>
                <c:pt idx="2091">
                  <c:v>348.5</c:v>
                </c:pt>
                <c:pt idx="2092">
                  <c:v>348.66666666666663</c:v>
                </c:pt>
                <c:pt idx="2093">
                  <c:v>348.83333333333331</c:v>
                </c:pt>
                <c:pt idx="2094">
                  <c:v>349</c:v>
                </c:pt>
                <c:pt idx="2095">
                  <c:v>349.16666666666663</c:v>
                </c:pt>
                <c:pt idx="2096">
                  <c:v>349.33333333333331</c:v>
                </c:pt>
                <c:pt idx="2097">
                  <c:v>349.5</c:v>
                </c:pt>
                <c:pt idx="2098">
                  <c:v>349.66666666666663</c:v>
                </c:pt>
                <c:pt idx="2099">
                  <c:v>349.83333333333331</c:v>
                </c:pt>
                <c:pt idx="2100">
                  <c:v>350</c:v>
                </c:pt>
                <c:pt idx="2101">
                  <c:v>350.16666666666663</c:v>
                </c:pt>
                <c:pt idx="2102">
                  <c:v>350.33333333333331</c:v>
                </c:pt>
                <c:pt idx="2103">
                  <c:v>350.5</c:v>
                </c:pt>
                <c:pt idx="2104">
                  <c:v>350.66666666666663</c:v>
                </c:pt>
                <c:pt idx="2105">
                  <c:v>350.83333333333331</c:v>
                </c:pt>
                <c:pt idx="2106">
                  <c:v>351</c:v>
                </c:pt>
                <c:pt idx="2107">
                  <c:v>351.16666666666663</c:v>
                </c:pt>
                <c:pt idx="2108">
                  <c:v>351.33333333333331</c:v>
                </c:pt>
                <c:pt idx="2109">
                  <c:v>351.5</c:v>
                </c:pt>
                <c:pt idx="2110">
                  <c:v>351.66666666666663</c:v>
                </c:pt>
                <c:pt idx="2111">
                  <c:v>351.83333333333331</c:v>
                </c:pt>
                <c:pt idx="2112">
                  <c:v>352</c:v>
                </c:pt>
                <c:pt idx="2113">
                  <c:v>352.16666666666663</c:v>
                </c:pt>
                <c:pt idx="2114">
                  <c:v>352.33333333333331</c:v>
                </c:pt>
                <c:pt idx="2115">
                  <c:v>352.5</c:v>
                </c:pt>
                <c:pt idx="2116">
                  <c:v>352.66666666666663</c:v>
                </c:pt>
                <c:pt idx="2117">
                  <c:v>352.83333333333331</c:v>
                </c:pt>
                <c:pt idx="2118">
                  <c:v>353</c:v>
                </c:pt>
                <c:pt idx="2119">
                  <c:v>353.16666666666663</c:v>
                </c:pt>
                <c:pt idx="2120">
                  <c:v>353.33333333333331</c:v>
                </c:pt>
                <c:pt idx="2121">
                  <c:v>353.5</c:v>
                </c:pt>
                <c:pt idx="2122">
                  <c:v>353.66666666666663</c:v>
                </c:pt>
                <c:pt idx="2123">
                  <c:v>353.83333333333331</c:v>
                </c:pt>
                <c:pt idx="2124">
                  <c:v>354</c:v>
                </c:pt>
                <c:pt idx="2125">
                  <c:v>354.16666666666663</c:v>
                </c:pt>
                <c:pt idx="2126">
                  <c:v>354.33333333333331</c:v>
                </c:pt>
                <c:pt idx="2127">
                  <c:v>354.5</c:v>
                </c:pt>
                <c:pt idx="2128">
                  <c:v>354.66666666666663</c:v>
                </c:pt>
                <c:pt idx="2129">
                  <c:v>354.83333333333331</c:v>
                </c:pt>
                <c:pt idx="2130">
                  <c:v>355</c:v>
                </c:pt>
                <c:pt idx="2131">
                  <c:v>355.16666666666663</c:v>
                </c:pt>
                <c:pt idx="2132">
                  <c:v>355.33333333333331</c:v>
                </c:pt>
                <c:pt idx="2133">
                  <c:v>355.5</c:v>
                </c:pt>
                <c:pt idx="2134">
                  <c:v>355.66666666666663</c:v>
                </c:pt>
                <c:pt idx="2135">
                  <c:v>355.83333333333331</c:v>
                </c:pt>
                <c:pt idx="2136">
                  <c:v>356</c:v>
                </c:pt>
                <c:pt idx="2137">
                  <c:v>356.16666666666663</c:v>
                </c:pt>
                <c:pt idx="2138">
                  <c:v>356.33333333333331</c:v>
                </c:pt>
                <c:pt idx="2139">
                  <c:v>356.5</c:v>
                </c:pt>
                <c:pt idx="2140">
                  <c:v>356.66666666666663</c:v>
                </c:pt>
                <c:pt idx="2141">
                  <c:v>356.83333333333331</c:v>
                </c:pt>
                <c:pt idx="2142">
                  <c:v>357</c:v>
                </c:pt>
                <c:pt idx="2143">
                  <c:v>357.16666666666663</c:v>
                </c:pt>
                <c:pt idx="2144">
                  <c:v>357.33333333333331</c:v>
                </c:pt>
                <c:pt idx="2145">
                  <c:v>357.5</c:v>
                </c:pt>
                <c:pt idx="2146">
                  <c:v>357.66666666666663</c:v>
                </c:pt>
                <c:pt idx="2147">
                  <c:v>357.83333333333331</c:v>
                </c:pt>
                <c:pt idx="2148">
                  <c:v>358</c:v>
                </c:pt>
                <c:pt idx="2149">
                  <c:v>358.16666666666663</c:v>
                </c:pt>
                <c:pt idx="2150">
                  <c:v>358.33333333333331</c:v>
                </c:pt>
                <c:pt idx="2151">
                  <c:v>358.5</c:v>
                </c:pt>
                <c:pt idx="2152">
                  <c:v>358.66666666666663</c:v>
                </c:pt>
                <c:pt idx="2153">
                  <c:v>358.83333333333331</c:v>
                </c:pt>
                <c:pt idx="2154">
                  <c:v>359</c:v>
                </c:pt>
                <c:pt idx="2155">
                  <c:v>359.16666666666663</c:v>
                </c:pt>
                <c:pt idx="2156">
                  <c:v>359.33333333333331</c:v>
                </c:pt>
                <c:pt idx="2157">
                  <c:v>359.5</c:v>
                </c:pt>
                <c:pt idx="2158">
                  <c:v>359.66666666666663</c:v>
                </c:pt>
                <c:pt idx="2159">
                  <c:v>359.83333333333331</c:v>
                </c:pt>
                <c:pt idx="2160">
                  <c:v>360</c:v>
                </c:pt>
                <c:pt idx="2161">
                  <c:v>360.16666666666663</c:v>
                </c:pt>
                <c:pt idx="2162">
                  <c:v>360.33333333333331</c:v>
                </c:pt>
                <c:pt idx="2163">
                  <c:v>360.5</c:v>
                </c:pt>
                <c:pt idx="2164">
                  <c:v>360.66666666666663</c:v>
                </c:pt>
                <c:pt idx="2165">
                  <c:v>360.83333333333331</c:v>
                </c:pt>
                <c:pt idx="2166">
                  <c:v>361</c:v>
                </c:pt>
                <c:pt idx="2167">
                  <c:v>361.16666666666663</c:v>
                </c:pt>
                <c:pt idx="2168">
                  <c:v>361.33333333333331</c:v>
                </c:pt>
                <c:pt idx="2169">
                  <c:v>361.5</c:v>
                </c:pt>
                <c:pt idx="2170">
                  <c:v>361.66666666666663</c:v>
                </c:pt>
                <c:pt idx="2171">
                  <c:v>361.83333333333331</c:v>
                </c:pt>
                <c:pt idx="2172">
                  <c:v>362</c:v>
                </c:pt>
                <c:pt idx="2173">
                  <c:v>362.16666666666663</c:v>
                </c:pt>
                <c:pt idx="2174">
                  <c:v>362.33333333333331</c:v>
                </c:pt>
                <c:pt idx="2175">
                  <c:v>362.5</c:v>
                </c:pt>
                <c:pt idx="2176">
                  <c:v>362.66666666666663</c:v>
                </c:pt>
                <c:pt idx="2177">
                  <c:v>362.83333333333331</c:v>
                </c:pt>
                <c:pt idx="2178">
                  <c:v>363</c:v>
                </c:pt>
                <c:pt idx="2179">
                  <c:v>363.16666666666663</c:v>
                </c:pt>
                <c:pt idx="2180">
                  <c:v>363.33333333333331</c:v>
                </c:pt>
                <c:pt idx="2181">
                  <c:v>363.5</c:v>
                </c:pt>
                <c:pt idx="2182">
                  <c:v>363.66666666666663</c:v>
                </c:pt>
                <c:pt idx="2183">
                  <c:v>363.83333333333331</c:v>
                </c:pt>
                <c:pt idx="2184">
                  <c:v>364</c:v>
                </c:pt>
                <c:pt idx="2185">
                  <c:v>364.16666666666663</c:v>
                </c:pt>
                <c:pt idx="2186">
                  <c:v>364.33333333333331</c:v>
                </c:pt>
                <c:pt idx="2187">
                  <c:v>364.5</c:v>
                </c:pt>
                <c:pt idx="2188">
                  <c:v>364.66666666666663</c:v>
                </c:pt>
                <c:pt idx="2189">
                  <c:v>364.83333333333331</c:v>
                </c:pt>
                <c:pt idx="2190">
                  <c:v>365</c:v>
                </c:pt>
                <c:pt idx="2191">
                  <c:v>365.16666666666663</c:v>
                </c:pt>
                <c:pt idx="2192">
                  <c:v>365.33333333333331</c:v>
                </c:pt>
                <c:pt idx="2193">
                  <c:v>365.5</c:v>
                </c:pt>
                <c:pt idx="2194">
                  <c:v>365.66666666666663</c:v>
                </c:pt>
                <c:pt idx="2195">
                  <c:v>365.83333333333331</c:v>
                </c:pt>
                <c:pt idx="2196">
                  <c:v>366</c:v>
                </c:pt>
                <c:pt idx="2197">
                  <c:v>366.16666666666663</c:v>
                </c:pt>
                <c:pt idx="2198">
                  <c:v>366.33333333333331</c:v>
                </c:pt>
                <c:pt idx="2199">
                  <c:v>366.5</c:v>
                </c:pt>
                <c:pt idx="2200">
                  <c:v>366.66666666666663</c:v>
                </c:pt>
                <c:pt idx="2201">
                  <c:v>366.83333333333331</c:v>
                </c:pt>
                <c:pt idx="2202">
                  <c:v>367</c:v>
                </c:pt>
                <c:pt idx="2203">
                  <c:v>367.16666666666663</c:v>
                </c:pt>
                <c:pt idx="2204">
                  <c:v>367.33333333333331</c:v>
                </c:pt>
                <c:pt idx="2205">
                  <c:v>367.5</c:v>
                </c:pt>
                <c:pt idx="2206">
                  <c:v>367.66666666666663</c:v>
                </c:pt>
                <c:pt idx="2207">
                  <c:v>367.83333333333331</c:v>
                </c:pt>
                <c:pt idx="2208">
                  <c:v>368</c:v>
                </c:pt>
                <c:pt idx="2209">
                  <c:v>368.16666666666663</c:v>
                </c:pt>
                <c:pt idx="2210">
                  <c:v>368.33333333333331</c:v>
                </c:pt>
                <c:pt idx="2211">
                  <c:v>368.5</c:v>
                </c:pt>
                <c:pt idx="2212">
                  <c:v>368.66666666666663</c:v>
                </c:pt>
                <c:pt idx="2213">
                  <c:v>368.83333333333331</c:v>
                </c:pt>
                <c:pt idx="2214">
                  <c:v>369</c:v>
                </c:pt>
                <c:pt idx="2215">
                  <c:v>369.16666666666663</c:v>
                </c:pt>
                <c:pt idx="2216">
                  <c:v>369.33333333333331</c:v>
                </c:pt>
                <c:pt idx="2217">
                  <c:v>369.5</c:v>
                </c:pt>
                <c:pt idx="2218">
                  <c:v>369.66666666666663</c:v>
                </c:pt>
                <c:pt idx="2219">
                  <c:v>369.83333333333331</c:v>
                </c:pt>
                <c:pt idx="2220">
                  <c:v>370</c:v>
                </c:pt>
                <c:pt idx="2221">
                  <c:v>370.16666666666663</c:v>
                </c:pt>
                <c:pt idx="2222">
                  <c:v>370.33333333333331</c:v>
                </c:pt>
                <c:pt idx="2223">
                  <c:v>370.5</c:v>
                </c:pt>
                <c:pt idx="2224">
                  <c:v>370.66666666666663</c:v>
                </c:pt>
                <c:pt idx="2225">
                  <c:v>370.83333333333331</c:v>
                </c:pt>
                <c:pt idx="2226">
                  <c:v>371</c:v>
                </c:pt>
                <c:pt idx="2227">
                  <c:v>371.16666666666663</c:v>
                </c:pt>
                <c:pt idx="2228">
                  <c:v>371.33333333333331</c:v>
                </c:pt>
                <c:pt idx="2229">
                  <c:v>371.5</c:v>
                </c:pt>
                <c:pt idx="2230">
                  <c:v>371.66666666666663</c:v>
                </c:pt>
                <c:pt idx="2231">
                  <c:v>371.83333333333331</c:v>
                </c:pt>
                <c:pt idx="2232">
                  <c:v>372</c:v>
                </c:pt>
                <c:pt idx="2233">
                  <c:v>372.16666666666663</c:v>
                </c:pt>
                <c:pt idx="2234">
                  <c:v>372.33333333333331</c:v>
                </c:pt>
                <c:pt idx="2235">
                  <c:v>372.5</c:v>
                </c:pt>
                <c:pt idx="2236">
                  <c:v>372.66666666666663</c:v>
                </c:pt>
                <c:pt idx="2237">
                  <c:v>372.83333333333331</c:v>
                </c:pt>
                <c:pt idx="2238">
                  <c:v>373</c:v>
                </c:pt>
                <c:pt idx="2239">
                  <c:v>373.16666666666663</c:v>
                </c:pt>
                <c:pt idx="2240">
                  <c:v>373.33333333333331</c:v>
                </c:pt>
                <c:pt idx="2241">
                  <c:v>373.5</c:v>
                </c:pt>
                <c:pt idx="2242">
                  <c:v>373.66666666666663</c:v>
                </c:pt>
                <c:pt idx="2243">
                  <c:v>373.83333333333331</c:v>
                </c:pt>
                <c:pt idx="2244">
                  <c:v>374</c:v>
                </c:pt>
                <c:pt idx="2245">
                  <c:v>374.16666666666663</c:v>
                </c:pt>
                <c:pt idx="2246">
                  <c:v>374.33333333333331</c:v>
                </c:pt>
                <c:pt idx="2247">
                  <c:v>374.5</c:v>
                </c:pt>
                <c:pt idx="2248">
                  <c:v>374.66666666666663</c:v>
                </c:pt>
                <c:pt idx="2249">
                  <c:v>374.83333333333331</c:v>
                </c:pt>
                <c:pt idx="2250">
                  <c:v>375</c:v>
                </c:pt>
                <c:pt idx="2251">
                  <c:v>375.16666666666663</c:v>
                </c:pt>
                <c:pt idx="2252">
                  <c:v>375.33333333333331</c:v>
                </c:pt>
                <c:pt idx="2253">
                  <c:v>375.5</c:v>
                </c:pt>
                <c:pt idx="2254">
                  <c:v>375.66666666666663</c:v>
                </c:pt>
                <c:pt idx="2255">
                  <c:v>375.83333333333331</c:v>
                </c:pt>
                <c:pt idx="2256">
                  <c:v>376</c:v>
                </c:pt>
                <c:pt idx="2257">
                  <c:v>376.16666666666663</c:v>
                </c:pt>
                <c:pt idx="2258">
                  <c:v>376.33333333333331</c:v>
                </c:pt>
                <c:pt idx="2259">
                  <c:v>376.5</c:v>
                </c:pt>
                <c:pt idx="2260">
                  <c:v>376.66666666666663</c:v>
                </c:pt>
                <c:pt idx="2261">
                  <c:v>376.83333333333331</c:v>
                </c:pt>
                <c:pt idx="2262">
                  <c:v>377</c:v>
                </c:pt>
                <c:pt idx="2263">
                  <c:v>377.16666666666663</c:v>
                </c:pt>
                <c:pt idx="2264">
                  <c:v>377.33333333333331</c:v>
                </c:pt>
                <c:pt idx="2265">
                  <c:v>377.5</c:v>
                </c:pt>
                <c:pt idx="2266">
                  <c:v>377.66666666666663</c:v>
                </c:pt>
                <c:pt idx="2267">
                  <c:v>377.83333333333331</c:v>
                </c:pt>
                <c:pt idx="2268">
                  <c:v>378</c:v>
                </c:pt>
                <c:pt idx="2269">
                  <c:v>378.16666666666663</c:v>
                </c:pt>
                <c:pt idx="2270">
                  <c:v>378.33333333333331</c:v>
                </c:pt>
                <c:pt idx="2271">
                  <c:v>378.5</c:v>
                </c:pt>
                <c:pt idx="2272">
                  <c:v>378.66666666666663</c:v>
                </c:pt>
                <c:pt idx="2273">
                  <c:v>378.83333333333331</c:v>
                </c:pt>
                <c:pt idx="2274">
                  <c:v>379</c:v>
                </c:pt>
                <c:pt idx="2275">
                  <c:v>379.16666666666663</c:v>
                </c:pt>
                <c:pt idx="2276">
                  <c:v>379.33333333333331</c:v>
                </c:pt>
                <c:pt idx="2277">
                  <c:v>379.5</c:v>
                </c:pt>
                <c:pt idx="2278">
                  <c:v>379.66666666666663</c:v>
                </c:pt>
                <c:pt idx="2279">
                  <c:v>379.83333333333331</c:v>
                </c:pt>
                <c:pt idx="2280">
                  <c:v>380</c:v>
                </c:pt>
                <c:pt idx="2281">
                  <c:v>380.16666666666663</c:v>
                </c:pt>
                <c:pt idx="2282">
                  <c:v>380.33333333333331</c:v>
                </c:pt>
                <c:pt idx="2283">
                  <c:v>380.5</c:v>
                </c:pt>
                <c:pt idx="2284">
                  <c:v>380.66666666666663</c:v>
                </c:pt>
                <c:pt idx="2285">
                  <c:v>380.83333333333331</c:v>
                </c:pt>
                <c:pt idx="2286">
                  <c:v>381</c:v>
                </c:pt>
                <c:pt idx="2287">
                  <c:v>381.16666666666663</c:v>
                </c:pt>
                <c:pt idx="2288">
                  <c:v>381.33333333333331</c:v>
                </c:pt>
                <c:pt idx="2289">
                  <c:v>381.5</c:v>
                </c:pt>
                <c:pt idx="2290">
                  <c:v>381.66666666666663</c:v>
                </c:pt>
                <c:pt idx="2291">
                  <c:v>381.83333333333331</c:v>
                </c:pt>
                <c:pt idx="2292">
                  <c:v>382</c:v>
                </c:pt>
                <c:pt idx="2293">
                  <c:v>382.16666666666663</c:v>
                </c:pt>
                <c:pt idx="2294">
                  <c:v>382.33333333333331</c:v>
                </c:pt>
                <c:pt idx="2295">
                  <c:v>382.5</c:v>
                </c:pt>
                <c:pt idx="2296">
                  <c:v>382.66666666666663</c:v>
                </c:pt>
                <c:pt idx="2297">
                  <c:v>382.83333333333331</c:v>
                </c:pt>
                <c:pt idx="2298">
                  <c:v>383</c:v>
                </c:pt>
                <c:pt idx="2299">
                  <c:v>383.16666666666663</c:v>
                </c:pt>
                <c:pt idx="2300">
                  <c:v>383.33333333333331</c:v>
                </c:pt>
                <c:pt idx="2301">
                  <c:v>383.5</c:v>
                </c:pt>
                <c:pt idx="2302">
                  <c:v>383.66666666666663</c:v>
                </c:pt>
                <c:pt idx="2303">
                  <c:v>383.83333333333331</c:v>
                </c:pt>
                <c:pt idx="2304">
                  <c:v>384</c:v>
                </c:pt>
                <c:pt idx="2305">
                  <c:v>384.16666666666663</c:v>
                </c:pt>
                <c:pt idx="2306">
                  <c:v>384.33333333333331</c:v>
                </c:pt>
                <c:pt idx="2307">
                  <c:v>384.5</c:v>
                </c:pt>
                <c:pt idx="2308">
                  <c:v>384.66666666666663</c:v>
                </c:pt>
                <c:pt idx="2309">
                  <c:v>384.83333333333331</c:v>
                </c:pt>
                <c:pt idx="2310">
                  <c:v>385</c:v>
                </c:pt>
                <c:pt idx="2311">
                  <c:v>385.16666666666663</c:v>
                </c:pt>
                <c:pt idx="2312">
                  <c:v>385.33333333333331</c:v>
                </c:pt>
                <c:pt idx="2313">
                  <c:v>385.5</c:v>
                </c:pt>
                <c:pt idx="2314">
                  <c:v>385.66666666666663</c:v>
                </c:pt>
                <c:pt idx="2315">
                  <c:v>385.83333333333331</c:v>
                </c:pt>
                <c:pt idx="2316">
                  <c:v>386</c:v>
                </c:pt>
                <c:pt idx="2317">
                  <c:v>386.16666666666663</c:v>
                </c:pt>
                <c:pt idx="2318">
                  <c:v>386.33333333333331</c:v>
                </c:pt>
                <c:pt idx="2319">
                  <c:v>386.5</c:v>
                </c:pt>
                <c:pt idx="2320">
                  <c:v>386.66666666666663</c:v>
                </c:pt>
                <c:pt idx="2321">
                  <c:v>386.83333333333331</c:v>
                </c:pt>
                <c:pt idx="2322">
                  <c:v>387</c:v>
                </c:pt>
                <c:pt idx="2323">
                  <c:v>387.16666666666663</c:v>
                </c:pt>
                <c:pt idx="2324">
                  <c:v>387.33333333333331</c:v>
                </c:pt>
                <c:pt idx="2325">
                  <c:v>387.5</c:v>
                </c:pt>
                <c:pt idx="2326">
                  <c:v>387.66666666666663</c:v>
                </c:pt>
                <c:pt idx="2327">
                  <c:v>387.83333333333331</c:v>
                </c:pt>
                <c:pt idx="2328">
                  <c:v>388</c:v>
                </c:pt>
                <c:pt idx="2329">
                  <c:v>388.16666666666663</c:v>
                </c:pt>
                <c:pt idx="2330">
                  <c:v>388.33333333333331</c:v>
                </c:pt>
                <c:pt idx="2331">
                  <c:v>388.5</c:v>
                </c:pt>
                <c:pt idx="2332">
                  <c:v>388.66666666666663</c:v>
                </c:pt>
                <c:pt idx="2333">
                  <c:v>388.83333333333331</c:v>
                </c:pt>
                <c:pt idx="2334">
                  <c:v>389</c:v>
                </c:pt>
                <c:pt idx="2335">
                  <c:v>389.16666666666663</c:v>
                </c:pt>
                <c:pt idx="2336">
                  <c:v>389.33333333333331</c:v>
                </c:pt>
                <c:pt idx="2337">
                  <c:v>389.5</c:v>
                </c:pt>
                <c:pt idx="2338">
                  <c:v>389.66666666666663</c:v>
                </c:pt>
                <c:pt idx="2339">
                  <c:v>389.83333333333331</c:v>
                </c:pt>
                <c:pt idx="2340">
                  <c:v>390</c:v>
                </c:pt>
                <c:pt idx="2341">
                  <c:v>390.16666666666663</c:v>
                </c:pt>
                <c:pt idx="2342">
                  <c:v>390.33333333333331</c:v>
                </c:pt>
                <c:pt idx="2343">
                  <c:v>390.5</c:v>
                </c:pt>
                <c:pt idx="2344">
                  <c:v>390.66666666666663</c:v>
                </c:pt>
                <c:pt idx="2345">
                  <c:v>390.83333333333331</c:v>
                </c:pt>
                <c:pt idx="2346">
                  <c:v>391</c:v>
                </c:pt>
                <c:pt idx="2347">
                  <c:v>391.16666666666663</c:v>
                </c:pt>
                <c:pt idx="2348">
                  <c:v>391.33333333333331</c:v>
                </c:pt>
                <c:pt idx="2349">
                  <c:v>391.5</c:v>
                </c:pt>
                <c:pt idx="2350">
                  <c:v>391.66666666666663</c:v>
                </c:pt>
                <c:pt idx="2351">
                  <c:v>391.83333333333331</c:v>
                </c:pt>
                <c:pt idx="2352">
                  <c:v>392</c:v>
                </c:pt>
                <c:pt idx="2353">
                  <c:v>392.16666666666663</c:v>
                </c:pt>
                <c:pt idx="2354">
                  <c:v>392.33333333333331</c:v>
                </c:pt>
                <c:pt idx="2355">
                  <c:v>392.5</c:v>
                </c:pt>
                <c:pt idx="2356">
                  <c:v>392.66666666666663</c:v>
                </c:pt>
                <c:pt idx="2357">
                  <c:v>392.83333333333331</c:v>
                </c:pt>
                <c:pt idx="2358">
                  <c:v>393</c:v>
                </c:pt>
                <c:pt idx="2359">
                  <c:v>393.16666666666663</c:v>
                </c:pt>
                <c:pt idx="2360">
                  <c:v>393.33333333333331</c:v>
                </c:pt>
                <c:pt idx="2361">
                  <c:v>393.5</c:v>
                </c:pt>
                <c:pt idx="2362">
                  <c:v>393.66666666666663</c:v>
                </c:pt>
                <c:pt idx="2363">
                  <c:v>393.83333333333331</c:v>
                </c:pt>
                <c:pt idx="2364">
                  <c:v>394</c:v>
                </c:pt>
                <c:pt idx="2365">
                  <c:v>394.16666666666663</c:v>
                </c:pt>
                <c:pt idx="2366">
                  <c:v>394.33333333333331</c:v>
                </c:pt>
                <c:pt idx="2367">
                  <c:v>394.5</c:v>
                </c:pt>
                <c:pt idx="2368">
                  <c:v>394.66666666666663</c:v>
                </c:pt>
                <c:pt idx="2369">
                  <c:v>394.83333333333331</c:v>
                </c:pt>
                <c:pt idx="2370">
                  <c:v>395</c:v>
                </c:pt>
                <c:pt idx="2371">
                  <c:v>395.16666666666663</c:v>
                </c:pt>
                <c:pt idx="2372">
                  <c:v>395.33333333333331</c:v>
                </c:pt>
                <c:pt idx="2373">
                  <c:v>395.5</c:v>
                </c:pt>
                <c:pt idx="2374">
                  <c:v>395.66666666666663</c:v>
                </c:pt>
                <c:pt idx="2375">
                  <c:v>395.83333333333331</c:v>
                </c:pt>
                <c:pt idx="2376">
                  <c:v>396</c:v>
                </c:pt>
                <c:pt idx="2377">
                  <c:v>396.16666666666663</c:v>
                </c:pt>
                <c:pt idx="2378">
                  <c:v>396.33333333333331</c:v>
                </c:pt>
                <c:pt idx="2379">
                  <c:v>396.5</c:v>
                </c:pt>
                <c:pt idx="2380">
                  <c:v>396.66666666666663</c:v>
                </c:pt>
                <c:pt idx="2381">
                  <c:v>396.83333333333331</c:v>
                </c:pt>
                <c:pt idx="2382">
                  <c:v>397</c:v>
                </c:pt>
                <c:pt idx="2383">
                  <c:v>397.16666666666663</c:v>
                </c:pt>
                <c:pt idx="2384">
                  <c:v>397.33333333333331</c:v>
                </c:pt>
                <c:pt idx="2385">
                  <c:v>397.5</c:v>
                </c:pt>
                <c:pt idx="2386">
                  <c:v>397.66666666666663</c:v>
                </c:pt>
                <c:pt idx="2387">
                  <c:v>397.83333333333331</c:v>
                </c:pt>
                <c:pt idx="2388">
                  <c:v>398</c:v>
                </c:pt>
                <c:pt idx="2389">
                  <c:v>398.16666666666663</c:v>
                </c:pt>
                <c:pt idx="2390">
                  <c:v>398.33333333333331</c:v>
                </c:pt>
                <c:pt idx="2391">
                  <c:v>398.5</c:v>
                </c:pt>
                <c:pt idx="2392">
                  <c:v>398.66666666666663</c:v>
                </c:pt>
                <c:pt idx="2393">
                  <c:v>398.83333333333331</c:v>
                </c:pt>
                <c:pt idx="2394">
                  <c:v>399</c:v>
                </c:pt>
                <c:pt idx="2395">
                  <c:v>399.16666666666663</c:v>
                </c:pt>
                <c:pt idx="2396">
                  <c:v>399.33333333333331</c:v>
                </c:pt>
                <c:pt idx="2397">
                  <c:v>399.5</c:v>
                </c:pt>
                <c:pt idx="2398">
                  <c:v>399.66666666666663</c:v>
                </c:pt>
                <c:pt idx="2399">
                  <c:v>399.83333333333331</c:v>
                </c:pt>
                <c:pt idx="2400">
                  <c:v>400</c:v>
                </c:pt>
                <c:pt idx="2401">
                  <c:v>400.16666666666663</c:v>
                </c:pt>
                <c:pt idx="2402">
                  <c:v>400.33333333333331</c:v>
                </c:pt>
                <c:pt idx="2403">
                  <c:v>400.5</c:v>
                </c:pt>
                <c:pt idx="2404">
                  <c:v>400.66666666666663</c:v>
                </c:pt>
                <c:pt idx="2405">
                  <c:v>400.83333333333331</c:v>
                </c:pt>
                <c:pt idx="2406">
                  <c:v>401</c:v>
                </c:pt>
                <c:pt idx="2407">
                  <c:v>401.16666666666663</c:v>
                </c:pt>
                <c:pt idx="2408">
                  <c:v>401.33333333333331</c:v>
                </c:pt>
                <c:pt idx="2409">
                  <c:v>401.5</c:v>
                </c:pt>
                <c:pt idx="2410">
                  <c:v>401.66666666666663</c:v>
                </c:pt>
                <c:pt idx="2411">
                  <c:v>401.83333333333331</c:v>
                </c:pt>
                <c:pt idx="2412">
                  <c:v>402</c:v>
                </c:pt>
                <c:pt idx="2413">
                  <c:v>402.16666666666663</c:v>
                </c:pt>
                <c:pt idx="2414">
                  <c:v>402.33333333333331</c:v>
                </c:pt>
                <c:pt idx="2415">
                  <c:v>402.5</c:v>
                </c:pt>
                <c:pt idx="2416">
                  <c:v>402.66666666666663</c:v>
                </c:pt>
                <c:pt idx="2417">
                  <c:v>402.83333333333331</c:v>
                </c:pt>
                <c:pt idx="2418">
                  <c:v>403</c:v>
                </c:pt>
                <c:pt idx="2419">
                  <c:v>403.16666666666663</c:v>
                </c:pt>
                <c:pt idx="2420">
                  <c:v>403.33333333333331</c:v>
                </c:pt>
                <c:pt idx="2421">
                  <c:v>403.5</c:v>
                </c:pt>
                <c:pt idx="2422">
                  <c:v>403.66666666666663</c:v>
                </c:pt>
                <c:pt idx="2423">
                  <c:v>403.83333333333331</c:v>
                </c:pt>
                <c:pt idx="2424">
                  <c:v>404</c:v>
                </c:pt>
                <c:pt idx="2425">
                  <c:v>404.16666666666663</c:v>
                </c:pt>
                <c:pt idx="2426">
                  <c:v>404.33333333333331</c:v>
                </c:pt>
                <c:pt idx="2427">
                  <c:v>404.5</c:v>
                </c:pt>
                <c:pt idx="2428">
                  <c:v>404.66666666666663</c:v>
                </c:pt>
                <c:pt idx="2429">
                  <c:v>404.83333333333331</c:v>
                </c:pt>
                <c:pt idx="2430">
                  <c:v>405</c:v>
                </c:pt>
                <c:pt idx="2431">
                  <c:v>405.16666666666663</c:v>
                </c:pt>
                <c:pt idx="2432">
                  <c:v>405.33333333333331</c:v>
                </c:pt>
                <c:pt idx="2433">
                  <c:v>405.5</c:v>
                </c:pt>
                <c:pt idx="2434">
                  <c:v>405.66666666666663</c:v>
                </c:pt>
                <c:pt idx="2435">
                  <c:v>405.83333333333331</c:v>
                </c:pt>
                <c:pt idx="2436">
                  <c:v>406</c:v>
                </c:pt>
                <c:pt idx="2437">
                  <c:v>406.16666666666663</c:v>
                </c:pt>
                <c:pt idx="2438">
                  <c:v>406.33333333333331</c:v>
                </c:pt>
                <c:pt idx="2439">
                  <c:v>406.5</c:v>
                </c:pt>
                <c:pt idx="2440">
                  <c:v>406.66666666666663</c:v>
                </c:pt>
                <c:pt idx="2441">
                  <c:v>406.83333333333331</c:v>
                </c:pt>
                <c:pt idx="2442">
                  <c:v>407</c:v>
                </c:pt>
                <c:pt idx="2443">
                  <c:v>407.16666666666663</c:v>
                </c:pt>
                <c:pt idx="2444">
                  <c:v>407.33333333333331</c:v>
                </c:pt>
                <c:pt idx="2445">
                  <c:v>407.5</c:v>
                </c:pt>
                <c:pt idx="2446">
                  <c:v>407.66666666666663</c:v>
                </c:pt>
                <c:pt idx="2447">
                  <c:v>407.83333333333331</c:v>
                </c:pt>
                <c:pt idx="2448">
                  <c:v>408</c:v>
                </c:pt>
                <c:pt idx="2449">
                  <c:v>408.16666666666663</c:v>
                </c:pt>
                <c:pt idx="2450">
                  <c:v>408.33333333333331</c:v>
                </c:pt>
                <c:pt idx="2451">
                  <c:v>408.5</c:v>
                </c:pt>
                <c:pt idx="2452">
                  <c:v>408.66666666666663</c:v>
                </c:pt>
                <c:pt idx="2453">
                  <c:v>408.83333333333331</c:v>
                </c:pt>
                <c:pt idx="2454">
                  <c:v>409</c:v>
                </c:pt>
                <c:pt idx="2455">
                  <c:v>409.16666666666663</c:v>
                </c:pt>
                <c:pt idx="2456">
                  <c:v>409.33333333333331</c:v>
                </c:pt>
                <c:pt idx="2457">
                  <c:v>409.5</c:v>
                </c:pt>
                <c:pt idx="2458">
                  <c:v>409.66666666666663</c:v>
                </c:pt>
                <c:pt idx="2459">
                  <c:v>409.83333333333331</c:v>
                </c:pt>
                <c:pt idx="2460">
                  <c:v>410</c:v>
                </c:pt>
                <c:pt idx="2461">
                  <c:v>410.16666666666663</c:v>
                </c:pt>
                <c:pt idx="2462">
                  <c:v>410.33333333333331</c:v>
                </c:pt>
                <c:pt idx="2463">
                  <c:v>410.5</c:v>
                </c:pt>
                <c:pt idx="2464">
                  <c:v>410.66666666666663</c:v>
                </c:pt>
                <c:pt idx="2465">
                  <c:v>410.83333333333331</c:v>
                </c:pt>
                <c:pt idx="2466">
                  <c:v>411</c:v>
                </c:pt>
                <c:pt idx="2467">
                  <c:v>411.16666666666663</c:v>
                </c:pt>
                <c:pt idx="2468">
                  <c:v>411.33333333333331</c:v>
                </c:pt>
                <c:pt idx="2469">
                  <c:v>411.5</c:v>
                </c:pt>
                <c:pt idx="2470">
                  <c:v>411.66666666666663</c:v>
                </c:pt>
                <c:pt idx="2471">
                  <c:v>411.83333333333331</c:v>
                </c:pt>
                <c:pt idx="2472">
                  <c:v>412</c:v>
                </c:pt>
                <c:pt idx="2473">
                  <c:v>412.16666666666663</c:v>
                </c:pt>
                <c:pt idx="2474">
                  <c:v>412.33333333333331</c:v>
                </c:pt>
                <c:pt idx="2475">
                  <c:v>412.5</c:v>
                </c:pt>
                <c:pt idx="2476">
                  <c:v>412.66666666666663</c:v>
                </c:pt>
                <c:pt idx="2477">
                  <c:v>412.83333333333331</c:v>
                </c:pt>
                <c:pt idx="2478">
                  <c:v>413</c:v>
                </c:pt>
                <c:pt idx="2479">
                  <c:v>413.16666666666663</c:v>
                </c:pt>
                <c:pt idx="2480">
                  <c:v>413.33333333333331</c:v>
                </c:pt>
                <c:pt idx="2481">
                  <c:v>413.5</c:v>
                </c:pt>
                <c:pt idx="2482">
                  <c:v>413.66666666666663</c:v>
                </c:pt>
                <c:pt idx="2483">
                  <c:v>413.83333333333331</c:v>
                </c:pt>
                <c:pt idx="2484">
                  <c:v>414</c:v>
                </c:pt>
                <c:pt idx="2485">
                  <c:v>414.16666666666663</c:v>
                </c:pt>
                <c:pt idx="2486">
                  <c:v>414.33333333333331</c:v>
                </c:pt>
                <c:pt idx="2487">
                  <c:v>414.5</c:v>
                </c:pt>
                <c:pt idx="2488">
                  <c:v>414.66666666666663</c:v>
                </c:pt>
                <c:pt idx="2489">
                  <c:v>414.83333333333331</c:v>
                </c:pt>
                <c:pt idx="2490">
                  <c:v>415</c:v>
                </c:pt>
                <c:pt idx="2491">
                  <c:v>415.16666666666663</c:v>
                </c:pt>
                <c:pt idx="2492">
                  <c:v>415.33333333333331</c:v>
                </c:pt>
                <c:pt idx="2493">
                  <c:v>415.5</c:v>
                </c:pt>
                <c:pt idx="2494">
                  <c:v>415.66666666666663</c:v>
                </c:pt>
                <c:pt idx="2495">
                  <c:v>415.83333333333331</c:v>
                </c:pt>
                <c:pt idx="2496">
                  <c:v>416</c:v>
                </c:pt>
                <c:pt idx="2497">
                  <c:v>416.16666666666663</c:v>
                </c:pt>
                <c:pt idx="2498">
                  <c:v>416.33333333333331</c:v>
                </c:pt>
                <c:pt idx="2499">
                  <c:v>416.5</c:v>
                </c:pt>
                <c:pt idx="2500">
                  <c:v>416.66666666666663</c:v>
                </c:pt>
                <c:pt idx="2501">
                  <c:v>416.83333333333331</c:v>
                </c:pt>
                <c:pt idx="2502">
                  <c:v>417</c:v>
                </c:pt>
                <c:pt idx="2503">
                  <c:v>417.16666666666663</c:v>
                </c:pt>
                <c:pt idx="2504">
                  <c:v>417.33333333333331</c:v>
                </c:pt>
                <c:pt idx="2505">
                  <c:v>417.5</c:v>
                </c:pt>
                <c:pt idx="2506">
                  <c:v>417.66666666666663</c:v>
                </c:pt>
                <c:pt idx="2507">
                  <c:v>417.83333333333331</c:v>
                </c:pt>
                <c:pt idx="2508">
                  <c:v>418</c:v>
                </c:pt>
                <c:pt idx="2509">
                  <c:v>418.16666666666663</c:v>
                </c:pt>
                <c:pt idx="2510">
                  <c:v>418.33333333333331</c:v>
                </c:pt>
                <c:pt idx="2511">
                  <c:v>418.5</c:v>
                </c:pt>
                <c:pt idx="2512">
                  <c:v>418.66666666666663</c:v>
                </c:pt>
                <c:pt idx="2513">
                  <c:v>418.83333333333331</c:v>
                </c:pt>
                <c:pt idx="2514">
                  <c:v>419</c:v>
                </c:pt>
                <c:pt idx="2515">
                  <c:v>419.16666666666663</c:v>
                </c:pt>
                <c:pt idx="2516">
                  <c:v>419.33333333333331</c:v>
                </c:pt>
                <c:pt idx="2517">
                  <c:v>419.5</c:v>
                </c:pt>
                <c:pt idx="2518">
                  <c:v>419.66666666666663</c:v>
                </c:pt>
                <c:pt idx="2519">
                  <c:v>419.83333333333331</c:v>
                </c:pt>
                <c:pt idx="2520">
                  <c:v>420</c:v>
                </c:pt>
                <c:pt idx="2521">
                  <c:v>420.16666666666663</c:v>
                </c:pt>
                <c:pt idx="2522">
                  <c:v>420.33333333333331</c:v>
                </c:pt>
                <c:pt idx="2523">
                  <c:v>420.5</c:v>
                </c:pt>
                <c:pt idx="2524">
                  <c:v>420.66666666666663</c:v>
                </c:pt>
                <c:pt idx="2525">
                  <c:v>420.83333333333331</c:v>
                </c:pt>
                <c:pt idx="2526">
                  <c:v>421</c:v>
                </c:pt>
                <c:pt idx="2527">
                  <c:v>421.16666666666663</c:v>
                </c:pt>
                <c:pt idx="2528">
                  <c:v>421.33333333333331</c:v>
                </c:pt>
                <c:pt idx="2529">
                  <c:v>421.5</c:v>
                </c:pt>
                <c:pt idx="2530">
                  <c:v>421.66666666666663</c:v>
                </c:pt>
                <c:pt idx="2531">
                  <c:v>421.83333333333331</c:v>
                </c:pt>
                <c:pt idx="2532">
                  <c:v>422</c:v>
                </c:pt>
                <c:pt idx="2533">
                  <c:v>422.16666666666663</c:v>
                </c:pt>
                <c:pt idx="2534">
                  <c:v>422.33333333333331</c:v>
                </c:pt>
                <c:pt idx="2535">
                  <c:v>422.5</c:v>
                </c:pt>
                <c:pt idx="2536">
                  <c:v>422.66666666666663</c:v>
                </c:pt>
                <c:pt idx="2537">
                  <c:v>422.83333333333331</c:v>
                </c:pt>
                <c:pt idx="2538">
                  <c:v>423</c:v>
                </c:pt>
                <c:pt idx="2539">
                  <c:v>423.16666666666663</c:v>
                </c:pt>
                <c:pt idx="2540">
                  <c:v>423.33333333333331</c:v>
                </c:pt>
                <c:pt idx="2541">
                  <c:v>423.5</c:v>
                </c:pt>
                <c:pt idx="2542">
                  <c:v>423.66666666666663</c:v>
                </c:pt>
                <c:pt idx="2543">
                  <c:v>423.83333333333331</c:v>
                </c:pt>
                <c:pt idx="2544">
                  <c:v>424</c:v>
                </c:pt>
                <c:pt idx="2545">
                  <c:v>424.16666666666663</c:v>
                </c:pt>
                <c:pt idx="2546">
                  <c:v>424.33333333333331</c:v>
                </c:pt>
                <c:pt idx="2547">
                  <c:v>424.5</c:v>
                </c:pt>
                <c:pt idx="2548">
                  <c:v>424.66666666666663</c:v>
                </c:pt>
                <c:pt idx="2549">
                  <c:v>424.83333333333331</c:v>
                </c:pt>
                <c:pt idx="2550">
                  <c:v>425</c:v>
                </c:pt>
                <c:pt idx="2551">
                  <c:v>425.16666666666663</c:v>
                </c:pt>
                <c:pt idx="2552">
                  <c:v>425.33333333333331</c:v>
                </c:pt>
                <c:pt idx="2553">
                  <c:v>425.5</c:v>
                </c:pt>
                <c:pt idx="2554">
                  <c:v>425.66666666666663</c:v>
                </c:pt>
                <c:pt idx="2555">
                  <c:v>425.83333333333331</c:v>
                </c:pt>
                <c:pt idx="2556">
                  <c:v>426</c:v>
                </c:pt>
                <c:pt idx="2557">
                  <c:v>426.16666666666663</c:v>
                </c:pt>
                <c:pt idx="2558">
                  <c:v>426.33333333333331</c:v>
                </c:pt>
                <c:pt idx="2559">
                  <c:v>426.5</c:v>
                </c:pt>
                <c:pt idx="2560">
                  <c:v>426.66666666666663</c:v>
                </c:pt>
                <c:pt idx="2561">
                  <c:v>426.83333333333331</c:v>
                </c:pt>
                <c:pt idx="2562">
                  <c:v>427</c:v>
                </c:pt>
                <c:pt idx="2563">
                  <c:v>427.16666666666663</c:v>
                </c:pt>
                <c:pt idx="2564">
                  <c:v>427.33333333333331</c:v>
                </c:pt>
                <c:pt idx="2565">
                  <c:v>427.5</c:v>
                </c:pt>
                <c:pt idx="2566">
                  <c:v>427.66666666666663</c:v>
                </c:pt>
                <c:pt idx="2567">
                  <c:v>427.83333333333331</c:v>
                </c:pt>
                <c:pt idx="2568">
                  <c:v>428</c:v>
                </c:pt>
                <c:pt idx="2569">
                  <c:v>428.16666666666663</c:v>
                </c:pt>
                <c:pt idx="2570">
                  <c:v>428.33333333333331</c:v>
                </c:pt>
                <c:pt idx="2571">
                  <c:v>428.5</c:v>
                </c:pt>
                <c:pt idx="2572">
                  <c:v>428.66666666666663</c:v>
                </c:pt>
                <c:pt idx="2573">
                  <c:v>428.83333333333331</c:v>
                </c:pt>
                <c:pt idx="2574">
                  <c:v>429</c:v>
                </c:pt>
                <c:pt idx="2575">
                  <c:v>429.16666666666663</c:v>
                </c:pt>
                <c:pt idx="2576">
                  <c:v>429.33333333333331</c:v>
                </c:pt>
                <c:pt idx="2577">
                  <c:v>429.5</c:v>
                </c:pt>
                <c:pt idx="2578">
                  <c:v>429.66666666666663</c:v>
                </c:pt>
                <c:pt idx="2579">
                  <c:v>429.83333333333331</c:v>
                </c:pt>
                <c:pt idx="2580">
                  <c:v>430</c:v>
                </c:pt>
                <c:pt idx="2581">
                  <c:v>430.16666666666663</c:v>
                </c:pt>
                <c:pt idx="2582">
                  <c:v>430.33333333333331</c:v>
                </c:pt>
                <c:pt idx="2583">
                  <c:v>430.5</c:v>
                </c:pt>
                <c:pt idx="2584">
                  <c:v>430.66666666666663</c:v>
                </c:pt>
                <c:pt idx="2585">
                  <c:v>430.83333333333331</c:v>
                </c:pt>
                <c:pt idx="2586">
                  <c:v>431</c:v>
                </c:pt>
                <c:pt idx="2587">
                  <c:v>431.16666666666663</c:v>
                </c:pt>
                <c:pt idx="2588">
                  <c:v>431.33333333333331</c:v>
                </c:pt>
                <c:pt idx="2589">
                  <c:v>431.5</c:v>
                </c:pt>
                <c:pt idx="2590">
                  <c:v>431.66666666666663</c:v>
                </c:pt>
                <c:pt idx="2591">
                  <c:v>431.83333333333331</c:v>
                </c:pt>
                <c:pt idx="2592">
                  <c:v>432</c:v>
                </c:pt>
                <c:pt idx="2593">
                  <c:v>432.16666666666663</c:v>
                </c:pt>
                <c:pt idx="2594">
                  <c:v>432.33333333333331</c:v>
                </c:pt>
                <c:pt idx="2595">
                  <c:v>432.5</c:v>
                </c:pt>
                <c:pt idx="2596">
                  <c:v>432.66666666666663</c:v>
                </c:pt>
                <c:pt idx="2597">
                  <c:v>432.83333333333331</c:v>
                </c:pt>
                <c:pt idx="2598">
                  <c:v>433</c:v>
                </c:pt>
                <c:pt idx="2599">
                  <c:v>433.16666666666663</c:v>
                </c:pt>
                <c:pt idx="2600">
                  <c:v>433.33333333333331</c:v>
                </c:pt>
                <c:pt idx="2601">
                  <c:v>433.5</c:v>
                </c:pt>
                <c:pt idx="2602">
                  <c:v>433.66666666666663</c:v>
                </c:pt>
                <c:pt idx="2603">
                  <c:v>433.83333333333331</c:v>
                </c:pt>
                <c:pt idx="2604">
                  <c:v>434</c:v>
                </c:pt>
                <c:pt idx="2605">
                  <c:v>434.16666666666663</c:v>
                </c:pt>
                <c:pt idx="2606">
                  <c:v>434.33333333333331</c:v>
                </c:pt>
                <c:pt idx="2607">
                  <c:v>434.5</c:v>
                </c:pt>
                <c:pt idx="2608">
                  <c:v>434.66666666666663</c:v>
                </c:pt>
                <c:pt idx="2609">
                  <c:v>434.83333333333331</c:v>
                </c:pt>
                <c:pt idx="2610">
                  <c:v>435</c:v>
                </c:pt>
                <c:pt idx="2611">
                  <c:v>435.16666666666663</c:v>
                </c:pt>
                <c:pt idx="2612">
                  <c:v>435.33333333333331</c:v>
                </c:pt>
                <c:pt idx="2613">
                  <c:v>435.5</c:v>
                </c:pt>
                <c:pt idx="2614">
                  <c:v>435.66666666666663</c:v>
                </c:pt>
                <c:pt idx="2615">
                  <c:v>435.83333333333331</c:v>
                </c:pt>
                <c:pt idx="2616">
                  <c:v>436</c:v>
                </c:pt>
                <c:pt idx="2617">
                  <c:v>436.16666666666663</c:v>
                </c:pt>
                <c:pt idx="2618">
                  <c:v>436.33333333333331</c:v>
                </c:pt>
                <c:pt idx="2619">
                  <c:v>436.5</c:v>
                </c:pt>
                <c:pt idx="2620">
                  <c:v>436.66666666666663</c:v>
                </c:pt>
                <c:pt idx="2621">
                  <c:v>436.83333333333331</c:v>
                </c:pt>
                <c:pt idx="2622">
                  <c:v>437</c:v>
                </c:pt>
                <c:pt idx="2623">
                  <c:v>437.16666666666663</c:v>
                </c:pt>
                <c:pt idx="2624">
                  <c:v>437.33333333333331</c:v>
                </c:pt>
                <c:pt idx="2625">
                  <c:v>437.5</c:v>
                </c:pt>
                <c:pt idx="2626">
                  <c:v>437.66666666666663</c:v>
                </c:pt>
                <c:pt idx="2627">
                  <c:v>437.83333333333331</c:v>
                </c:pt>
                <c:pt idx="2628">
                  <c:v>438</c:v>
                </c:pt>
                <c:pt idx="2629">
                  <c:v>438.16666666666663</c:v>
                </c:pt>
                <c:pt idx="2630">
                  <c:v>438.33333333333331</c:v>
                </c:pt>
                <c:pt idx="2631">
                  <c:v>438.5</c:v>
                </c:pt>
                <c:pt idx="2632">
                  <c:v>438.66666666666663</c:v>
                </c:pt>
                <c:pt idx="2633">
                  <c:v>438.83333333333331</c:v>
                </c:pt>
                <c:pt idx="2634">
                  <c:v>439</c:v>
                </c:pt>
                <c:pt idx="2635">
                  <c:v>439.16666666666663</c:v>
                </c:pt>
                <c:pt idx="2636">
                  <c:v>439.33333333333331</c:v>
                </c:pt>
                <c:pt idx="2637">
                  <c:v>439.5</c:v>
                </c:pt>
                <c:pt idx="2638">
                  <c:v>439.66666666666663</c:v>
                </c:pt>
                <c:pt idx="2639">
                  <c:v>439.83333333333331</c:v>
                </c:pt>
                <c:pt idx="2640">
                  <c:v>440</c:v>
                </c:pt>
                <c:pt idx="2641">
                  <c:v>440.16666666666663</c:v>
                </c:pt>
                <c:pt idx="2642">
                  <c:v>440.33333333333331</c:v>
                </c:pt>
                <c:pt idx="2643">
                  <c:v>440.5</c:v>
                </c:pt>
                <c:pt idx="2644">
                  <c:v>440.66666666666663</c:v>
                </c:pt>
                <c:pt idx="2645">
                  <c:v>440.83333333333331</c:v>
                </c:pt>
                <c:pt idx="2646">
                  <c:v>441</c:v>
                </c:pt>
                <c:pt idx="2647">
                  <c:v>441.16666666666663</c:v>
                </c:pt>
                <c:pt idx="2648">
                  <c:v>441.33333333333331</c:v>
                </c:pt>
                <c:pt idx="2649">
                  <c:v>441.5</c:v>
                </c:pt>
                <c:pt idx="2650">
                  <c:v>441.66666666666663</c:v>
                </c:pt>
                <c:pt idx="2651">
                  <c:v>441.83333333333331</c:v>
                </c:pt>
                <c:pt idx="2652">
                  <c:v>442</c:v>
                </c:pt>
                <c:pt idx="2653">
                  <c:v>442.16666666666663</c:v>
                </c:pt>
                <c:pt idx="2654">
                  <c:v>442.33333333333331</c:v>
                </c:pt>
                <c:pt idx="2655">
                  <c:v>442.5</c:v>
                </c:pt>
                <c:pt idx="2656">
                  <c:v>442.66666666666663</c:v>
                </c:pt>
                <c:pt idx="2657">
                  <c:v>442.83333333333331</c:v>
                </c:pt>
                <c:pt idx="2658">
                  <c:v>443</c:v>
                </c:pt>
                <c:pt idx="2659">
                  <c:v>443.16666666666663</c:v>
                </c:pt>
                <c:pt idx="2660">
                  <c:v>443.33333333333331</c:v>
                </c:pt>
                <c:pt idx="2661">
                  <c:v>443.5</c:v>
                </c:pt>
                <c:pt idx="2662">
                  <c:v>443.66666666666663</c:v>
                </c:pt>
                <c:pt idx="2663">
                  <c:v>443.83333333333331</c:v>
                </c:pt>
                <c:pt idx="2664">
                  <c:v>444</c:v>
                </c:pt>
                <c:pt idx="2665">
                  <c:v>444.16666666666663</c:v>
                </c:pt>
                <c:pt idx="2666">
                  <c:v>444.33333333333331</c:v>
                </c:pt>
                <c:pt idx="2667">
                  <c:v>444.5</c:v>
                </c:pt>
                <c:pt idx="2668">
                  <c:v>444.66666666666663</c:v>
                </c:pt>
                <c:pt idx="2669">
                  <c:v>444.83333333333331</c:v>
                </c:pt>
                <c:pt idx="2670">
                  <c:v>445</c:v>
                </c:pt>
                <c:pt idx="2671">
                  <c:v>445.16666666666663</c:v>
                </c:pt>
                <c:pt idx="2672">
                  <c:v>445.33333333333331</c:v>
                </c:pt>
                <c:pt idx="2673">
                  <c:v>445.5</c:v>
                </c:pt>
                <c:pt idx="2674">
                  <c:v>445.66666666666663</c:v>
                </c:pt>
                <c:pt idx="2675">
                  <c:v>445.83333333333331</c:v>
                </c:pt>
                <c:pt idx="2676">
                  <c:v>446</c:v>
                </c:pt>
                <c:pt idx="2677">
                  <c:v>446.16666666666663</c:v>
                </c:pt>
                <c:pt idx="2678">
                  <c:v>446.33333333333331</c:v>
                </c:pt>
                <c:pt idx="2679">
                  <c:v>446.5</c:v>
                </c:pt>
                <c:pt idx="2680">
                  <c:v>446.66666666666663</c:v>
                </c:pt>
                <c:pt idx="2681">
                  <c:v>446.83333333333331</c:v>
                </c:pt>
                <c:pt idx="2682">
                  <c:v>447</c:v>
                </c:pt>
                <c:pt idx="2683">
                  <c:v>447.16666666666663</c:v>
                </c:pt>
                <c:pt idx="2684">
                  <c:v>447.33333333333331</c:v>
                </c:pt>
                <c:pt idx="2685">
                  <c:v>447.5</c:v>
                </c:pt>
                <c:pt idx="2686">
                  <c:v>447.66666666666663</c:v>
                </c:pt>
                <c:pt idx="2687">
                  <c:v>447.83333333333331</c:v>
                </c:pt>
                <c:pt idx="2688">
                  <c:v>448</c:v>
                </c:pt>
                <c:pt idx="2689">
                  <c:v>448.16666666666663</c:v>
                </c:pt>
                <c:pt idx="2690">
                  <c:v>448.33333333333331</c:v>
                </c:pt>
                <c:pt idx="2691">
                  <c:v>448.5</c:v>
                </c:pt>
                <c:pt idx="2692">
                  <c:v>448.66666666666663</c:v>
                </c:pt>
                <c:pt idx="2693">
                  <c:v>448.83333333333331</c:v>
                </c:pt>
                <c:pt idx="2694">
                  <c:v>449</c:v>
                </c:pt>
                <c:pt idx="2695">
                  <c:v>449.16666666666663</c:v>
                </c:pt>
                <c:pt idx="2696">
                  <c:v>449.33333333333331</c:v>
                </c:pt>
                <c:pt idx="2697">
                  <c:v>449.5</c:v>
                </c:pt>
                <c:pt idx="2698">
                  <c:v>449.66666666666663</c:v>
                </c:pt>
                <c:pt idx="2699">
                  <c:v>449.83333333333331</c:v>
                </c:pt>
                <c:pt idx="2700">
                  <c:v>450</c:v>
                </c:pt>
                <c:pt idx="2701">
                  <c:v>450.16666666666663</c:v>
                </c:pt>
                <c:pt idx="2702">
                  <c:v>450.33333333333331</c:v>
                </c:pt>
                <c:pt idx="2703">
                  <c:v>450.5</c:v>
                </c:pt>
                <c:pt idx="2704">
                  <c:v>450.66666666666663</c:v>
                </c:pt>
                <c:pt idx="2705">
                  <c:v>450.83333333333331</c:v>
                </c:pt>
                <c:pt idx="2706">
                  <c:v>451</c:v>
                </c:pt>
                <c:pt idx="2707">
                  <c:v>451.16666666666663</c:v>
                </c:pt>
                <c:pt idx="2708">
                  <c:v>451.33333333333331</c:v>
                </c:pt>
                <c:pt idx="2709">
                  <c:v>451.5</c:v>
                </c:pt>
                <c:pt idx="2710">
                  <c:v>451.66666666666663</c:v>
                </c:pt>
                <c:pt idx="2711">
                  <c:v>451.83333333333331</c:v>
                </c:pt>
                <c:pt idx="2712">
                  <c:v>452</c:v>
                </c:pt>
                <c:pt idx="2713">
                  <c:v>452.16666666666663</c:v>
                </c:pt>
                <c:pt idx="2714">
                  <c:v>452.33333333333331</c:v>
                </c:pt>
                <c:pt idx="2715">
                  <c:v>452.5</c:v>
                </c:pt>
                <c:pt idx="2716">
                  <c:v>452.66666666666663</c:v>
                </c:pt>
                <c:pt idx="2717">
                  <c:v>452.83333333333331</c:v>
                </c:pt>
                <c:pt idx="2718">
                  <c:v>453</c:v>
                </c:pt>
                <c:pt idx="2719">
                  <c:v>453.16666666666663</c:v>
                </c:pt>
                <c:pt idx="2720">
                  <c:v>453.33333333333331</c:v>
                </c:pt>
                <c:pt idx="2721">
                  <c:v>453.5</c:v>
                </c:pt>
                <c:pt idx="2722">
                  <c:v>453.66666666666663</c:v>
                </c:pt>
                <c:pt idx="2723">
                  <c:v>453.83333333333331</c:v>
                </c:pt>
                <c:pt idx="2724">
                  <c:v>454</c:v>
                </c:pt>
                <c:pt idx="2725">
                  <c:v>454.16666666666663</c:v>
                </c:pt>
                <c:pt idx="2726">
                  <c:v>454.33333333333331</c:v>
                </c:pt>
                <c:pt idx="2727">
                  <c:v>454.5</c:v>
                </c:pt>
                <c:pt idx="2728">
                  <c:v>454.66666666666663</c:v>
                </c:pt>
                <c:pt idx="2729">
                  <c:v>454.83333333333331</c:v>
                </c:pt>
                <c:pt idx="2730">
                  <c:v>455</c:v>
                </c:pt>
                <c:pt idx="2731">
                  <c:v>455.16666666666663</c:v>
                </c:pt>
                <c:pt idx="2732">
                  <c:v>455.33333333333331</c:v>
                </c:pt>
                <c:pt idx="2733">
                  <c:v>455.5</c:v>
                </c:pt>
                <c:pt idx="2734">
                  <c:v>455.66666666666663</c:v>
                </c:pt>
                <c:pt idx="2735">
                  <c:v>455.83333333333331</c:v>
                </c:pt>
                <c:pt idx="2736">
                  <c:v>456</c:v>
                </c:pt>
                <c:pt idx="2737">
                  <c:v>456.16666666666663</c:v>
                </c:pt>
                <c:pt idx="2738">
                  <c:v>456.33333333333331</c:v>
                </c:pt>
                <c:pt idx="2739">
                  <c:v>456.5</c:v>
                </c:pt>
                <c:pt idx="2740">
                  <c:v>456.66666666666663</c:v>
                </c:pt>
                <c:pt idx="2741">
                  <c:v>456.83333333333331</c:v>
                </c:pt>
                <c:pt idx="2742">
                  <c:v>457</c:v>
                </c:pt>
                <c:pt idx="2743">
                  <c:v>457.16666666666663</c:v>
                </c:pt>
                <c:pt idx="2744">
                  <c:v>457.33333333333331</c:v>
                </c:pt>
                <c:pt idx="2745">
                  <c:v>457.5</c:v>
                </c:pt>
                <c:pt idx="2746">
                  <c:v>457.66666666666663</c:v>
                </c:pt>
                <c:pt idx="2747">
                  <c:v>457.83333333333331</c:v>
                </c:pt>
                <c:pt idx="2748">
                  <c:v>458</c:v>
                </c:pt>
                <c:pt idx="2749">
                  <c:v>458.16666666666663</c:v>
                </c:pt>
                <c:pt idx="2750">
                  <c:v>458.33333333333331</c:v>
                </c:pt>
                <c:pt idx="2751">
                  <c:v>458.5</c:v>
                </c:pt>
                <c:pt idx="2752">
                  <c:v>458.66666666666663</c:v>
                </c:pt>
                <c:pt idx="2753">
                  <c:v>458.83333333333331</c:v>
                </c:pt>
                <c:pt idx="2754">
                  <c:v>459</c:v>
                </c:pt>
                <c:pt idx="2755">
                  <c:v>459.16666666666663</c:v>
                </c:pt>
                <c:pt idx="2756">
                  <c:v>459.33333333333331</c:v>
                </c:pt>
                <c:pt idx="2757">
                  <c:v>459.5</c:v>
                </c:pt>
                <c:pt idx="2758">
                  <c:v>459.66666666666663</c:v>
                </c:pt>
                <c:pt idx="2759">
                  <c:v>459.83333333333331</c:v>
                </c:pt>
                <c:pt idx="2760">
                  <c:v>460</c:v>
                </c:pt>
                <c:pt idx="2761">
                  <c:v>460.16666666666663</c:v>
                </c:pt>
                <c:pt idx="2762">
                  <c:v>460.33333333333331</c:v>
                </c:pt>
                <c:pt idx="2763">
                  <c:v>460.5</c:v>
                </c:pt>
                <c:pt idx="2764">
                  <c:v>460.66666666666663</c:v>
                </c:pt>
                <c:pt idx="2765">
                  <c:v>460.83333333333331</c:v>
                </c:pt>
                <c:pt idx="2766">
                  <c:v>461</c:v>
                </c:pt>
                <c:pt idx="2767">
                  <c:v>461.16666666666663</c:v>
                </c:pt>
                <c:pt idx="2768">
                  <c:v>461.33333333333331</c:v>
                </c:pt>
                <c:pt idx="2769">
                  <c:v>461.5</c:v>
                </c:pt>
                <c:pt idx="2770">
                  <c:v>461.66666666666663</c:v>
                </c:pt>
                <c:pt idx="2771">
                  <c:v>461.83333333333331</c:v>
                </c:pt>
                <c:pt idx="2772">
                  <c:v>462</c:v>
                </c:pt>
                <c:pt idx="2773">
                  <c:v>462.16666666666663</c:v>
                </c:pt>
                <c:pt idx="2774">
                  <c:v>462.33333333333331</c:v>
                </c:pt>
                <c:pt idx="2775">
                  <c:v>462.5</c:v>
                </c:pt>
                <c:pt idx="2776">
                  <c:v>462.66666666666663</c:v>
                </c:pt>
                <c:pt idx="2777">
                  <c:v>462.83333333333331</c:v>
                </c:pt>
                <c:pt idx="2778">
                  <c:v>463</c:v>
                </c:pt>
                <c:pt idx="2779">
                  <c:v>463.16666666666663</c:v>
                </c:pt>
                <c:pt idx="2780">
                  <c:v>463.33333333333331</c:v>
                </c:pt>
                <c:pt idx="2781">
                  <c:v>463.5</c:v>
                </c:pt>
                <c:pt idx="2782">
                  <c:v>463.66666666666663</c:v>
                </c:pt>
                <c:pt idx="2783">
                  <c:v>463.83333333333331</c:v>
                </c:pt>
                <c:pt idx="2784">
                  <c:v>464</c:v>
                </c:pt>
                <c:pt idx="2785">
                  <c:v>464.16666666666663</c:v>
                </c:pt>
                <c:pt idx="2786">
                  <c:v>464.33333333333331</c:v>
                </c:pt>
                <c:pt idx="2787">
                  <c:v>464.5</c:v>
                </c:pt>
                <c:pt idx="2788">
                  <c:v>464.66666666666663</c:v>
                </c:pt>
                <c:pt idx="2789">
                  <c:v>464.83333333333331</c:v>
                </c:pt>
                <c:pt idx="2790">
                  <c:v>465</c:v>
                </c:pt>
                <c:pt idx="2791">
                  <c:v>465.16666666666663</c:v>
                </c:pt>
                <c:pt idx="2792">
                  <c:v>465.33333333333331</c:v>
                </c:pt>
                <c:pt idx="2793">
                  <c:v>465.5</c:v>
                </c:pt>
                <c:pt idx="2794">
                  <c:v>465.66666666666663</c:v>
                </c:pt>
                <c:pt idx="2795">
                  <c:v>465.83333333333331</c:v>
                </c:pt>
                <c:pt idx="2796">
                  <c:v>466</c:v>
                </c:pt>
                <c:pt idx="2797">
                  <c:v>466.16666666666663</c:v>
                </c:pt>
                <c:pt idx="2798">
                  <c:v>466.33333333333331</c:v>
                </c:pt>
                <c:pt idx="2799">
                  <c:v>466.5</c:v>
                </c:pt>
                <c:pt idx="2800">
                  <c:v>466.66666666666663</c:v>
                </c:pt>
                <c:pt idx="2801">
                  <c:v>466.83333333333331</c:v>
                </c:pt>
                <c:pt idx="2802">
                  <c:v>467</c:v>
                </c:pt>
                <c:pt idx="2803">
                  <c:v>467.16666666666663</c:v>
                </c:pt>
                <c:pt idx="2804">
                  <c:v>467.33333333333331</c:v>
                </c:pt>
                <c:pt idx="2805">
                  <c:v>467.5</c:v>
                </c:pt>
                <c:pt idx="2806">
                  <c:v>467.66666666666663</c:v>
                </c:pt>
                <c:pt idx="2807">
                  <c:v>467.83333333333331</c:v>
                </c:pt>
                <c:pt idx="2808">
                  <c:v>468</c:v>
                </c:pt>
                <c:pt idx="2809">
                  <c:v>468.16666666666663</c:v>
                </c:pt>
                <c:pt idx="2810">
                  <c:v>468.33333333333331</c:v>
                </c:pt>
                <c:pt idx="2811">
                  <c:v>468.5</c:v>
                </c:pt>
                <c:pt idx="2812">
                  <c:v>468.66666666666663</c:v>
                </c:pt>
                <c:pt idx="2813">
                  <c:v>468.83333333333331</c:v>
                </c:pt>
                <c:pt idx="2814">
                  <c:v>469</c:v>
                </c:pt>
                <c:pt idx="2815">
                  <c:v>469.16666666666663</c:v>
                </c:pt>
                <c:pt idx="2816">
                  <c:v>469.33333333333331</c:v>
                </c:pt>
                <c:pt idx="2817">
                  <c:v>469.5</c:v>
                </c:pt>
                <c:pt idx="2818">
                  <c:v>469.66666666666663</c:v>
                </c:pt>
                <c:pt idx="2819">
                  <c:v>469.83333333333331</c:v>
                </c:pt>
                <c:pt idx="2820">
                  <c:v>470</c:v>
                </c:pt>
                <c:pt idx="2821">
                  <c:v>470.16666666666663</c:v>
                </c:pt>
                <c:pt idx="2822">
                  <c:v>470.33333333333331</c:v>
                </c:pt>
                <c:pt idx="2823">
                  <c:v>470.5</c:v>
                </c:pt>
                <c:pt idx="2824">
                  <c:v>470.66666666666663</c:v>
                </c:pt>
                <c:pt idx="2825">
                  <c:v>470.83333333333331</c:v>
                </c:pt>
                <c:pt idx="2826">
                  <c:v>471</c:v>
                </c:pt>
                <c:pt idx="2827">
                  <c:v>471.16666666666663</c:v>
                </c:pt>
                <c:pt idx="2828">
                  <c:v>471.33333333333331</c:v>
                </c:pt>
                <c:pt idx="2829">
                  <c:v>471.5</c:v>
                </c:pt>
                <c:pt idx="2830">
                  <c:v>471.66666666666663</c:v>
                </c:pt>
                <c:pt idx="2831">
                  <c:v>471.83333333333331</c:v>
                </c:pt>
                <c:pt idx="2832">
                  <c:v>472</c:v>
                </c:pt>
                <c:pt idx="2833">
                  <c:v>472.16666666666663</c:v>
                </c:pt>
                <c:pt idx="2834">
                  <c:v>472.33333333333331</c:v>
                </c:pt>
                <c:pt idx="2835">
                  <c:v>472.5</c:v>
                </c:pt>
                <c:pt idx="2836">
                  <c:v>472.66666666666663</c:v>
                </c:pt>
                <c:pt idx="2837">
                  <c:v>472.83333333333331</c:v>
                </c:pt>
                <c:pt idx="2838">
                  <c:v>473</c:v>
                </c:pt>
                <c:pt idx="2839">
                  <c:v>473.16666666666663</c:v>
                </c:pt>
                <c:pt idx="2840">
                  <c:v>473.33333333333331</c:v>
                </c:pt>
                <c:pt idx="2841">
                  <c:v>473.5</c:v>
                </c:pt>
                <c:pt idx="2842">
                  <c:v>473.66666666666663</c:v>
                </c:pt>
                <c:pt idx="2843">
                  <c:v>473.83333333333331</c:v>
                </c:pt>
                <c:pt idx="2844">
                  <c:v>474</c:v>
                </c:pt>
                <c:pt idx="2845">
                  <c:v>474.16666666666663</c:v>
                </c:pt>
                <c:pt idx="2846">
                  <c:v>474.33333333333331</c:v>
                </c:pt>
                <c:pt idx="2847">
                  <c:v>474.5</c:v>
                </c:pt>
                <c:pt idx="2848">
                  <c:v>474.66666666666663</c:v>
                </c:pt>
                <c:pt idx="2849">
                  <c:v>474.83333333333331</c:v>
                </c:pt>
                <c:pt idx="2850">
                  <c:v>475</c:v>
                </c:pt>
                <c:pt idx="2851">
                  <c:v>475.16666666666663</c:v>
                </c:pt>
                <c:pt idx="2852">
                  <c:v>475.33333333333331</c:v>
                </c:pt>
                <c:pt idx="2853">
                  <c:v>475.5</c:v>
                </c:pt>
                <c:pt idx="2854">
                  <c:v>475.66666666666663</c:v>
                </c:pt>
                <c:pt idx="2855">
                  <c:v>475.83333333333331</c:v>
                </c:pt>
                <c:pt idx="2856">
                  <c:v>476</c:v>
                </c:pt>
                <c:pt idx="2857">
                  <c:v>476.16666666666663</c:v>
                </c:pt>
                <c:pt idx="2858">
                  <c:v>476.33333333333331</c:v>
                </c:pt>
                <c:pt idx="2859">
                  <c:v>476.5</c:v>
                </c:pt>
                <c:pt idx="2860">
                  <c:v>476.66666666666663</c:v>
                </c:pt>
                <c:pt idx="2861">
                  <c:v>476.83333333333331</c:v>
                </c:pt>
                <c:pt idx="2862">
                  <c:v>477</c:v>
                </c:pt>
                <c:pt idx="2863">
                  <c:v>477.16666666666663</c:v>
                </c:pt>
                <c:pt idx="2864">
                  <c:v>477.33333333333331</c:v>
                </c:pt>
                <c:pt idx="2865">
                  <c:v>477.5</c:v>
                </c:pt>
                <c:pt idx="2866">
                  <c:v>477.66666666666663</c:v>
                </c:pt>
                <c:pt idx="2867">
                  <c:v>477.83333333333331</c:v>
                </c:pt>
                <c:pt idx="2868">
                  <c:v>478</c:v>
                </c:pt>
                <c:pt idx="2869">
                  <c:v>478.16666666666663</c:v>
                </c:pt>
                <c:pt idx="2870">
                  <c:v>478.33333333333331</c:v>
                </c:pt>
                <c:pt idx="2871">
                  <c:v>478.5</c:v>
                </c:pt>
                <c:pt idx="2872">
                  <c:v>478.66666666666663</c:v>
                </c:pt>
                <c:pt idx="2873">
                  <c:v>478.83333333333331</c:v>
                </c:pt>
                <c:pt idx="2874">
                  <c:v>479</c:v>
                </c:pt>
                <c:pt idx="2875">
                  <c:v>479.16666666666663</c:v>
                </c:pt>
                <c:pt idx="2876">
                  <c:v>479.33333333333331</c:v>
                </c:pt>
                <c:pt idx="2877">
                  <c:v>479.5</c:v>
                </c:pt>
                <c:pt idx="2878">
                  <c:v>479.66666666666663</c:v>
                </c:pt>
                <c:pt idx="2879">
                  <c:v>479.83333333333331</c:v>
                </c:pt>
                <c:pt idx="2880">
                  <c:v>480</c:v>
                </c:pt>
                <c:pt idx="2881">
                  <c:v>480.16666666666663</c:v>
                </c:pt>
                <c:pt idx="2882">
                  <c:v>480.33333333333331</c:v>
                </c:pt>
                <c:pt idx="2883">
                  <c:v>480.5</c:v>
                </c:pt>
                <c:pt idx="2884">
                  <c:v>480.66666666666663</c:v>
                </c:pt>
                <c:pt idx="2885">
                  <c:v>480.83333333333331</c:v>
                </c:pt>
                <c:pt idx="2886">
                  <c:v>481</c:v>
                </c:pt>
                <c:pt idx="2887">
                  <c:v>481.16666666666663</c:v>
                </c:pt>
                <c:pt idx="2888">
                  <c:v>481.33333333333331</c:v>
                </c:pt>
                <c:pt idx="2889">
                  <c:v>481.5</c:v>
                </c:pt>
                <c:pt idx="2890">
                  <c:v>481.66666666666663</c:v>
                </c:pt>
                <c:pt idx="2891">
                  <c:v>481.83333333333331</c:v>
                </c:pt>
                <c:pt idx="2892">
                  <c:v>482</c:v>
                </c:pt>
                <c:pt idx="2893">
                  <c:v>482.16666666666663</c:v>
                </c:pt>
                <c:pt idx="2894">
                  <c:v>482.33333333333331</c:v>
                </c:pt>
                <c:pt idx="2895">
                  <c:v>482.5</c:v>
                </c:pt>
                <c:pt idx="2896">
                  <c:v>482.66666666666663</c:v>
                </c:pt>
                <c:pt idx="2897">
                  <c:v>482.83333333333331</c:v>
                </c:pt>
                <c:pt idx="2898">
                  <c:v>483</c:v>
                </c:pt>
                <c:pt idx="2899">
                  <c:v>483.16666666666663</c:v>
                </c:pt>
                <c:pt idx="2900">
                  <c:v>483.33333333333331</c:v>
                </c:pt>
                <c:pt idx="2901">
                  <c:v>483.5</c:v>
                </c:pt>
                <c:pt idx="2902">
                  <c:v>483.66666666666663</c:v>
                </c:pt>
                <c:pt idx="2903">
                  <c:v>483.83333333333331</c:v>
                </c:pt>
                <c:pt idx="2904">
                  <c:v>484</c:v>
                </c:pt>
                <c:pt idx="2905">
                  <c:v>484.16666666666663</c:v>
                </c:pt>
                <c:pt idx="2906">
                  <c:v>484.33333333333331</c:v>
                </c:pt>
                <c:pt idx="2907">
                  <c:v>484.5</c:v>
                </c:pt>
                <c:pt idx="2908">
                  <c:v>484.66666666666663</c:v>
                </c:pt>
                <c:pt idx="2909">
                  <c:v>484.83333333333331</c:v>
                </c:pt>
                <c:pt idx="2910">
                  <c:v>485</c:v>
                </c:pt>
                <c:pt idx="2911">
                  <c:v>485.16666666666663</c:v>
                </c:pt>
                <c:pt idx="2912">
                  <c:v>485.33333333333331</c:v>
                </c:pt>
                <c:pt idx="2913">
                  <c:v>485.5</c:v>
                </c:pt>
                <c:pt idx="2914">
                  <c:v>485.66666666666663</c:v>
                </c:pt>
                <c:pt idx="2915">
                  <c:v>485.83333333333331</c:v>
                </c:pt>
                <c:pt idx="2916">
                  <c:v>486</c:v>
                </c:pt>
                <c:pt idx="2917">
                  <c:v>486.16666666666663</c:v>
                </c:pt>
                <c:pt idx="2918">
                  <c:v>486.33333333333331</c:v>
                </c:pt>
                <c:pt idx="2919">
                  <c:v>486.5</c:v>
                </c:pt>
                <c:pt idx="2920">
                  <c:v>486.66666666666663</c:v>
                </c:pt>
                <c:pt idx="2921">
                  <c:v>486.83333333333331</c:v>
                </c:pt>
                <c:pt idx="2922">
                  <c:v>487</c:v>
                </c:pt>
                <c:pt idx="2923">
                  <c:v>487.16666666666663</c:v>
                </c:pt>
                <c:pt idx="2924">
                  <c:v>487.33333333333331</c:v>
                </c:pt>
                <c:pt idx="2925">
                  <c:v>487.5</c:v>
                </c:pt>
                <c:pt idx="2926">
                  <c:v>487.66666666666663</c:v>
                </c:pt>
                <c:pt idx="2927">
                  <c:v>487.83333333333331</c:v>
                </c:pt>
                <c:pt idx="2928">
                  <c:v>488</c:v>
                </c:pt>
                <c:pt idx="2929">
                  <c:v>488.16666666666663</c:v>
                </c:pt>
                <c:pt idx="2930">
                  <c:v>488.33333333333331</c:v>
                </c:pt>
                <c:pt idx="2931">
                  <c:v>488.5</c:v>
                </c:pt>
                <c:pt idx="2932">
                  <c:v>488.66666666666663</c:v>
                </c:pt>
                <c:pt idx="2933">
                  <c:v>488.83333333333331</c:v>
                </c:pt>
                <c:pt idx="2934">
                  <c:v>489</c:v>
                </c:pt>
                <c:pt idx="2935">
                  <c:v>489.16666666666663</c:v>
                </c:pt>
                <c:pt idx="2936">
                  <c:v>489.33333333333331</c:v>
                </c:pt>
                <c:pt idx="2937">
                  <c:v>489.5</c:v>
                </c:pt>
                <c:pt idx="2938">
                  <c:v>489.66666666666663</c:v>
                </c:pt>
                <c:pt idx="2939">
                  <c:v>489.83333333333331</c:v>
                </c:pt>
                <c:pt idx="2940">
                  <c:v>490</c:v>
                </c:pt>
                <c:pt idx="2941">
                  <c:v>490.16666666666663</c:v>
                </c:pt>
                <c:pt idx="2942">
                  <c:v>490.33333333333331</c:v>
                </c:pt>
                <c:pt idx="2943">
                  <c:v>490.5</c:v>
                </c:pt>
                <c:pt idx="2944">
                  <c:v>490.66666666666663</c:v>
                </c:pt>
                <c:pt idx="2945">
                  <c:v>490.83333333333331</c:v>
                </c:pt>
                <c:pt idx="2946">
                  <c:v>491</c:v>
                </c:pt>
                <c:pt idx="2947">
                  <c:v>491.16666666666663</c:v>
                </c:pt>
                <c:pt idx="2948">
                  <c:v>491.33333333333331</c:v>
                </c:pt>
                <c:pt idx="2949">
                  <c:v>491.5</c:v>
                </c:pt>
                <c:pt idx="2950">
                  <c:v>491.66666666666663</c:v>
                </c:pt>
                <c:pt idx="2951">
                  <c:v>491.83333333333331</c:v>
                </c:pt>
                <c:pt idx="2952">
                  <c:v>492</c:v>
                </c:pt>
                <c:pt idx="2953">
                  <c:v>492.16666666666663</c:v>
                </c:pt>
                <c:pt idx="2954">
                  <c:v>492.33333333333331</c:v>
                </c:pt>
                <c:pt idx="2955">
                  <c:v>492.5</c:v>
                </c:pt>
                <c:pt idx="2956">
                  <c:v>492.66666666666663</c:v>
                </c:pt>
                <c:pt idx="2957">
                  <c:v>492.83333333333331</c:v>
                </c:pt>
                <c:pt idx="2958">
                  <c:v>493</c:v>
                </c:pt>
                <c:pt idx="2959">
                  <c:v>493.16666666666663</c:v>
                </c:pt>
                <c:pt idx="2960">
                  <c:v>493.33333333333331</c:v>
                </c:pt>
                <c:pt idx="2961">
                  <c:v>493.5</c:v>
                </c:pt>
                <c:pt idx="2962">
                  <c:v>493.66666666666663</c:v>
                </c:pt>
                <c:pt idx="2963">
                  <c:v>493.83333333333331</c:v>
                </c:pt>
                <c:pt idx="2964">
                  <c:v>494</c:v>
                </c:pt>
                <c:pt idx="2965">
                  <c:v>494.16666666666663</c:v>
                </c:pt>
                <c:pt idx="2966">
                  <c:v>494.33333333333331</c:v>
                </c:pt>
                <c:pt idx="2967">
                  <c:v>494.5</c:v>
                </c:pt>
                <c:pt idx="2968">
                  <c:v>494.66666666666663</c:v>
                </c:pt>
                <c:pt idx="2969">
                  <c:v>494.83333333333331</c:v>
                </c:pt>
                <c:pt idx="2970">
                  <c:v>495</c:v>
                </c:pt>
                <c:pt idx="2971">
                  <c:v>495.16666666666663</c:v>
                </c:pt>
                <c:pt idx="2972">
                  <c:v>495.33333333333331</c:v>
                </c:pt>
                <c:pt idx="2973">
                  <c:v>495.5</c:v>
                </c:pt>
                <c:pt idx="2974">
                  <c:v>495.66666666666663</c:v>
                </c:pt>
                <c:pt idx="2975">
                  <c:v>495.83333333333331</c:v>
                </c:pt>
                <c:pt idx="2976">
                  <c:v>496</c:v>
                </c:pt>
                <c:pt idx="2977">
                  <c:v>496.16666666666663</c:v>
                </c:pt>
                <c:pt idx="2978">
                  <c:v>496.33333333333331</c:v>
                </c:pt>
                <c:pt idx="2979">
                  <c:v>496.5</c:v>
                </c:pt>
                <c:pt idx="2980">
                  <c:v>496.66666666666663</c:v>
                </c:pt>
                <c:pt idx="2981">
                  <c:v>496.83333333333331</c:v>
                </c:pt>
                <c:pt idx="2982">
                  <c:v>497</c:v>
                </c:pt>
                <c:pt idx="2983">
                  <c:v>497.16666666666663</c:v>
                </c:pt>
                <c:pt idx="2984">
                  <c:v>497.33333333333331</c:v>
                </c:pt>
                <c:pt idx="2985">
                  <c:v>497.5</c:v>
                </c:pt>
                <c:pt idx="2986">
                  <c:v>497.66666666666663</c:v>
                </c:pt>
                <c:pt idx="2987">
                  <c:v>497.83333333333331</c:v>
                </c:pt>
                <c:pt idx="2988">
                  <c:v>498</c:v>
                </c:pt>
                <c:pt idx="2989">
                  <c:v>498.16666666666663</c:v>
                </c:pt>
                <c:pt idx="2990">
                  <c:v>498.33333333333331</c:v>
                </c:pt>
                <c:pt idx="2991">
                  <c:v>498.5</c:v>
                </c:pt>
                <c:pt idx="2992">
                  <c:v>498.66666666666663</c:v>
                </c:pt>
                <c:pt idx="2993">
                  <c:v>498.83333333333331</c:v>
                </c:pt>
                <c:pt idx="2994">
                  <c:v>499</c:v>
                </c:pt>
                <c:pt idx="2995">
                  <c:v>499.16666666666663</c:v>
                </c:pt>
                <c:pt idx="2996">
                  <c:v>499.33333333333331</c:v>
                </c:pt>
                <c:pt idx="2997">
                  <c:v>499.5</c:v>
                </c:pt>
                <c:pt idx="2998">
                  <c:v>499.66666666666663</c:v>
                </c:pt>
                <c:pt idx="2999">
                  <c:v>499.83333333333331</c:v>
                </c:pt>
                <c:pt idx="3000">
                  <c:v>500</c:v>
                </c:pt>
                <c:pt idx="3001">
                  <c:v>500.16666666666663</c:v>
                </c:pt>
                <c:pt idx="3002">
                  <c:v>500.33333333333331</c:v>
                </c:pt>
                <c:pt idx="3003">
                  <c:v>500.5</c:v>
                </c:pt>
                <c:pt idx="3004">
                  <c:v>500.66666666666663</c:v>
                </c:pt>
                <c:pt idx="3005">
                  <c:v>500.83333333333331</c:v>
                </c:pt>
                <c:pt idx="3006">
                  <c:v>501</c:v>
                </c:pt>
                <c:pt idx="3007">
                  <c:v>501.16666666666663</c:v>
                </c:pt>
                <c:pt idx="3008">
                  <c:v>501.33333333333331</c:v>
                </c:pt>
                <c:pt idx="3009">
                  <c:v>501.5</c:v>
                </c:pt>
                <c:pt idx="3010">
                  <c:v>501.66666666666663</c:v>
                </c:pt>
                <c:pt idx="3011">
                  <c:v>501.83333333333331</c:v>
                </c:pt>
                <c:pt idx="3012">
                  <c:v>502</c:v>
                </c:pt>
                <c:pt idx="3013">
                  <c:v>502.16666666666663</c:v>
                </c:pt>
                <c:pt idx="3014">
                  <c:v>502.33333333333331</c:v>
                </c:pt>
                <c:pt idx="3015">
                  <c:v>502.5</c:v>
                </c:pt>
                <c:pt idx="3016">
                  <c:v>502.66666666666663</c:v>
                </c:pt>
                <c:pt idx="3017">
                  <c:v>502.83333333333331</c:v>
                </c:pt>
                <c:pt idx="3018">
                  <c:v>503</c:v>
                </c:pt>
                <c:pt idx="3019">
                  <c:v>503.16666666666663</c:v>
                </c:pt>
                <c:pt idx="3020">
                  <c:v>503.33333333333331</c:v>
                </c:pt>
                <c:pt idx="3021">
                  <c:v>503.5</c:v>
                </c:pt>
                <c:pt idx="3022">
                  <c:v>503.66666666666663</c:v>
                </c:pt>
                <c:pt idx="3023">
                  <c:v>503.83333333333331</c:v>
                </c:pt>
                <c:pt idx="3024">
                  <c:v>504</c:v>
                </c:pt>
                <c:pt idx="3025">
                  <c:v>504.16666666666663</c:v>
                </c:pt>
                <c:pt idx="3026">
                  <c:v>504.33333333333331</c:v>
                </c:pt>
                <c:pt idx="3027">
                  <c:v>504.5</c:v>
                </c:pt>
                <c:pt idx="3028">
                  <c:v>504.66666666666663</c:v>
                </c:pt>
                <c:pt idx="3029">
                  <c:v>504.83333333333331</c:v>
                </c:pt>
                <c:pt idx="3030">
                  <c:v>505</c:v>
                </c:pt>
                <c:pt idx="3031">
                  <c:v>505.16666666666663</c:v>
                </c:pt>
                <c:pt idx="3032">
                  <c:v>505.33333333333331</c:v>
                </c:pt>
                <c:pt idx="3033">
                  <c:v>505.5</c:v>
                </c:pt>
                <c:pt idx="3034">
                  <c:v>505.66666666666663</c:v>
                </c:pt>
                <c:pt idx="3035">
                  <c:v>505.83333333333331</c:v>
                </c:pt>
                <c:pt idx="3036">
                  <c:v>506</c:v>
                </c:pt>
                <c:pt idx="3037">
                  <c:v>506.16666666666663</c:v>
                </c:pt>
                <c:pt idx="3038">
                  <c:v>506.33333333333331</c:v>
                </c:pt>
                <c:pt idx="3039">
                  <c:v>506.5</c:v>
                </c:pt>
                <c:pt idx="3040">
                  <c:v>506.66666666666663</c:v>
                </c:pt>
                <c:pt idx="3041">
                  <c:v>506.83333333333331</c:v>
                </c:pt>
                <c:pt idx="3042">
                  <c:v>507</c:v>
                </c:pt>
                <c:pt idx="3043">
                  <c:v>507.16666666666663</c:v>
                </c:pt>
                <c:pt idx="3044">
                  <c:v>507.33333333333331</c:v>
                </c:pt>
                <c:pt idx="3045">
                  <c:v>507.5</c:v>
                </c:pt>
                <c:pt idx="3046">
                  <c:v>507.66666666666663</c:v>
                </c:pt>
                <c:pt idx="3047">
                  <c:v>507.83333333333331</c:v>
                </c:pt>
                <c:pt idx="3048">
                  <c:v>508</c:v>
                </c:pt>
                <c:pt idx="3049">
                  <c:v>508.16666666666663</c:v>
                </c:pt>
                <c:pt idx="3050">
                  <c:v>508.33333333333331</c:v>
                </c:pt>
                <c:pt idx="3051">
                  <c:v>508.5</c:v>
                </c:pt>
                <c:pt idx="3052">
                  <c:v>508.66666666666663</c:v>
                </c:pt>
                <c:pt idx="3053">
                  <c:v>508.83333333333331</c:v>
                </c:pt>
                <c:pt idx="3054">
                  <c:v>509</c:v>
                </c:pt>
                <c:pt idx="3055">
                  <c:v>509.16666666666663</c:v>
                </c:pt>
                <c:pt idx="3056">
                  <c:v>509.33333333333331</c:v>
                </c:pt>
                <c:pt idx="3057">
                  <c:v>509.5</c:v>
                </c:pt>
                <c:pt idx="3058">
                  <c:v>509.66666666666663</c:v>
                </c:pt>
                <c:pt idx="3059">
                  <c:v>509.83333333333331</c:v>
                </c:pt>
                <c:pt idx="3060">
                  <c:v>510</c:v>
                </c:pt>
                <c:pt idx="3061">
                  <c:v>510.16666666666663</c:v>
                </c:pt>
                <c:pt idx="3062">
                  <c:v>510.33333333333331</c:v>
                </c:pt>
                <c:pt idx="3063">
                  <c:v>510.5</c:v>
                </c:pt>
                <c:pt idx="3064">
                  <c:v>510.66666666666663</c:v>
                </c:pt>
                <c:pt idx="3065">
                  <c:v>510.83333333333331</c:v>
                </c:pt>
                <c:pt idx="3066">
                  <c:v>511</c:v>
                </c:pt>
                <c:pt idx="3067">
                  <c:v>511.16666666666663</c:v>
                </c:pt>
                <c:pt idx="3068">
                  <c:v>511.33333333333331</c:v>
                </c:pt>
                <c:pt idx="3069">
                  <c:v>511.5</c:v>
                </c:pt>
                <c:pt idx="3070">
                  <c:v>511.66666666666663</c:v>
                </c:pt>
                <c:pt idx="3071">
                  <c:v>511.83333333333331</c:v>
                </c:pt>
                <c:pt idx="3072">
                  <c:v>512</c:v>
                </c:pt>
                <c:pt idx="3073">
                  <c:v>512.16666666666663</c:v>
                </c:pt>
                <c:pt idx="3074">
                  <c:v>512.33333333333326</c:v>
                </c:pt>
                <c:pt idx="3075">
                  <c:v>512.5</c:v>
                </c:pt>
                <c:pt idx="3076">
                  <c:v>512.66666666666663</c:v>
                </c:pt>
                <c:pt idx="3077">
                  <c:v>512.83333333333326</c:v>
                </c:pt>
                <c:pt idx="3078">
                  <c:v>513</c:v>
                </c:pt>
                <c:pt idx="3079">
                  <c:v>513.16666666666663</c:v>
                </c:pt>
                <c:pt idx="3080">
                  <c:v>513.33333333333326</c:v>
                </c:pt>
                <c:pt idx="3081">
                  <c:v>513.5</c:v>
                </c:pt>
                <c:pt idx="3082">
                  <c:v>513.66666666666663</c:v>
                </c:pt>
                <c:pt idx="3083">
                  <c:v>513.83333333333326</c:v>
                </c:pt>
                <c:pt idx="3084">
                  <c:v>514</c:v>
                </c:pt>
                <c:pt idx="3085">
                  <c:v>514.16666666666663</c:v>
                </c:pt>
                <c:pt idx="3086">
                  <c:v>514.33333333333326</c:v>
                </c:pt>
                <c:pt idx="3087">
                  <c:v>514.5</c:v>
                </c:pt>
                <c:pt idx="3088">
                  <c:v>514.66666666666663</c:v>
                </c:pt>
                <c:pt idx="3089">
                  <c:v>514.83333333333326</c:v>
                </c:pt>
                <c:pt idx="3090">
                  <c:v>515</c:v>
                </c:pt>
                <c:pt idx="3091">
                  <c:v>515.16666666666663</c:v>
                </c:pt>
                <c:pt idx="3092">
                  <c:v>515.33333333333326</c:v>
                </c:pt>
                <c:pt idx="3093">
                  <c:v>515.5</c:v>
                </c:pt>
                <c:pt idx="3094">
                  <c:v>515.66666666666663</c:v>
                </c:pt>
                <c:pt idx="3095">
                  <c:v>515.83333333333326</c:v>
                </c:pt>
                <c:pt idx="3096">
                  <c:v>516</c:v>
                </c:pt>
                <c:pt idx="3097">
                  <c:v>516.16666666666663</c:v>
                </c:pt>
                <c:pt idx="3098">
                  <c:v>516.33333333333326</c:v>
                </c:pt>
                <c:pt idx="3099">
                  <c:v>516.5</c:v>
                </c:pt>
                <c:pt idx="3100">
                  <c:v>516.66666666666663</c:v>
                </c:pt>
                <c:pt idx="3101">
                  <c:v>516.83333333333326</c:v>
                </c:pt>
                <c:pt idx="3102">
                  <c:v>517</c:v>
                </c:pt>
                <c:pt idx="3103">
                  <c:v>517.16666666666663</c:v>
                </c:pt>
                <c:pt idx="3104">
                  <c:v>517.33333333333326</c:v>
                </c:pt>
                <c:pt idx="3105">
                  <c:v>517.5</c:v>
                </c:pt>
                <c:pt idx="3106">
                  <c:v>517.66666666666663</c:v>
                </c:pt>
                <c:pt idx="3107">
                  <c:v>517.83333333333326</c:v>
                </c:pt>
                <c:pt idx="3108">
                  <c:v>518</c:v>
                </c:pt>
                <c:pt idx="3109">
                  <c:v>518.16666666666663</c:v>
                </c:pt>
                <c:pt idx="3110">
                  <c:v>518.33333333333326</c:v>
                </c:pt>
                <c:pt idx="3111">
                  <c:v>518.5</c:v>
                </c:pt>
                <c:pt idx="3112">
                  <c:v>518.66666666666663</c:v>
                </c:pt>
                <c:pt idx="3113">
                  <c:v>518.83333333333326</c:v>
                </c:pt>
                <c:pt idx="3114">
                  <c:v>519</c:v>
                </c:pt>
                <c:pt idx="3115">
                  <c:v>519.16666666666663</c:v>
                </c:pt>
                <c:pt idx="3116">
                  <c:v>519.33333333333326</c:v>
                </c:pt>
                <c:pt idx="3117">
                  <c:v>519.5</c:v>
                </c:pt>
                <c:pt idx="3118">
                  <c:v>519.66666666666663</c:v>
                </c:pt>
                <c:pt idx="3119">
                  <c:v>519.83333333333326</c:v>
                </c:pt>
                <c:pt idx="3120">
                  <c:v>520</c:v>
                </c:pt>
                <c:pt idx="3121">
                  <c:v>520.16666666666663</c:v>
                </c:pt>
                <c:pt idx="3122">
                  <c:v>520.33333333333326</c:v>
                </c:pt>
                <c:pt idx="3123">
                  <c:v>520.5</c:v>
                </c:pt>
                <c:pt idx="3124">
                  <c:v>520.66666666666663</c:v>
                </c:pt>
                <c:pt idx="3125">
                  <c:v>520.83333333333326</c:v>
                </c:pt>
                <c:pt idx="3126">
                  <c:v>521</c:v>
                </c:pt>
                <c:pt idx="3127">
                  <c:v>521.16666666666663</c:v>
                </c:pt>
                <c:pt idx="3128">
                  <c:v>521.33333333333326</c:v>
                </c:pt>
                <c:pt idx="3129">
                  <c:v>521.5</c:v>
                </c:pt>
                <c:pt idx="3130">
                  <c:v>521.66666666666663</c:v>
                </c:pt>
                <c:pt idx="3131">
                  <c:v>521.83333333333326</c:v>
                </c:pt>
                <c:pt idx="3132">
                  <c:v>522</c:v>
                </c:pt>
                <c:pt idx="3133">
                  <c:v>522.16666666666663</c:v>
                </c:pt>
                <c:pt idx="3134">
                  <c:v>522.33333333333326</c:v>
                </c:pt>
                <c:pt idx="3135">
                  <c:v>522.5</c:v>
                </c:pt>
                <c:pt idx="3136">
                  <c:v>522.66666666666663</c:v>
                </c:pt>
                <c:pt idx="3137">
                  <c:v>522.83333333333326</c:v>
                </c:pt>
                <c:pt idx="3138">
                  <c:v>523</c:v>
                </c:pt>
                <c:pt idx="3139">
                  <c:v>523.16666666666663</c:v>
                </c:pt>
                <c:pt idx="3140">
                  <c:v>523.33333333333326</c:v>
                </c:pt>
                <c:pt idx="3141">
                  <c:v>523.5</c:v>
                </c:pt>
                <c:pt idx="3142">
                  <c:v>523.66666666666663</c:v>
                </c:pt>
                <c:pt idx="3143">
                  <c:v>523.83333333333326</c:v>
                </c:pt>
                <c:pt idx="3144">
                  <c:v>524</c:v>
                </c:pt>
                <c:pt idx="3145">
                  <c:v>524.16666666666663</c:v>
                </c:pt>
                <c:pt idx="3146">
                  <c:v>524.33333333333326</c:v>
                </c:pt>
                <c:pt idx="3147">
                  <c:v>524.5</c:v>
                </c:pt>
                <c:pt idx="3148">
                  <c:v>524.66666666666663</c:v>
                </c:pt>
                <c:pt idx="3149">
                  <c:v>524.83333333333326</c:v>
                </c:pt>
                <c:pt idx="3150">
                  <c:v>525</c:v>
                </c:pt>
                <c:pt idx="3151">
                  <c:v>525.16666666666663</c:v>
                </c:pt>
                <c:pt idx="3152">
                  <c:v>525.33333333333326</c:v>
                </c:pt>
                <c:pt idx="3153">
                  <c:v>525.5</c:v>
                </c:pt>
                <c:pt idx="3154">
                  <c:v>525.66666666666663</c:v>
                </c:pt>
                <c:pt idx="3155">
                  <c:v>525.83333333333326</c:v>
                </c:pt>
                <c:pt idx="3156">
                  <c:v>526</c:v>
                </c:pt>
                <c:pt idx="3157">
                  <c:v>526.16666666666663</c:v>
                </c:pt>
                <c:pt idx="3158">
                  <c:v>526.33333333333326</c:v>
                </c:pt>
                <c:pt idx="3159">
                  <c:v>526.5</c:v>
                </c:pt>
                <c:pt idx="3160">
                  <c:v>526.66666666666663</c:v>
                </c:pt>
                <c:pt idx="3161">
                  <c:v>526.83333333333326</c:v>
                </c:pt>
                <c:pt idx="3162">
                  <c:v>527</c:v>
                </c:pt>
                <c:pt idx="3163">
                  <c:v>527.16666666666663</c:v>
                </c:pt>
                <c:pt idx="3164">
                  <c:v>527.33333333333326</c:v>
                </c:pt>
                <c:pt idx="3165">
                  <c:v>527.5</c:v>
                </c:pt>
                <c:pt idx="3166">
                  <c:v>527.66666666666663</c:v>
                </c:pt>
                <c:pt idx="3167">
                  <c:v>527.83333333333326</c:v>
                </c:pt>
                <c:pt idx="3168">
                  <c:v>528</c:v>
                </c:pt>
                <c:pt idx="3169">
                  <c:v>528.16666666666663</c:v>
                </c:pt>
                <c:pt idx="3170">
                  <c:v>528.33333333333326</c:v>
                </c:pt>
                <c:pt idx="3171">
                  <c:v>528.5</c:v>
                </c:pt>
                <c:pt idx="3172">
                  <c:v>528.66666666666663</c:v>
                </c:pt>
                <c:pt idx="3173">
                  <c:v>528.83333333333326</c:v>
                </c:pt>
                <c:pt idx="3174">
                  <c:v>529</c:v>
                </c:pt>
                <c:pt idx="3175">
                  <c:v>529.16666666666663</c:v>
                </c:pt>
                <c:pt idx="3176">
                  <c:v>529.33333333333326</c:v>
                </c:pt>
                <c:pt idx="3177">
                  <c:v>529.5</c:v>
                </c:pt>
                <c:pt idx="3178">
                  <c:v>529.66666666666663</c:v>
                </c:pt>
                <c:pt idx="3179">
                  <c:v>529.83333333333326</c:v>
                </c:pt>
                <c:pt idx="3180">
                  <c:v>530</c:v>
                </c:pt>
                <c:pt idx="3181">
                  <c:v>530.16666666666663</c:v>
                </c:pt>
                <c:pt idx="3182">
                  <c:v>530.33333333333326</c:v>
                </c:pt>
                <c:pt idx="3183">
                  <c:v>530.5</c:v>
                </c:pt>
                <c:pt idx="3184">
                  <c:v>530.66666666666663</c:v>
                </c:pt>
                <c:pt idx="3185">
                  <c:v>530.83333333333326</c:v>
                </c:pt>
                <c:pt idx="3186">
                  <c:v>531</c:v>
                </c:pt>
                <c:pt idx="3187">
                  <c:v>531.16666666666663</c:v>
                </c:pt>
                <c:pt idx="3188">
                  <c:v>531.33333333333326</c:v>
                </c:pt>
                <c:pt idx="3189">
                  <c:v>531.5</c:v>
                </c:pt>
                <c:pt idx="3190">
                  <c:v>531.66666666666663</c:v>
                </c:pt>
                <c:pt idx="3191">
                  <c:v>531.83333333333326</c:v>
                </c:pt>
                <c:pt idx="3192">
                  <c:v>532</c:v>
                </c:pt>
                <c:pt idx="3193">
                  <c:v>532.16666666666663</c:v>
                </c:pt>
                <c:pt idx="3194">
                  <c:v>532.33333333333326</c:v>
                </c:pt>
                <c:pt idx="3195">
                  <c:v>532.5</c:v>
                </c:pt>
                <c:pt idx="3196">
                  <c:v>532.66666666666663</c:v>
                </c:pt>
                <c:pt idx="3197">
                  <c:v>532.83333333333326</c:v>
                </c:pt>
                <c:pt idx="3198">
                  <c:v>533</c:v>
                </c:pt>
                <c:pt idx="3199">
                  <c:v>533.16666666666663</c:v>
                </c:pt>
                <c:pt idx="3200">
                  <c:v>533.33333333333326</c:v>
                </c:pt>
                <c:pt idx="3201">
                  <c:v>533.5</c:v>
                </c:pt>
                <c:pt idx="3202">
                  <c:v>533.66666666666663</c:v>
                </c:pt>
                <c:pt idx="3203">
                  <c:v>533.83333333333326</c:v>
                </c:pt>
                <c:pt idx="3204">
                  <c:v>534</c:v>
                </c:pt>
                <c:pt idx="3205">
                  <c:v>534.16666666666663</c:v>
                </c:pt>
                <c:pt idx="3206">
                  <c:v>534.33333333333326</c:v>
                </c:pt>
                <c:pt idx="3207">
                  <c:v>534.5</c:v>
                </c:pt>
                <c:pt idx="3208">
                  <c:v>534.66666666666663</c:v>
                </c:pt>
                <c:pt idx="3209">
                  <c:v>534.83333333333326</c:v>
                </c:pt>
                <c:pt idx="3210">
                  <c:v>535</c:v>
                </c:pt>
                <c:pt idx="3211">
                  <c:v>535.16666666666663</c:v>
                </c:pt>
                <c:pt idx="3212">
                  <c:v>535.33333333333326</c:v>
                </c:pt>
                <c:pt idx="3213">
                  <c:v>535.5</c:v>
                </c:pt>
                <c:pt idx="3214">
                  <c:v>535.66666666666663</c:v>
                </c:pt>
                <c:pt idx="3215">
                  <c:v>535.83333333333326</c:v>
                </c:pt>
                <c:pt idx="3216">
                  <c:v>536</c:v>
                </c:pt>
                <c:pt idx="3217">
                  <c:v>536.16666666666663</c:v>
                </c:pt>
                <c:pt idx="3218">
                  <c:v>536.33333333333326</c:v>
                </c:pt>
                <c:pt idx="3219">
                  <c:v>536.5</c:v>
                </c:pt>
                <c:pt idx="3220">
                  <c:v>536.66666666666663</c:v>
                </c:pt>
                <c:pt idx="3221">
                  <c:v>536.83333333333326</c:v>
                </c:pt>
                <c:pt idx="3222">
                  <c:v>537</c:v>
                </c:pt>
                <c:pt idx="3223">
                  <c:v>537.16666666666663</c:v>
                </c:pt>
                <c:pt idx="3224">
                  <c:v>537.33333333333326</c:v>
                </c:pt>
                <c:pt idx="3225">
                  <c:v>537.5</c:v>
                </c:pt>
                <c:pt idx="3226">
                  <c:v>537.66666666666663</c:v>
                </c:pt>
                <c:pt idx="3227">
                  <c:v>537.83333333333326</c:v>
                </c:pt>
                <c:pt idx="3228">
                  <c:v>538</c:v>
                </c:pt>
                <c:pt idx="3229">
                  <c:v>538.16666666666663</c:v>
                </c:pt>
                <c:pt idx="3230">
                  <c:v>538.33333333333326</c:v>
                </c:pt>
                <c:pt idx="3231">
                  <c:v>538.5</c:v>
                </c:pt>
                <c:pt idx="3232">
                  <c:v>538.66666666666663</c:v>
                </c:pt>
                <c:pt idx="3233">
                  <c:v>538.83333333333326</c:v>
                </c:pt>
                <c:pt idx="3234">
                  <c:v>539</c:v>
                </c:pt>
                <c:pt idx="3235">
                  <c:v>539.16666666666663</c:v>
                </c:pt>
                <c:pt idx="3236">
                  <c:v>539.33333333333326</c:v>
                </c:pt>
                <c:pt idx="3237">
                  <c:v>539.5</c:v>
                </c:pt>
                <c:pt idx="3238">
                  <c:v>539.66666666666663</c:v>
                </c:pt>
                <c:pt idx="3239">
                  <c:v>539.83333333333326</c:v>
                </c:pt>
                <c:pt idx="3240">
                  <c:v>540</c:v>
                </c:pt>
                <c:pt idx="3241">
                  <c:v>540.16666666666663</c:v>
                </c:pt>
                <c:pt idx="3242">
                  <c:v>540.33333333333326</c:v>
                </c:pt>
                <c:pt idx="3243">
                  <c:v>540.5</c:v>
                </c:pt>
                <c:pt idx="3244">
                  <c:v>540.66666666666663</c:v>
                </c:pt>
                <c:pt idx="3245">
                  <c:v>540.83333333333326</c:v>
                </c:pt>
                <c:pt idx="3246">
                  <c:v>541</c:v>
                </c:pt>
                <c:pt idx="3247">
                  <c:v>541.16666666666663</c:v>
                </c:pt>
                <c:pt idx="3248">
                  <c:v>541.33333333333326</c:v>
                </c:pt>
                <c:pt idx="3249">
                  <c:v>541.5</c:v>
                </c:pt>
                <c:pt idx="3250">
                  <c:v>541.66666666666663</c:v>
                </c:pt>
                <c:pt idx="3251">
                  <c:v>541.83333333333326</c:v>
                </c:pt>
                <c:pt idx="3252">
                  <c:v>542</c:v>
                </c:pt>
                <c:pt idx="3253">
                  <c:v>542.16666666666663</c:v>
                </c:pt>
                <c:pt idx="3254">
                  <c:v>542.33333333333326</c:v>
                </c:pt>
                <c:pt idx="3255">
                  <c:v>542.5</c:v>
                </c:pt>
                <c:pt idx="3256">
                  <c:v>542.66666666666663</c:v>
                </c:pt>
                <c:pt idx="3257">
                  <c:v>542.83333333333326</c:v>
                </c:pt>
                <c:pt idx="3258">
                  <c:v>543</c:v>
                </c:pt>
                <c:pt idx="3259">
                  <c:v>543.16666666666663</c:v>
                </c:pt>
                <c:pt idx="3260">
                  <c:v>543.33333333333326</c:v>
                </c:pt>
                <c:pt idx="3261">
                  <c:v>543.5</c:v>
                </c:pt>
                <c:pt idx="3262">
                  <c:v>543.66666666666663</c:v>
                </c:pt>
                <c:pt idx="3263">
                  <c:v>543.83333333333326</c:v>
                </c:pt>
                <c:pt idx="3264">
                  <c:v>544</c:v>
                </c:pt>
                <c:pt idx="3265">
                  <c:v>544.16666666666663</c:v>
                </c:pt>
                <c:pt idx="3266">
                  <c:v>544.33333333333326</c:v>
                </c:pt>
                <c:pt idx="3267">
                  <c:v>544.5</c:v>
                </c:pt>
                <c:pt idx="3268">
                  <c:v>544.66666666666663</c:v>
                </c:pt>
                <c:pt idx="3269">
                  <c:v>544.83333333333326</c:v>
                </c:pt>
                <c:pt idx="3270">
                  <c:v>545</c:v>
                </c:pt>
                <c:pt idx="3271">
                  <c:v>545.16666666666663</c:v>
                </c:pt>
                <c:pt idx="3272">
                  <c:v>545.33333333333326</c:v>
                </c:pt>
                <c:pt idx="3273">
                  <c:v>545.5</c:v>
                </c:pt>
                <c:pt idx="3274">
                  <c:v>545.66666666666663</c:v>
                </c:pt>
                <c:pt idx="3275">
                  <c:v>545.83333333333326</c:v>
                </c:pt>
                <c:pt idx="3276">
                  <c:v>546</c:v>
                </c:pt>
                <c:pt idx="3277">
                  <c:v>546.16666666666663</c:v>
                </c:pt>
                <c:pt idx="3278">
                  <c:v>546.33333333333326</c:v>
                </c:pt>
                <c:pt idx="3279">
                  <c:v>546.5</c:v>
                </c:pt>
                <c:pt idx="3280">
                  <c:v>546.66666666666663</c:v>
                </c:pt>
                <c:pt idx="3281">
                  <c:v>546.83333333333326</c:v>
                </c:pt>
                <c:pt idx="3282">
                  <c:v>547</c:v>
                </c:pt>
                <c:pt idx="3283">
                  <c:v>547.16666666666663</c:v>
                </c:pt>
                <c:pt idx="3284">
                  <c:v>547.33333333333326</c:v>
                </c:pt>
                <c:pt idx="3285">
                  <c:v>547.5</c:v>
                </c:pt>
                <c:pt idx="3286">
                  <c:v>547.66666666666663</c:v>
                </c:pt>
                <c:pt idx="3287">
                  <c:v>547.83333333333326</c:v>
                </c:pt>
                <c:pt idx="3288">
                  <c:v>548</c:v>
                </c:pt>
                <c:pt idx="3289">
                  <c:v>548.16666666666663</c:v>
                </c:pt>
                <c:pt idx="3290">
                  <c:v>548.33333333333326</c:v>
                </c:pt>
                <c:pt idx="3291">
                  <c:v>548.5</c:v>
                </c:pt>
                <c:pt idx="3292">
                  <c:v>548.66666666666663</c:v>
                </c:pt>
                <c:pt idx="3293">
                  <c:v>548.83333333333326</c:v>
                </c:pt>
                <c:pt idx="3294">
                  <c:v>549</c:v>
                </c:pt>
                <c:pt idx="3295">
                  <c:v>549.16666666666663</c:v>
                </c:pt>
                <c:pt idx="3296">
                  <c:v>549.33333333333326</c:v>
                </c:pt>
                <c:pt idx="3297">
                  <c:v>549.5</c:v>
                </c:pt>
                <c:pt idx="3298">
                  <c:v>549.66666666666663</c:v>
                </c:pt>
                <c:pt idx="3299">
                  <c:v>549.83333333333326</c:v>
                </c:pt>
                <c:pt idx="3300">
                  <c:v>550</c:v>
                </c:pt>
                <c:pt idx="3301">
                  <c:v>550.16666666666663</c:v>
                </c:pt>
                <c:pt idx="3302">
                  <c:v>550.33333333333326</c:v>
                </c:pt>
                <c:pt idx="3303">
                  <c:v>550.5</c:v>
                </c:pt>
                <c:pt idx="3304">
                  <c:v>550.66666666666663</c:v>
                </c:pt>
                <c:pt idx="3305">
                  <c:v>550.83333333333326</c:v>
                </c:pt>
                <c:pt idx="3306">
                  <c:v>551</c:v>
                </c:pt>
                <c:pt idx="3307">
                  <c:v>551.16666666666663</c:v>
                </c:pt>
                <c:pt idx="3308">
                  <c:v>551.33333333333326</c:v>
                </c:pt>
                <c:pt idx="3309">
                  <c:v>551.5</c:v>
                </c:pt>
                <c:pt idx="3310">
                  <c:v>551.66666666666663</c:v>
                </c:pt>
                <c:pt idx="3311">
                  <c:v>551.83333333333326</c:v>
                </c:pt>
                <c:pt idx="3312">
                  <c:v>552</c:v>
                </c:pt>
                <c:pt idx="3313">
                  <c:v>552.16666666666663</c:v>
                </c:pt>
                <c:pt idx="3314">
                  <c:v>552.33333333333326</c:v>
                </c:pt>
                <c:pt idx="3315">
                  <c:v>552.5</c:v>
                </c:pt>
                <c:pt idx="3316">
                  <c:v>552.66666666666663</c:v>
                </c:pt>
                <c:pt idx="3317">
                  <c:v>552.83333333333326</c:v>
                </c:pt>
                <c:pt idx="3318">
                  <c:v>553</c:v>
                </c:pt>
                <c:pt idx="3319">
                  <c:v>553.16666666666663</c:v>
                </c:pt>
                <c:pt idx="3320">
                  <c:v>553.33333333333326</c:v>
                </c:pt>
                <c:pt idx="3321">
                  <c:v>553.5</c:v>
                </c:pt>
                <c:pt idx="3322">
                  <c:v>553.66666666666663</c:v>
                </c:pt>
                <c:pt idx="3323">
                  <c:v>553.83333333333326</c:v>
                </c:pt>
                <c:pt idx="3324">
                  <c:v>554</c:v>
                </c:pt>
                <c:pt idx="3325">
                  <c:v>554.16666666666663</c:v>
                </c:pt>
                <c:pt idx="3326">
                  <c:v>554.33333333333326</c:v>
                </c:pt>
                <c:pt idx="3327">
                  <c:v>554.5</c:v>
                </c:pt>
                <c:pt idx="3328">
                  <c:v>554.66666666666663</c:v>
                </c:pt>
                <c:pt idx="3329">
                  <c:v>554.83333333333326</c:v>
                </c:pt>
                <c:pt idx="3330">
                  <c:v>555</c:v>
                </c:pt>
                <c:pt idx="3331">
                  <c:v>555.16666666666663</c:v>
                </c:pt>
                <c:pt idx="3332">
                  <c:v>555.33333333333326</c:v>
                </c:pt>
                <c:pt idx="3333">
                  <c:v>555.5</c:v>
                </c:pt>
                <c:pt idx="3334">
                  <c:v>555.66666666666663</c:v>
                </c:pt>
                <c:pt idx="3335">
                  <c:v>555.83333333333326</c:v>
                </c:pt>
                <c:pt idx="3336">
                  <c:v>556</c:v>
                </c:pt>
                <c:pt idx="3337">
                  <c:v>556.16666666666663</c:v>
                </c:pt>
                <c:pt idx="3338">
                  <c:v>556.33333333333326</c:v>
                </c:pt>
                <c:pt idx="3339">
                  <c:v>556.5</c:v>
                </c:pt>
                <c:pt idx="3340">
                  <c:v>556.66666666666663</c:v>
                </c:pt>
                <c:pt idx="3341">
                  <c:v>556.83333333333326</c:v>
                </c:pt>
                <c:pt idx="3342">
                  <c:v>557</c:v>
                </c:pt>
                <c:pt idx="3343">
                  <c:v>557.16666666666663</c:v>
                </c:pt>
                <c:pt idx="3344">
                  <c:v>557.33333333333326</c:v>
                </c:pt>
                <c:pt idx="3345">
                  <c:v>557.5</c:v>
                </c:pt>
                <c:pt idx="3346">
                  <c:v>557.66666666666663</c:v>
                </c:pt>
                <c:pt idx="3347">
                  <c:v>557.83333333333326</c:v>
                </c:pt>
                <c:pt idx="3348">
                  <c:v>558</c:v>
                </c:pt>
                <c:pt idx="3349">
                  <c:v>558.16666666666663</c:v>
                </c:pt>
                <c:pt idx="3350">
                  <c:v>558.33333333333326</c:v>
                </c:pt>
                <c:pt idx="3351">
                  <c:v>558.5</c:v>
                </c:pt>
                <c:pt idx="3352">
                  <c:v>558.66666666666663</c:v>
                </c:pt>
                <c:pt idx="3353">
                  <c:v>558.83333333333326</c:v>
                </c:pt>
                <c:pt idx="3354">
                  <c:v>559</c:v>
                </c:pt>
                <c:pt idx="3355">
                  <c:v>559.16666666666663</c:v>
                </c:pt>
                <c:pt idx="3356">
                  <c:v>559.33333333333326</c:v>
                </c:pt>
                <c:pt idx="3357">
                  <c:v>559.5</c:v>
                </c:pt>
                <c:pt idx="3358">
                  <c:v>559.66666666666663</c:v>
                </c:pt>
                <c:pt idx="3359">
                  <c:v>559.83333333333326</c:v>
                </c:pt>
                <c:pt idx="3360">
                  <c:v>560</c:v>
                </c:pt>
                <c:pt idx="3361">
                  <c:v>560.16666666666663</c:v>
                </c:pt>
                <c:pt idx="3362">
                  <c:v>560.33333333333326</c:v>
                </c:pt>
                <c:pt idx="3363">
                  <c:v>560.5</c:v>
                </c:pt>
                <c:pt idx="3364">
                  <c:v>560.66666666666663</c:v>
                </c:pt>
                <c:pt idx="3365">
                  <c:v>560.83333333333326</c:v>
                </c:pt>
                <c:pt idx="3366">
                  <c:v>561</c:v>
                </c:pt>
                <c:pt idx="3367">
                  <c:v>561.16666666666663</c:v>
                </c:pt>
                <c:pt idx="3368">
                  <c:v>561.33333333333326</c:v>
                </c:pt>
                <c:pt idx="3369">
                  <c:v>561.5</c:v>
                </c:pt>
                <c:pt idx="3370">
                  <c:v>561.66666666666663</c:v>
                </c:pt>
                <c:pt idx="3371">
                  <c:v>561.83333333333326</c:v>
                </c:pt>
                <c:pt idx="3372">
                  <c:v>562</c:v>
                </c:pt>
                <c:pt idx="3373">
                  <c:v>562.16666666666663</c:v>
                </c:pt>
                <c:pt idx="3374">
                  <c:v>562.33333333333326</c:v>
                </c:pt>
                <c:pt idx="3375">
                  <c:v>562.5</c:v>
                </c:pt>
                <c:pt idx="3376">
                  <c:v>562.66666666666663</c:v>
                </c:pt>
                <c:pt idx="3377">
                  <c:v>562.83333333333326</c:v>
                </c:pt>
                <c:pt idx="3378">
                  <c:v>563</c:v>
                </c:pt>
                <c:pt idx="3379">
                  <c:v>563.16666666666663</c:v>
                </c:pt>
                <c:pt idx="3380">
                  <c:v>563.33333333333326</c:v>
                </c:pt>
                <c:pt idx="3381">
                  <c:v>563.5</c:v>
                </c:pt>
                <c:pt idx="3382">
                  <c:v>563.66666666666663</c:v>
                </c:pt>
                <c:pt idx="3383">
                  <c:v>563.83333333333326</c:v>
                </c:pt>
                <c:pt idx="3384">
                  <c:v>564</c:v>
                </c:pt>
                <c:pt idx="3385">
                  <c:v>564.16666666666663</c:v>
                </c:pt>
                <c:pt idx="3386">
                  <c:v>564.33333333333326</c:v>
                </c:pt>
                <c:pt idx="3387">
                  <c:v>564.5</c:v>
                </c:pt>
                <c:pt idx="3388">
                  <c:v>564.66666666666663</c:v>
                </c:pt>
                <c:pt idx="3389">
                  <c:v>564.83333333333326</c:v>
                </c:pt>
                <c:pt idx="3390">
                  <c:v>565</c:v>
                </c:pt>
                <c:pt idx="3391">
                  <c:v>565.16666666666663</c:v>
                </c:pt>
                <c:pt idx="3392">
                  <c:v>565.33333333333326</c:v>
                </c:pt>
                <c:pt idx="3393">
                  <c:v>565.5</c:v>
                </c:pt>
                <c:pt idx="3394">
                  <c:v>565.66666666666663</c:v>
                </c:pt>
                <c:pt idx="3395">
                  <c:v>565.83333333333326</c:v>
                </c:pt>
                <c:pt idx="3396">
                  <c:v>566</c:v>
                </c:pt>
                <c:pt idx="3397">
                  <c:v>566.16666666666663</c:v>
                </c:pt>
                <c:pt idx="3398">
                  <c:v>566.33333333333326</c:v>
                </c:pt>
                <c:pt idx="3399">
                  <c:v>566.5</c:v>
                </c:pt>
                <c:pt idx="3400">
                  <c:v>566.66666666666663</c:v>
                </c:pt>
                <c:pt idx="3401">
                  <c:v>566.83333333333326</c:v>
                </c:pt>
                <c:pt idx="3402">
                  <c:v>567</c:v>
                </c:pt>
                <c:pt idx="3403">
                  <c:v>567.16666666666663</c:v>
                </c:pt>
                <c:pt idx="3404">
                  <c:v>567.33333333333326</c:v>
                </c:pt>
                <c:pt idx="3405">
                  <c:v>567.5</c:v>
                </c:pt>
                <c:pt idx="3406">
                  <c:v>567.66666666666663</c:v>
                </c:pt>
                <c:pt idx="3407">
                  <c:v>567.83333333333326</c:v>
                </c:pt>
                <c:pt idx="3408">
                  <c:v>568</c:v>
                </c:pt>
                <c:pt idx="3409">
                  <c:v>568.16666666666663</c:v>
                </c:pt>
                <c:pt idx="3410">
                  <c:v>568.33333333333326</c:v>
                </c:pt>
                <c:pt idx="3411">
                  <c:v>568.5</c:v>
                </c:pt>
                <c:pt idx="3412">
                  <c:v>568.66666666666663</c:v>
                </c:pt>
                <c:pt idx="3413">
                  <c:v>568.83333333333326</c:v>
                </c:pt>
                <c:pt idx="3414">
                  <c:v>569</c:v>
                </c:pt>
                <c:pt idx="3415">
                  <c:v>569.16666666666663</c:v>
                </c:pt>
                <c:pt idx="3416">
                  <c:v>569.33333333333326</c:v>
                </c:pt>
                <c:pt idx="3417">
                  <c:v>569.5</c:v>
                </c:pt>
                <c:pt idx="3418">
                  <c:v>569.66666666666663</c:v>
                </c:pt>
                <c:pt idx="3419">
                  <c:v>569.83333333333326</c:v>
                </c:pt>
                <c:pt idx="3420">
                  <c:v>570</c:v>
                </c:pt>
                <c:pt idx="3421">
                  <c:v>570.16666666666663</c:v>
                </c:pt>
                <c:pt idx="3422">
                  <c:v>570.33333333333326</c:v>
                </c:pt>
                <c:pt idx="3423">
                  <c:v>570.5</c:v>
                </c:pt>
                <c:pt idx="3424">
                  <c:v>570.66666666666663</c:v>
                </c:pt>
                <c:pt idx="3425">
                  <c:v>570.83333333333326</c:v>
                </c:pt>
                <c:pt idx="3426">
                  <c:v>571</c:v>
                </c:pt>
                <c:pt idx="3427">
                  <c:v>571.16666666666663</c:v>
                </c:pt>
                <c:pt idx="3428">
                  <c:v>571.33333333333326</c:v>
                </c:pt>
                <c:pt idx="3429">
                  <c:v>571.5</c:v>
                </c:pt>
                <c:pt idx="3430">
                  <c:v>571.66666666666663</c:v>
                </c:pt>
                <c:pt idx="3431">
                  <c:v>571.83333333333326</c:v>
                </c:pt>
                <c:pt idx="3432">
                  <c:v>572</c:v>
                </c:pt>
                <c:pt idx="3433">
                  <c:v>572.16666666666663</c:v>
                </c:pt>
                <c:pt idx="3434">
                  <c:v>572.33333333333326</c:v>
                </c:pt>
                <c:pt idx="3435">
                  <c:v>572.5</c:v>
                </c:pt>
                <c:pt idx="3436">
                  <c:v>572.66666666666663</c:v>
                </c:pt>
                <c:pt idx="3437">
                  <c:v>572.83333333333326</c:v>
                </c:pt>
                <c:pt idx="3438">
                  <c:v>573</c:v>
                </c:pt>
                <c:pt idx="3439">
                  <c:v>573.16666666666663</c:v>
                </c:pt>
                <c:pt idx="3440">
                  <c:v>573.33333333333326</c:v>
                </c:pt>
                <c:pt idx="3441">
                  <c:v>573.5</c:v>
                </c:pt>
                <c:pt idx="3442">
                  <c:v>573.66666666666663</c:v>
                </c:pt>
                <c:pt idx="3443">
                  <c:v>573.83333333333326</c:v>
                </c:pt>
                <c:pt idx="3444">
                  <c:v>574</c:v>
                </c:pt>
                <c:pt idx="3445">
                  <c:v>574.16666666666663</c:v>
                </c:pt>
                <c:pt idx="3446">
                  <c:v>574.33333333333326</c:v>
                </c:pt>
                <c:pt idx="3447">
                  <c:v>574.5</c:v>
                </c:pt>
                <c:pt idx="3448">
                  <c:v>574.66666666666663</c:v>
                </c:pt>
                <c:pt idx="3449">
                  <c:v>574.83333333333326</c:v>
                </c:pt>
                <c:pt idx="3450">
                  <c:v>575</c:v>
                </c:pt>
                <c:pt idx="3451">
                  <c:v>575.16666666666663</c:v>
                </c:pt>
                <c:pt idx="3452">
                  <c:v>575.33333333333326</c:v>
                </c:pt>
                <c:pt idx="3453">
                  <c:v>575.5</c:v>
                </c:pt>
                <c:pt idx="3454">
                  <c:v>575.66666666666663</c:v>
                </c:pt>
                <c:pt idx="3455">
                  <c:v>575.83333333333326</c:v>
                </c:pt>
                <c:pt idx="3456">
                  <c:v>576</c:v>
                </c:pt>
                <c:pt idx="3457">
                  <c:v>576.16666666666663</c:v>
                </c:pt>
                <c:pt idx="3458">
                  <c:v>576.33333333333326</c:v>
                </c:pt>
                <c:pt idx="3459">
                  <c:v>576.5</c:v>
                </c:pt>
                <c:pt idx="3460">
                  <c:v>576.66666666666663</c:v>
                </c:pt>
                <c:pt idx="3461">
                  <c:v>576.83333333333326</c:v>
                </c:pt>
                <c:pt idx="3462">
                  <c:v>577</c:v>
                </c:pt>
                <c:pt idx="3463">
                  <c:v>577.16666666666663</c:v>
                </c:pt>
                <c:pt idx="3464">
                  <c:v>577.33333333333326</c:v>
                </c:pt>
                <c:pt idx="3465">
                  <c:v>577.5</c:v>
                </c:pt>
                <c:pt idx="3466">
                  <c:v>577.66666666666663</c:v>
                </c:pt>
                <c:pt idx="3467">
                  <c:v>577.83333333333326</c:v>
                </c:pt>
                <c:pt idx="3468">
                  <c:v>578</c:v>
                </c:pt>
                <c:pt idx="3469">
                  <c:v>578.16666666666663</c:v>
                </c:pt>
                <c:pt idx="3470">
                  <c:v>578.33333333333326</c:v>
                </c:pt>
                <c:pt idx="3471">
                  <c:v>578.5</c:v>
                </c:pt>
                <c:pt idx="3472">
                  <c:v>578.66666666666663</c:v>
                </c:pt>
                <c:pt idx="3473">
                  <c:v>578.83333333333326</c:v>
                </c:pt>
                <c:pt idx="3474">
                  <c:v>579</c:v>
                </c:pt>
                <c:pt idx="3475">
                  <c:v>579.16666666666663</c:v>
                </c:pt>
                <c:pt idx="3476">
                  <c:v>579.33333333333326</c:v>
                </c:pt>
                <c:pt idx="3477">
                  <c:v>579.5</c:v>
                </c:pt>
                <c:pt idx="3478">
                  <c:v>579.66666666666663</c:v>
                </c:pt>
                <c:pt idx="3479">
                  <c:v>579.83333333333326</c:v>
                </c:pt>
                <c:pt idx="3480">
                  <c:v>580</c:v>
                </c:pt>
                <c:pt idx="3481">
                  <c:v>580.16666666666663</c:v>
                </c:pt>
                <c:pt idx="3482">
                  <c:v>580.33333333333326</c:v>
                </c:pt>
              </c:numCache>
            </c:numRef>
          </c:xVal>
          <c:yVal>
            <c:numRef>
              <c:f>HYDROGRAPH!$C$4:$C$3486</c:f>
              <c:numCache>
                <c:formatCode>0.000</c:formatCode>
                <c:ptCount val="3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5C-4077-B882-1DAFF7391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46712"/>
        <c:axId val="600347104"/>
        <c:extLst/>
      </c:scatterChart>
      <c:valAx>
        <c:axId val="600346712"/>
        <c:scaling>
          <c:orientation val="minMax"/>
          <c:max val="4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347104"/>
        <c:crosses val="autoZero"/>
        <c:crossBetween val="midCat"/>
        <c:majorUnit val="4"/>
      </c:valAx>
      <c:valAx>
        <c:axId val="600347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Flow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+mn-lt"/>
                  </a:rPr>
                  <a:t> Rate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 (ft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+mn-lt"/>
                  </a:rPr>
                  <a:t>3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+mn-lt"/>
                  </a:rPr>
                  <a:t>/s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0955279999287472E-2"/>
              <c:y val="0.24269567261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346712"/>
        <c:crosses val="autoZero"/>
        <c:crossBetween val="midCat"/>
      </c:valAx>
      <c:spPr>
        <a:noFill/>
        <a:ln w="15875">
          <a:solidFill>
            <a:sysClr val="windowText" lastClr="000000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19546102536844"/>
          <c:y val="0.11590946114519199"/>
          <c:w val="0.16223454091609824"/>
          <c:h val="0.17657962838574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+mn-lt"/>
              </a:rPr>
              <a:t>Storage Indication Curve</a:t>
            </a:r>
          </a:p>
        </c:rich>
      </c:tx>
      <c:layout>
        <c:manualLayout>
          <c:xMode val="edge"/>
          <c:yMode val="edge"/>
          <c:x val="0.41203882607194608"/>
          <c:y val="9.59236503038109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98570728471117"/>
          <c:y val="9.8887441228119877E-2"/>
          <c:w val="0.80487482676281275"/>
          <c:h val="0.72945939311542896"/>
        </c:manualLayout>
      </c:layout>
      <c:scatterChart>
        <c:scatterStyle val="smoothMarker"/>
        <c:varyColors val="0"/>
        <c:ser>
          <c:idx val="0"/>
          <c:order val="0"/>
          <c:tx>
            <c:v>Storage Indication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REFERENCE!$V$17:$V$67</c:f>
              <c:numCache>
                <c:formatCode>0.00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3.3218590262750688E-2</c:v>
                </c:pt>
                <c:pt idx="22">
                  <c:v>4.6978180872496854E-2</c:v>
                </c:pt>
                <c:pt idx="23">
                  <c:v>5.7536286090896928E-2</c:v>
                </c:pt>
                <c:pt idx="24">
                  <c:v>9.3560045898276267E-2</c:v>
                </c:pt>
                <c:pt idx="25">
                  <c:v>0.11716404156826349</c:v>
                </c:pt>
                <c:pt idx="26">
                  <c:v>0.13561432686387487</c:v>
                </c:pt>
                <c:pt idx="27">
                  <c:v>0.15149688633740652</c:v>
                </c:pt>
                <c:pt idx="28">
                  <c:v>0.16571671836484142</c:v>
                </c:pt>
                <c:pt idx="29">
                  <c:v>0.17873183240776011</c:v>
                </c:pt>
                <c:pt idx="30">
                  <c:v>0.19081643713826413</c:v>
                </c:pt>
                <c:pt idx="31">
                  <c:v>0.53419086580679853</c:v>
                </c:pt>
                <c:pt idx="32">
                  <c:v>1.1520140045707539</c:v>
                </c:pt>
                <c:pt idx="33">
                  <c:v>1.9483781809622218</c:v>
                </c:pt>
                <c:pt idx="34">
                  <c:v>2.8890972796673751</c:v>
                </c:pt>
                <c:pt idx="35">
                  <c:v>3.9544287344138263</c:v>
                </c:pt>
                <c:pt idx="36">
                  <c:v>5.1310592064915337</c:v>
                </c:pt>
                <c:pt idx="37">
                  <c:v>6.4092189474130574</c:v>
                </c:pt>
                <c:pt idx="38">
                  <c:v>7.7813404622128148</c:v>
                </c:pt>
                <c:pt idx="39">
                  <c:v>9.241336612722586</c:v>
                </c:pt>
                <c:pt idx="40">
                  <c:v>10.784172378752322</c:v>
                </c:pt>
                <c:pt idx="41">
                  <c:v>12.884108621042992</c:v>
                </c:pt>
                <c:pt idx="42">
                  <c:v>15.45538643263869</c:v>
                </c:pt>
                <c:pt idx="43">
                  <c:v>18.356463424230963</c:v>
                </c:pt>
                <c:pt idx="44">
                  <c:v>21.535155279374194</c:v>
                </c:pt>
                <c:pt idx="45">
                  <c:v>24.960422837909867</c:v>
                </c:pt>
                <c:pt idx="46">
                  <c:v>24.960422837909867</c:v>
                </c:pt>
                <c:pt idx="47">
                  <c:v>24.960422837909867</c:v>
                </c:pt>
                <c:pt idx="48">
                  <c:v>24.960422837909867</c:v>
                </c:pt>
                <c:pt idx="49">
                  <c:v>24.960422837909867</c:v>
                </c:pt>
                <c:pt idx="50">
                  <c:v>24.960422837909867</c:v>
                </c:pt>
              </c:numCache>
            </c:numRef>
          </c:xVal>
          <c:yVal>
            <c:numRef>
              <c:f>REFERENCE!$W$17:$W$67</c:f>
              <c:numCache>
                <c:formatCode>0.000</c:formatCode>
                <c:ptCount val="51"/>
                <c:pt idx="0">
                  <c:v>0</c:v>
                </c:pt>
                <c:pt idx="1">
                  <c:v>1.1461041666666668E-2</c:v>
                </c:pt>
                <c:pt idx="2">
                  <c:v>4.6577222222222221E-2</c:v>
                </c:pt>
                <c:pt idx="3">
                  <c:v>0.10644812499999999</c:v>
                </c:pt>
                <c:pt idx="4">
                  <c:v>0.19217333333333331</c:v>
                </c:pt>
                <c:pt idx="5">
                  <c:v>0.30485243055555555</c:v>
                </c:pt>
                <c:pt idx="6">
                  <c:v>0.44558500000000012</c:v>
                </c:pt>
                <c:pt idx="7">
                  <c:v>0.61547062500000005</c:v>
                </c:pt>
                <c:pt idx="8">
                  <c:v>0.81560888888888894</c:v>
                </c:pt>
                <c:pt idx="9">
                  <c:v>1.0470993749999999</c:v>
                </c:pt>
                <c:pt idx="10">
                  <c:v>1.3110416666666667</c:v>
                </c:pt>
                <c:pt idx="11">
                  <c:v>1.6085353472222224</c:v>
                </c:pt>
                <c:pt idx="12">
                  <c:v>1.9406800000000002</c:v>
                </c:pt>
                <c:pt idx="13">
                  <c:v>2.3085752083333335</c:v>
                </c:pt>
                <c:pt idx="14">
                  <c:v>2.7133205555555553</c:v>
                </c:pt>
                <c:pt idx="15">
                  <c:v>3.1560156250000002</c:v>
                </c:pt>
                <c:pt idx="16">
                  <c:v>3.6377600000000005</c:v>
                </c:pt>
                <c:pt idx="17">
                  <c:v>4.159653263888889</c:v>
                </c:pt>
                <c:pt idx="18">
                  <c:v>4.7227950000000005</c:v>
                </c:pt>
                <c:pt idx="19">
                  <c:v>5.3282847916666665</c:v>
                </c:pt>
                <c:pt idx="20">
                  <c:v>5.9772222222222222</c:v>
                </c:pt>
                <c:pt idx="21">
                  <c:v>6.70392546526275</c:v>
                </c:pt>
                <c:pt idx="22">
                  <c:v>7.4568165142058307</c:v>
                </c:pt>
                <c:pt idx="23">
                  <c:v>8.2532524666464528</c:v>
                </c:pt>
                <c:pt idx="24">
                  <c:v>9.1230000458982747</c:v>
                </c:pt>
                <c:pt idx="25">
                  <c:v>10.029273416568266</c:v>
                </c:pt>
                <c:pt idx="26">
                  <c:v>10.980438215752764</c:v>
                </c:pt>
                <c:pt idx="27">
                  <c:v>11.98018001133741</c:v>
                </c:pt>
                <c:pt idx="28">
                  <c:v>13.030503385031507</c:v>
                </c:pt>
                <c:pt idx="29">
                  <c:v>14.132965929629981</c:v>
                </c:pt>
                <c:pt idx="30">
                  <c:v>15.288941437138263</c:v>
                </c:pt>
                <c:pt idx="31">
                  <c:v>16.831749824140136</c:v>
                </c:pt>
                <c:pt idx="32">
                  <c:v>18.705649560126311</c:v>
                </c:pt>
                <c:pt idx="33">
                  <c:v>20.815832555962224</c:v>
                </c:pt>
                <c:pt idx="34">
                  <c:v>23.129212279667374</c:v>
                </c:pt>
                <c:pt idx="35">
                  <c:v>25.627145748302716</c:v>
                </c:pt>
                <c:pt idx="36">
                  <c:v>28.29741920649154</c:v>
                </c:pt>
                <c:pt idx="37">
                  <c:v>31.131362489079727</c:v>
                </c:pt>
                <c:pt idx="38">
                  <c:v>34.122507684435035</c:v>
                </c:pt>
                <c:pt idx="39">
                  <c:v>37.265867237722588</c:v>
                </c:pt>
                <c:pt idx="40">
                  <c:v>40.557505712085657</c:v>
                </c:pt>
                <c:pt idx="41">
                  <c:v>44.472783551598546</c:v>
                </c:pt>
                <c:pt idx="42">
                  <c:v>48.927041432638696</c:v>
                </c:pt>
                <c:pt idx="43">
                  <c:v>53.779836549230964</c:v>
                </c:pt>
                <c:pt idx="44">
                  <c:v>58.98008416826309</c:v>
                </c:pt>
                <c:pt idx="45">
                  <c:v>64.497844712909867</c:v>
                </c:pt>
                <c:pt idx="46">
                  <c:v>64.497844712909867</c:v>
                </c:pt>
                <c:pt idx="47">
                  <c:v>64.497844712909867</c:v>
                </c:pt>
                <c:pt idx="48">
                  <c:v>64.497844712909867</c:v>
                </c:pt>
                <c:pt idx="49">
                  <c:v>64.497844712909867</c:v>
                </c:pt>
                <c:pt idx="50">
                  <c:v>64.497844712909867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25-43B2-85AC-57A652059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46712"/>
        <c:axId val="600347104"/>
        <c:extLst/>
      </c:scatterChart>
      <c:valAx>
        <c:axId val="60034671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Outflow (ft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+mn-lt"/>
                  </a:rPr>
                  <a:t>3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+mn-lt"/>
                  </a:rPr>
                  <a:t>/s)</a:t>
                </a:r>
                <a:endParaRPr lang="en-US" sz="1200" b="1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347104"/>
        <c:crosses val="autoZero"/>
        <c:crossBetween val="midCat"/>
      </c:valAx>
      <c:valAx>
        <c:axId val="6003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2S/dt +Q (ft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+mn-lt"/>
                  </a:rPr>
                  <a:t>3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+mn-lt"/>
                  </a:rPr>
                  <a:t>/s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0955279999287472E-2"/>
              <c:y val="0.24269567261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346712"/>
        <c:crosses val="autoZero"/>
        <c:crossBetween val="midCat"/>
      </c:valAx>
      <c:spPr>
        <a:noFill/>
        <a:ln w="158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+mn-lt"/>
              </a:rPr>
              <a:t>Dewatering</a:t>
            </a:r>
          </a:p>
        </c:rich>
      </c:tx>
      <c:layout>
        <c:manualLayout>
          <c:xMode val="edge"/>
          <c:yMode val="edge"/>
          <c:x val="0.41647206528562469"/>
          <c:y val="9.59232613908872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18276507075169"/>
          <c:y val="9.8887441228119877E-2"/>
          <c:w val="0.71548004678659172"/>
          <c:h val="0.73890635704514673"/>
        </c:manualLayout>
      </c:layout>
      <c:scatterChart>
        <c:scatterStyle val="smoothMarker"/>
        <c:varyColors val="0"/>
        <c:ser>
          <c:idx val="0"/>
          <c:order val="0"/>
          <c:tx>
            <c:v>Storage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HYDROGRAPH!$B$4:$B$3486</c:f>
              <c:numCache>
                <c:formatCode>0.000</c:formatCode>
                <c:ptCount val="3483"/>
                <c:pt idx="0" formatCode="General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1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1.6666666666666665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</c:v>
                </c:pt>
                <c:pt idx="24">
                  <c:v>4</c:v>
                </c:pt>
                <c:pt idx="25">
                  <c:v>4.1666666666666661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5.1666666666666661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5.6666666666666661</c:v>
                </c:pt>
                <c:pt idx="35">
                  <c:v>5.833333333333333</c:v>
                </c:pt>
                <c:pt idx="36">
                  <c:v>6</c:v>
                </c:pt>
                <c:pt idx="37">
                  <c:v>6.1666666666666661</c:v>
                </c:pt>
                <c:pt idx="38">
                  <c:v>6.333333333333333</c:v>
                </c:pt>
                <c:pt idx="39">
                  <c:v>6.5</c:v>
                </c:pt>
                <c:pt idx="40">
                  <c:v>6.6666666666666661</c:v>
                </c:pt>
                <c:pt idx="41">
                  <c:v>6.833333333333333</c:v>
                </c:pt>
                <c:pt idx="42">
                  <c:v>7</c:v>
                </c:pt>
                <c:pt idx="43">
                  <c:v>7.1666666666666661</c:v>
                </c:pt>
                <c:pt idx="44">
                  <c:v>7.333333333333333</c:v>
                </c:pt>
                <c:pt idx="45">
                  <c:v>7.5</c:v>
                </c:pt>
                <c:pt idx="46">
                  <c:v>7.6666666666666661</c:v>
                </c:pt>
                <c:pt idx="47">
                  <c:v>7.833333333333333</c:v>
                </c:pt>
                <c:pt idx="48">
                  <c:v>8</c:v>
                </c:pt>
                <c:pt idx="49">
                  <c:v>8.1666666666666661</c:v>
                </c:pt>
                <c:pt idx="50">
                  <c:v>8.3333333333333321</c:v>
                </c:pt>
                <c:pt idx="51">
                  <c:v>8.5</c:v>
                </c:pt>
                <c:pt idx="52">
                  <c:v>8.6666666666666661</c:v>
                </c:pt>
                <c:pt idx="53">
                  <c:v>8.8333333333333321</c:v>
                </c:pt>
                <c:pt idx="54">
                  <c:v>9</c:v>
                </c:pt>
                <c:pt idx="55">
                  <c:v>9.1666666666666661</c:v>
                </c:pt>
                <c:pt idx="56">
                  <c:v>9.3333333333333321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10</c:v>
                </c:pt>
                <c:pt idx="61">
                  <c:v>10.166666666666666</c:v>
                </c:pt>
                <c:pt idx="62">
                  <c:v>10.333333333333332</c:v>
                </c:pt>
                <c:pt idx="63">
                  <c:v>10.5</c:v>
                </c:pt>
                <c:pt idx="64">
                  <c:v>10.666666666666666</c:v>
                </c:pt>
                <c:pt idx="65">
                  <c:v>10.833333333333332</c:v>
                </c:pt>
                <c:pt idx="66">
                  <c:v>11</c:v>
                </c:pt>
                <c:pt idx="67">
                  <c:v>11.166666666666666</c:v>
                </c:pt>
                <c:pt idx="68">
                  <c:v>11.333333333333332</c:v>
                </c:pt>
                <c:pt idx="69">
                  <c:v>11.5</c:v>
                </c:pt>
                <c:pt idx="70">
                  <c:v>11.666666666666666</c:v>
                </c:pt>
                <c:pt idx="71">
                  <c:v>11.833333333333332</c:v>
                </c:pt>
                <c:pt idx="72">
                  <c:v>12</c:v>
                </c:pt>
                <c:pt idx="73">
                  <c:v>12.166666666666666</c:v>
                </c:pt>
                <c:pt idx="74">
                  <c:v>12.333333333333332</c:v>
                </c:pt>
                <c:pt idx="75">
                  <c:v>12.5</c:v>
                </c:pt>
                <c:pt idx="76">
                  <c:v>12.666666666666666</c:v>
                </c:pt>
                <c:pt idx="77">
                  <c:v>12.833333333333332</c:v>
                </c:pt>
                <c:pt idx="78">
                  <c:v>13</c:v>
                </c:pt>
                <c:pt idx="79">
                  <c:v>13.166666666666666</c:v>
                </c:pt>
                <c:pt idx="80">
                  <c:v>13.333333333333332</c:v>
                </c:pt>
                <c:pt idx="81">
                  <c:v>13.5</c:v>
                </c:pt>
                <c:pt idx="82">
                  <c:v>13.666666666666666</c:v>
                </c:pt>
                <c:pt idx="83">
                  <c:v>13.833333333333332</c:v>
                </c:pt>
                <c:pt idx="84">
                  <c:v>14</c:v>
                </c:pt>
                <c:pt idx="85">
                  <c:v>14.166666666666666</c:v>
                </c:pt>
                <c:pt idx="86">
                  <c:v>14.333333333333332</c:v>
                </c:pt>
                <c:pt idx="87">
                  <c:v>14.5</c:v>
                </c:pt>
                <c:pt idx="88">
                  <c:v>14.666666666666666</c:v>
                </c:pt>
                <c:pt idx="89">
                  <c:v>14.833333333333332</c:v>
                </c:pt>
                <c:pt idx="90">
                  <c:v>15</c:v>
                </c:pt>
                <c:pt idx="91">
                  <c:v>15.166666666666666</c:v>
                </c:pt>
                <c:pt idx="92">
                  <c:v>15.333333333333332</c:v>
                </c:pt>
                <c:pt idx="93">
                  <c:v>15.5</c:v>
                </c:pt>
                <c:pt idx="94">
                  <c:v>15.666666666666666</c:v>
                </c:pt>
                <c:pt idx="95">
                  <c:v>15.833333333333332</c:v>
                </c:pt>
                <c:pt idx="96">
                  <c:v>16</c:v>
                </c:pt>
                <c:pt idx="97">
                  <c:v>16.166666666666664</c:v>
                </c:pt>
                <c:pt idx="98">
                  <c:v>16.333333333333332</c:v>
                </c:pt>
                <c:pt idx="99">
                  <c:v>16.5</c:v>
                </c:pt>
                <c:pt idx="100">
                  <c:v>16.666666666666664</c:v>
                </c:pt>
                <c:pt idx="101">
                  <c:v>16.833333333333332</c:v>
                </c:pt>
                <c:pt idx="102">
                  <c:v>17</c:v>
                </c:pt>
                <c:pt idx="103">
                  <c:v>17.166666666666664</c:v>
                </c:pt>
                <c:pt idx="104">
                  <c:v>17.333333333333332</c:v>
                </c:pt>
                <c:pt idx="105">
                  <c:v>17.5</c:v>
                </c:pt>
                <c:pt idx="106">
                  <c:v>17.666666666666664</c:v>
                </c:pt>
                <c:pt idx="107">
                  <c:v>17.833333333333332</c:v>
                </c:pt>
                <c:pt idx="108">
                  <c:v>18</c:v>
                </c:pt>
                <c:pt idx="109">
                  <c:v>18.166666666666664</c:v>
                </c:pt>
                <c:pt idx="110">
                  <c:v>18.333333333333332</c:v>
                </c:pt>
                <c:pt idx="111">
                  <c:v>18.5</c:v>
                </c:pt>
                <c:pt idx="112">
                  <c:v>18.666666666666664</c:v>
                </c:pt>
                <c:pt idx="113">
                  <c:v>18.833333333333332</c:v>
                </c:pt>
                <c:pt idx="114">
                  <c:v>19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19.666666666666664</c:v>
                </c:pt>
                <c:pt idx="119">
                  <c:v>19.833333333333332</c:v>
                </c:pt>
                <c:pt idx="120">
                  <c:v>20</c:v>
                </c:pt>
                <c:pt idx="121">
                  <c:v>20.166666666666664</c:v>
                </c:pt>
                <c:pt idx="122">
                  <c:v>20.333333333333332</c:v>
                </c:pt>
                <c:pt idx="123">
                  <c:v>20.5</c:v>
                </c:pt>
                <c:pt idx="124">
                  <c:v>20.666666666666664</c:v>
                </c:pt>
                <c:pt idx="125">
                  <c:v>20.833333333333332</c:v>
                </c:pt>
                <c:pt idx="126">
                  <c:v>21</c:v>
                </c:pt>
                <c:pt idx="127">
                  <c:v>21.166666666666664</c:v>
                </c:pt>
                <c:pt idx="128">
                  <c:v>21.333333333333332</c:v>
                </c:pt>
                <c:pt idx="129">
                  <c:v>21.5</c:v>
                </c:pt>
                <c:pt idx="130">
                  <c:v>21.666666666666664</c:v>
                </c:pt>
                <c:pt idx="131">
                  <c:v>21.833333333333332</c:v>
                </c:pt>
                <c:pt idx="132">
                  <c:v>22</c:v>
                </c:pt>
                <c:pt idx="133">
                  <c:v>22.166666666666664</c:v>
                </c:pt>
                <c:pt idx="134">
                  <c:v>22.333333333333332</c:v>
                </c:pt>
                <c:pt idx="135">
                  <c:v>22.5</c:v>
                </c:pt>
                <c:pt idx="136">
                  <c:v>22.666666666666664</c:v>
                </c:pt>
                <c:pt idx="137">
                  <c:v>22.833333333333332</c:v>
                </c:pt>
                <c:pt idx="138">
                  <c:v>23</c:v>
                </c:pt>
                <c:pt idx="139">
                  <c:v>23.166666666666664</c:v>
                </c:pt>
                <c:pt idx="140">
                  <c:v>23.333333333333332</c:v>
                </c:pt>
                <c:pt idx="141">
                  <c:v>23.5</c:v>
                </c:pt>
                <c:pt idx="142">
                  <c:v>23.666666666666664</c:v>
                </c:pt>
                <c:pt idx="143">
                  <c:v>23.833333333333332</c:v>
                </c:pt>
                <c:pt idx="144">
                  <c:v>24</c:v>
                </c:pt>
                <c:pt idx="145">
                  <c:v>24.166666666666664</c:v>
                </c:pt>
                <c:pt idx="146">
                  <c:v>24.333333333333332</c:v>
                </c:pt>
                <c:pt idx="147">
                  <c:v>24.5</c:v>
                </c:pt>
                <c:pt idx="148">
                  <c:v>24.666666666666664</c:v>
                </c:pt>
                <c:pt idx="149">
                  <c:v>24.833333333333332</c:v>
                </c:pt>
                <c:pt idx="150">
                  <c:v>25</c:v>
                </c:pt>
                <c:pt idx="151">
                  <c:v>25.166666666666664</c:v>
                </c:pt>
                <c:pt idx="152">
                  <c:v>25.333333333333332</c:v>
                </c:pt>
                <c:pt idx="153">
                  <c:v>25.5</c:v>
                </c:pt>
                <c:pt idx="154">
                  <c:v>25.666666666666664</c:v>
                </c:pt>
                <c:pt idx="155">
                  <c:v>25.833333333333332</c:v>
                </c:pt>
                <c:pt idx="156">
                  <c:v>26</c:v>
                </c:pt>
                <c:pt idx="157">
                  <c:v>26.166666666666664</c:v>
                </c:pt>
                <c:pt idx="158">
                  <c:v>26.333333333333332</c:v>
                </c:pt>
                <c:pt idx="159">
                  <c:v>26.5</c:v>
                </c:pt>
                <c:pt idx="160">
                  <c:v>26.666666666666664</c:v>
                </c:pt>
                <c:pt idx="161">
                  <c:v>26.833333333333332</c:v>
                </c:pt>
                <c:pt idx="162">
                  <c:v>27</c:v>
                </c:pt>
                <c:pt idx="163">
                  <c:v>27.166666666666664</c:v>
                </c:pt>
                <c:pt idx="164">
                  <c:v>27.333333333333332</c:v>
                </c:pt>
                <c:pt idx="165">
                  <c:v>27.5</c:v>
                </c:pt>
                <c:pt idx="166">
                  <c:v>27.666666666666664</c:v>
                </c:pt>
                <c:pt idx="167">
                  <c:v>27.833333333333332</c:v>
                </c:pt>
                <c:pt idx="168">
                  <c:v>28</c:v>
                </c:pt>
                <c:pt idx="169">
                  <c:v>28.166666666666664</c:v>
                </c:pt>
                <c:pt idx="170">
                  <c:v>28.333333333333332</c:v>
                </c:pt>
                <c:pt idx="171">
                  <c:v>28.5</c:v>
                </c:pt>
                <c:pt idx="172">
                  <c:v>28.666666666666664</c:v>
                </c:pt>
                <c:pt idx="173">
                  <c:v>28.833333333333332</c:v>
                </c:pt>
                <c:pt idx="174">
                  <c:v>29</c:v>
                </c:pt>
                <c:pt idx="175">
                  <c:v>29.166666666666664</c:v>
                </c:pt>
                <c:pt idx="176">
                  <c:v>29.333333333333332</c:v>
                </c:pt>
                <c:pt idx="177">
                  <c:v>29.5</c:v>
                </c:pt>
                <c:pt idx="178">
                  <c:v>29.666666666666664</c:v>
                </c:pt>
                <c:pt idx="179">
                  <c:v>29.833333333333332</c:v>
                </c:pt>
                <c:pt idx="180">
                  <c:v>30</c:v>
                </c:pt>
                <c:pt idx="181">
                  <c:v>30.166666666666664</c:v>
                </c:pt>
                <c:pt idx="182">
                  <c:v>30.333333333333332</c:v>
                </c:pt>
                <c:pt idx="183">
                  <c:v>30.5</c:v>
                </c:pt>
                <c:pt idx="184">
                  <c:v>30.666666666666664</c:v>
                </c:pt>
                <c:pt idx="185">
                  <c:v>30.833333333333332</c:v>
                </c:pt>
                <c:pt idx="186">
                  <c:v>31</c:v>
                </c:pt>
                <c:pt idx="187">
                  <c:v>31.166666666666664</c:v>
                </c:pt>
                <c:pt idx="188">
                  <c:v>31.333333333333332</c:v>
                </c:pt>
                <c:pt idx="189">
                  <c:v>31.5</c:v>
                </c:pt>
                <c:pt idx="190">
                  <c:v>31.666666666666664</c:v>
                </c:pt>
                <c:pt idx="191">
                  <c:v>31.833333333333332</c:v>
                </c:pt>
                <c:pt idx="192">
                  <c:v>32</c:v>
                </c:pt>
                <c:pt idx="193">
                  <c:v>32.166666666666664</c:v>
                </c:pt>
                <c:pt idx="194">
                  <c:v>32.333333333333329</c:v>
                </c:pt>
                <c:pt idx="195">
                  <c:v>32.5</c:v>
                </c:pt>
                <c:pt idx="196">
                  <c:v>32.666666666666664</c:v>
                </c:pt>
                <c:pt idx="197">
                  <c:v>32.833333333333329</c:v>
                </c:pt>
                <c:pt idx="198">
                  <c:v>33</c:v>
                </c:pt>
                <c:pt idx="199">
                  <c:v>33.166666666666664</c:v>
                </c:pt>
                <c:pt idx="200">
                  <c:v>33.333333333333329</c:v>
                </c:pt>
                <c:pt idx="201">
                  <c:v>33.5</c:v>
                </c:pt>
                <c:pt idx="202">
                  <c:v>33.666666666666664</c:v>
                </c:pt>
                <c:pt idx="203">
                  <c:v>33.833333333333329</c:v>
                </c:pt>
                <c:pt idx="204">
                  <c:v>34</c:v>
                </c:pt>
                <c:pt idx="205">
                  <c:v>34.166666666666664</c:v>
                </c:pt>
                <c:pt idx="206">
                  <c:v>34.333333333333329</c:v>
                </c:pt>
                <c:pt idx="207">
                  <c:v>34.5</c:v>
                </c:pt>
                <c:pt idx="208">
                  <c:v>34.666666666666664</c:v>
                </c:pt>
                <c:pt idx="209">
                  <c:v>34.833333333333329</c:v>
                </c:pt>
                <c:pt idx="210">
                  <c:v>35</c:v>
                </c:pt>
                <c:pt idx="211">
                  <c:v>35.166666666666664</c:v>
                </c:pt>
                <c:pt idx="212">
                  <c:v>35.333333333333329</c:v>
                </c:pt>
                <c:pt idx="213">
                  <c:v>35.5</c:v>
                </c:pt>
                <c:pt idx="214">
                  <c:v>35.666666666666664</c:v>
                </c:pt>
                <c:pt idx="215">
                  <c:v>35.833333333333329</c:v>
                </c:pt>
                <c:pt idx="216">
                  <c:v>36</c:v>
                </c:pt>
                <c:pt idx="217">
                  <c:v>36.166666666666664</c:v>
                </c:pt>
                <c:pt idx="218">
                  <c:v>36.333333333333329</c:v>
                </c:pt>
                <c:pt idx="219">
                  <c:v>36.5</c:v>
                </c:pt>
                <c:pt idx="220">
                  <c:v>36.666666666666664</c:v>
                </c:pt>
                <c:pt idx="221">
                  <c:v>36.833333333333329</c:v>
                </c:pt>
                <c:pt idx="222">
                  <c:v>37</c:v>
                </c:pt>
                <c:pt idx="223">
                  <c:v>37.166666666666664</c:v>
                </c:pt>
                <c:pt idx="224">
                  <c:v>37.333333333333329</c:v>
                </c:pt>
                <c:pt idx="225">
                  <c:v>37.5</c:v>
                </c:pt>
                <c:pt idx="226">
                  <c:v>37.666666666666664</c:v>
                </c:pt>
                <c:pt idx="227">
                  <c:v>37.833333333333329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38.5</c:v>
                </c:pt>
                <c:pt idx="232">
                  <c:v>38.666666666666664</c:v>
                </c:pt>
                <c:pt idx="233">
                  <c:v>38.833333333333329</c:v>
                </c:pt>
                <c:pt idx="234">
                  <c:v>39</c:v>
                </c:pt>
                <c:pt idx="235">
                  <c:v>39.166666666666664</c:v>
                </c:pt>
                <c:pt idx="236">
                  <c:v>39.333333333333329</c:v>
                </c:pt>
                <c:pt idx="237">
                  <c:v>39.5</c:v>
                </c:pt>
                <c:pt idx="238">
                  <c:v>39.666666666666664</c:v>
                </c:pt>
                <c:pt idx="239">
                  <c:v>39.833333333333329</c:v>
                </c:pt>
                <c:pt idx="240">
                  <c:v>40</c:v>
                </c:pt>
                <c:pt idx="241">
                  <c:v>40.166666666666664</c:v>
                </c:pt>
                <c:pt idx="242">
                  <c:v>40.333333333333329</c:v>
                </c:pt>
                <c:pt idx="243">
                  <c:v>40.5</c:v>
                </c:pt>
                <c:pt idx="244">
                  <c:v>40.666666666666664</c:v>
                </c:pt>
                <c:pt idx="245">
                  <c:v>40.833333333333329</c:v>
                </c:pt>
                <c:pt idx="246">
                  <c:v>41</c:v>
                </c:pt>
                <c:pt idx="247">
                  <c:v>41.166666666666664</c:v>
                </c:pt>
                <c:pt idx="248">
                  <c:v>41.333333333333329</c:v>
                </c:pt>
                <c:pt idx="249">
                  <c:v>41.5</c:v>
                </c:pt>
                <c:pt idx="250">
                  <c:v>41.666666666666664</c:v>
                </c:pt>
                <c:pt idx="251">
                  <c:v>41.833333333333329</c:v>
                </c:pt>
                <c:pt idx="252">
                  <c:v>42</c:v>
                </c:pt>
                <c:pt idx="253">
                  <c:v>42.166666666666664</c:v>
                </c:pt>
                <c:pt idx="254">
                  <c:v>42.333333333333329</c:v>
                </c:pt>
                <c:pt idx="255">
                  <c:v>42.5</c:v>
                </c:pt>
                <c:pt idx="256">
                  <c:v>42.666666666666664</c:v>
                </c:pt>
                <c:pt idx="257">
                  <c:v>42.833333333333329</c:v>
                </c:pt>
                <c:pt idx="258">
                  <c:v>43</c:v>
                </c:pt>
                <c:pt idx="259">
                  <c:v>43.166666666666664</c:v>
                </c:pt>
                <c:pt idx="260">
                  <c:v>43.333333333333329</c:v>
                </c:pt>
                <c:pt idx="261">
                  <c:v>43.5</c:v>
                </c:pt>
                <c:pt idx="262">
                  <c:v>43.666666666666664</c:v>
                </c:pt>
                <c:pt idx="263">
                  <c:v>43.833333333333329</c:v>
                </c:pt>
                <c:pt idx="264">
                  <c:v>44</c:v>
                </c:pt>
                <c:pt idx="265">
                  <c:v>44.166666666666664</c:v>
                </c:pt>
                <c:pt idx="266">
                  <c:v>44.333333333333329</c:v>
                </c:pt>
                <c:pt idx="267">
                  <c:v>44.5</c:v>
                </c:pt>
                <c:pt idx="268">
                  <c:v>44.666666666666664</c:v>
                </c:pt>
                <c:pt idx="269">
                  <c:v>44.833333333333329</c:v>
                </c:pt>
                <c:pt idx="270">
                  <c:v>45</c:v>
                </c:pt>
                <c:pt idx="271">
                  <c:v>45.166666666666664</c:v>
                </c:pt>
                <c:pt idx="272">
                  <c:v>45.333333333333329</c:v>
                </c:pt>
                <c:pt idx="273">
                  <c:v>45.5</c:v>
                </c:pt>
                <c:pt idx="274">
                  <c:v>45.666666666666664</c:v>
                </c:pt>
                <c:pt idx="275">
                  <c:v>45.833333333333329</c:v>
                </c:pt>
                <c:pt idx="276">
                  <c:v>46</c:v>
                </c:pt>
                <c:pt idx="277">
                  <c:v>46.166666666666664</c:v>
                </c:pt>
                <c:pt idx="278">
                  <c:v>46.333333333333329</c:v>
                </c:pt>
                <c:pt idx="279">
                  <c:v>46.5</c:v>
                </c:pt>
                <c:pt idx="280">
                  <c:v>46.666666666666664</c:v>
                </c:pt>
                <c:pt idx="281">
                  <c:v>46.833333333333329</c:v>
                </c:pt>
                <c:pt idx="282">
                  <c:v>47</c:v>
                </c:pt>
                <c:pt idx="283">
                  <c:v>47.166666666666664</c:v>
                </c:pt>
                <c:pt idx="284">
                  <c:v>47.333333333333329</c:v>
                </c:pt>
                <c:pt idx="285">
                  <c:v>47.5</c:v>
                </c:pt>
                <c:pt idx="286">
                  <c:v>47.666666666666664</c:v>
                </c:pt>
                <c:pt idx="287">
                  <c:v>47.833333333333329</c:v>
                </c:pt>
                <c:pt idx="288">
                  <c:v>48</c:v>
                </c:pt>
                <c:pt idx="289">
                  <c:v>48.166666666666664</c:v>
                </c:pt>
                <c:pt idx="290">
                  <c:v>48.333333333333329</c:v>
                </c:pt>
                <c:pt idx="291">
                  <c:v>48.5</c:v>
                </c:pt>
                <c:pt idx="292">
                  <c:v>48.666666666666664</c:v>
                </c:pt>
                <c:pt idx="293">
                  <c:v>48.833333333333329</c:v>
                </c:pt>
                <c:pt idx="294">
                  <c:v>49</c:v>
                </c:pt>
                <c:pt idx="295">
                  <c:v>49.166666666666664</c:v>
                </c:pt>
                <c:pt idx="296">
                  <c:v>49.333333333333329</c:v>
                </c:pt>
                <c:pt idx="297">
                  <c:v>49.5</c:v>
                </c:pt>
                <c:pt idx="298">
                  <c:v>49.666666666666664</c:v>
                </c:pt>
                <c:pt idx="299">
                  <c:v>49.833333333333329</c:v>
                </c:pt>
                <c:pt idx="300">
                  <c:v>50</c:v>
                </c:pt>
                <c:pt idx="301">
                  <c:v>50.166666666666664</c:v>
                </c:pt>
                <c:pt idx="302">
                  <c:v>50.333333333333329</c:v>
                </c:pt>
                <c:pt idx="303">
                  <c:v>50.5</c:v>
                </c:pt>
                <c:pt idx="304">
                  <c:v>50.666666666666664</c:v>
                </c:pt>
                <c:pt idx="305">
                  <c:v>50.833333333333329</c:v>
                </c:pt>
                <c:pt idx="306">
                  <c:v>51</c:v>
                </c:pt>
                <c:pt idx="307">
                  <c:v>51.166666666666664</c:v>
                </c:pt>
                <c:pt idx="308">
                  <c:v>51.333333333333329</c:v>
                </c:pt>
                <c:pt idx="309">
                  <c:v>51.5</c:v>
                </c:pt>
                <c:pt idx="310">
                  <c:v>51.666666666666664</c:v>
                </c:pt>
                <c:pt idx="311">
                  <c:v>51.833333333333329</c:v>
                </c:pt>
                <c:pt idx="312">
                  <c:v>52</c:v>
                </c:pt>
                <c:pt idx="313">
                  <c:v>52.166666666666664</c:v>
                </c:pt>
                <c:pt idx="314">
                  <c:v>52.333333333333329</c:v>
                </c:pt>
                <c:pt idx="315">
                  <c:v>52.5</c:v>
                </c:pt>
                <c:pt idx="316">
                  <c:v>52.666666666666664</c:v>
                </c:pt>
                <c:pt idx="317">
                  <c:v>52.833333333333329</c:v>
                </c:pt>
                <c:pt idx="318">
                  <c:v>53</c:v>
                </c:pt>
                <c:pt idx="319">
                  <c:v>53.166666666666664</c:v>
                </c:pt>
                <c:pt idx="320">
                  <c:v>53.333333333333329</c:v>
                </c:pt>
                <c:pt idx="321">
                  <c:v>53.5</c:v>
                </c:pt>
                <c:pt idx="322">
                  <c:v>53.666666666666664</c:v>
                </c:pt>
                <c:pt idx="323">
                  <c:v>53.833333333333329</c:v>
                </c:pt>
                <c:pt idx="324">
                  <c:v>54</c:v>
                </c:pt>
                <c:pt idx="325">
                  <c:v>54.166666666666664</c:v>
                </c:pt>
                <c:pt idx="326">
                  <c:v>54.333333333333329</c:v>
                </c:pt>
                <c:pt idx="327">
                  <c:v>54.5</c:v>
                </c:pt>
                <c:pt idx="328">
                  <c:v>54.666666666666664</c:v>
                </c:pt>
                <c:pt idx="329">
                  <c:v>54.833333333333329</c:v>
                </c:pt>
                <c:pt idx="330">
                  <c:v>55</c:v>
                </c:pt>
                <c:pt idx="331">
                  <c:v>55.166666666666664</c:v>
                </c:pt>
                <c:pt idx="332">
                  <c:v>55.333333333333329</c:v>
                </c:pt>
                <c:pt idx="333">
                  <c:v>55.5</c:v>
                </c:pt>
                <c:pt idx="334">
                  <c:v>55.666666666666664</c:v>
                </c:pt>
                <c:pt idx="335">
                  <c:v>55.833333333333329</c:v>
                </c:pt>
                <c:pt idx="336">
                  <c:v>56</c:v>
                </c:pt>
                <c:pt idx="337">
                  <c:v>56.166666666666664</c:v>
                </c:pt>
                <c:pt idx="338">
                  <c:v>56.333333333333329</c:v>
                </c:pt>
                <c:pt idx="339">
                  <c:v>56.5</c:v>
                </c:pt>
                <c:pt idx="340">
                  <c:v>56.666666666666664</c:v>
                </c:pt>
                <c:pt idx="341">
                  <c:v>56.833333333333329</c:v>
                </c:pt>
                <c:pt idx="342">
                  <c:v>57</c:v>
                </c:pt>
                <c:pt idx="343">
                  <c:v>57.166666666666664</c:v>
                </c:pt>
                <c:pt idx="344">
                  <c:v>57.333333333333329</c:v>
                </c:pt>
                <c:pt idx="345">
                  <c:v>57.5</c:v>
                </c:pt>
                <c:pt idx="346">
                  <c:v>57.666666666666664</c:v>
                </c:pt>
                <c:pt idx="347">
                  <c:v>57.833333333333329</c:v>
                </c:pt>
                <c:pt idx="348">
                  <c:v>58</c:v>
                </c:pt>
                <c:pt idx="349">
                  <c:v>58.166666666666664</c:v>
                </c:pt>
                <c:pt idx="350">
                  <c:v>58.333333333333329</c:v>
                </c:pt>
                <c:pt idx="351">
                  <c:v>58.5</c:v>
                </c:pt>
                <c:pt idx="352">
                  <c:v>58.666666666666664</c:v>
                </c:pt>
                <c:pt idx="353">
                  <c:v>58.833333333333329</c:v>
                </c:pt>
                <c:pt idx="354">
                  <c:v>59</c:v>
                </c:pt>
                <c:pt idx="355">
                  <c:v>59.166666666666664</c:v>
                </c:pt>
                <c:pt idx="356">
                  <c:v>59.333333333333329</c:v>
                </c:pt>
                <c:pt idx="357">
                  <c:v>59.5</c:v>
                </c:pt>
                <c:pt idx="358">
                  <c:v>59.666666666666664</c:v>
                </c:pt>
                <c:pt idx="359">
                  <c:v>59.833333333333329</c:v>
                </c:pt>
                <c:pt idx="360">
                  <c:v>60</c:v>
                </c:pt>
                <c:pt idx="361">
                  <c:v>60.166666666666664</c:v>
                </c:pt>
                <c:pt idx="362">
                  <c:v>60.333333333333329</c:v>
                </c:pt>
                <c:pt idx="363">
                  <c:v>60.5</c:v>
                </c:pt>
                <c:pt idx="364">
                  <c:v>60.666666666666664</c:v>
                </c:pt>
                <c:pt idx="365">
                  <c:v>60.833333333333329</c:v>
                </c:pt>
                <c:pt idx="366">
                  <c:v>61</c:v>
                </c:pt>
                <c:pt idx="367">
                  <c:v>61.166666666666664</c:v>
                </c:pt>
                <c:pt idx="368">
                  <c:v>61.333333333333329</c:v>
                </c:pt>
                <c:pt idx="369">
                  <c:v>61.5</c:v>
                </c:pt>
                <c:pt idx="370">
                  <c:v>61.666666666666664</c:v>
                </c:pt>
                <c:pt idx="371">
                  <c:v>61.833333333333329</c:v>
                </c:pt>
                <c:pt idx="372">
                  <c:v>62</c:v>
                </c:pt>
                <c:pt idx="373">
                  <c:v>62.166666666666664</c:v>
                </c:pt>
                <c:pt idx="374">
                  <c:v>62.333333333333329</c:v>
                </c:pt>
                <c:pt idx="375">
                  <c:v>62.5</c:v>
                </c:pt>
                <c:pt idx="376">
                  <c:v>62.666666666666664</c:v>
                </c:pt>
                <c:pt idx="377">
                  <c:v>62.833333333333329</c:v>
                </c:pt>
                <c:pt idx="378">
                  <c:v>63</c:v>
                </c:pt>
                <c:pt idx="379">
                  <c:v>63.166666666666664</c:v>
                </c:pt>
                <c:pt idx="380">
                  <c:v>63.333333333333329</c:v>
                </c:pt>
                <c:pt idx="381">
                  <c:v>63.5</c:v>
                </c:pt>
                <c:pt idx="382">
                  <c:v>63.666666666666664</c:v>
                </c:pt>
                <c:pt idx="383">
                  <c:v>63.833333333333329</c:v>
                </c:pt>
                <c:pt idx="384">
                  <c:v>64</c:v>
                </c:pt>
                <c:pt idx="385">
                  <c:v>64.166666666666657</c:v>
                </c:pt>
                <c:pt idx="386">
                  <c:v>64.333333333333329</c:v>
                </c:pt>
                <c:pt idx="387">
                  <c:v>64.5</c:v>
                </c:pt>
                <c:pt idx="388">
                  <c:v>64.666666666666657</c:v>
                </c:pt>
                <c:pt idx="389">
                  <c:v>64.833333333333329</c:v>
                </c:pt>
                <c:pt idx="390">
                  <c:v>65</c:v>
                </c:pt>
                <c:pt idx="391">
                  <c:v>65.166666666666657</c:v>
                </c:pt>
                <c:pt idx="392">
                  <c:v>65.333333333333329</c:v>
                </c:pt>
                <c:pt idx="393">
                  <c:v>65.5</c:v>
                </c:pt>
                <c:pt idx="394">
                  <c:v>65.666666666666657</c:v>
                </c:pt>
                <c:pt idx="395">
                  <c:v>65.833333333333329</c:v>
                </c:pt>
                <c:pt idx="396">
                  <c:v>66</c:v>
                </c:pt>
                <c:pt idx="397">
                  <c:v>66.166666666666657</c:v>
                </c:pt>
                <c:pt idx="398">
                  <c:v>66.333333333333329</c:v>
                </c:pt>
                <c:pt idx="399">
                  <c:v>66.5</c:v>
                </c:pt>
                <c:pt idx="400">
                  <c:v>66.666666666666657</c:v>
                </c:pt>
                <c:pt idx="401">
                  <c:v>66.833333333333329</c:v>
                </c:pt>
                <c:pt idx="402">
                  <c:v>67</c:v>
                </c:pt>
                <c:pt idx="403">
                  <c:v>67.166666666666657</c:v>
                </c:pt>
                <c:pt idx="404">
                  <c:v>67.333333333333329</c:v>
                </c:pt>
                <c:pt idx="405">
                  <c:v>67.5</c:v>
                </c:pt>
                <c:pt idx="406">
                  <c:v>67.666666666666657</c:v>
                </c:pt>
                <c:pt idx="407">
                  <c:v>67.833333333333329</c:v>
                </c:pt>
                <c:pt idx="408">
                  <c:v>68</c:v>
                </c:pt>
                <c:pt idx="409">
                  <c:v>68.166666666666657</c:v>
                </c:pt>
                <c:pt idx="410">
                  <c:v>68.333333333333329</c:v>
                </c:pt>
                <c:pt idx="411">
                  <c:v>68.5</c:v>
                </c:pt>
                <c:pt idx="412">
                  <c:v>68.666666666666657</c:v>
                </c:pt>
                <c:pt idx="413">
                  <c:v>68.833333333333329</c:v>
                </c:pt>
                <c:pt idx="414">
                  <c:v>69</c:v>
                </c:pt>
                <c:pt idx="415">
                  <c:v>69.166666666666657</c:v>
                </c:pt>
                <c:pt idx="416">
                  <c:v>69.333333333333329</c:v>
                </c:pt>
                <c:pt idx="417">
                  <c:v>69.5</c:v>
                </c:pt>
                <c:pt idx="418">
                  <c:v>69.666666666666657</c:v>
                </c:pt>
                <c:pt idx="419">
                  <c:v>69.833333333333329</c:v>
                </c:pt>
                <c:pt idx="420">
                  <c:v>70</c:v>
                </c:pt>
                <c:pt idx="421">
                  <c:v>70.166666666666657</c:v>
                </c:pt>
                <c:pt idx="422">
                  <c:v>70.333333333333329</c:v>
                </c:pt>
                <c:pt idx="423">
                  <c:v>70.5</c:v>
                </c:pt>
                <c:pt idx="424">
                  <c:v>70.666666666666657</c:v>
                </c:pt>
                <c:pt idx="425">
                  <c:v>70.833333333333329</c:v>
                </c:pt>
                <c:pt idx="426">
                  <c:v>71</c:v>
                </c:pt>
                <c:pt idx="427">
                  <c:v>71.166666666666657</c:v>
                </c:pt>
                <c:pt idx="428">
                  <c:v>71.333333333333329</c:v>
                </c:pt>
                <c:pt idx="429">
                  <c:v>71.5</c:v>
                </c:pt>
                <c:pt idx="430">
                  <c:v>71.666666666666657</c:v>
                </c:pt>
                <c:pt idx="431">
                  <c:v>71.833333333333329</c:v>
                </c:pt>
                <c:pt idx="432">
                  <c:v>72</c:v>
                </c:pt>
                <c:pt idx="433">
                  <c:v>72.166666666666657</c:v>
                </c:pt>
                <c:pt idx="434">
                  <c:v>72.333333333333329</c:v>
                </c:pt>
                <c:pt idx="435">
                  <c:v>72.5</c:v>
                </c:pt>
                <c:pt idx="436">
                  <c:v>72.666666666666657</c:v>
                </c:pt>
                <c:pt idx="437">
                  <c:v>72.833333333333329</c:v>
                </c:pt>
                <c:pt idx="438">
                  <c:v>73</c:v>
                </c:pt>
                <c:pt idx="439">
                  <c:v>73.166666666666657</c:v>
                </c:pt>
                <c:pt idx="440">
                  <c:v>73.333333333333329</c:v>
                </c:pt>
                <c:pt idx="441">
                  <c:v>73.5</c:v>
                </c:pt>
                <c:pt idx="442">
                  <c:v>73.666666666666657</c:v>
                </c:pt>
                <c:pt idx="443">
                  <c:v>73.833333333333329</c:v>
                </c:pt>
                <c:pt idx="444">
                  <c:v>74</c:v>
                </c:pt>
                <c:pt idx="445">
                  <c:v>74.166666666666657</c:v>
                </c:pt>
                <c:pt idx="446">
                  <c:v>74.333333333333329</c:v>
                </c:pt>
                <c:pt idx="447">
                  <c:v>74.5</c:v>
                </c:pt>
                <c:pt idx="448">
                  <c:v>74.666666666666657</c:v>
                </c:pt>
                <c:pt idx="449">
                  <c:v>74.833333333333329</c:v>
                </c:pt>
                <c:pt idx="450">
                  <c:v>75</c:v>
                </c:pt>
                <c:pt idx="451">
                  <c:v>75.166666666666657</c:v>
                </c:pt>
                <c:pt idx="452">
                  <c:v>75.333333333333329</c:v>
                </c:pt>
                <c:pt idx="453">
                  <c:v>75.5</c:v>
                </c:pt>
                <c:pt idx="454">
                  <c:v>75.666666666666657</c:v>
                </c:pt>
                <c:pt idx="455">
                  <c:v>75.833333333333329</c:v>
                </c:pt>
                <c:pt idx="456">
                  <c:v>76</c:v>
                </c:pt>
                <c:pt idx="457">
                  <c:v>76.166666666666657</c:v>
                </c:pt>
                <c:pt idx="458">
                  <c:v>76.333333333333329</c:v>
                </c:pt>
                <c:pt idx="459">
                  <c:v>76.5</c:v>
                </c:pt>
                <c:pt idx="460">
                  <c:v>76.666666666666657</c:v>
                </c:pt>
                <c:pt idx="461">
                  <c:v>76.833333333333329</c:v>
                </c:pt>
                <c:pt idx="462">
                  <c:v>77</c:v>
                </c:pt>
                <c:pt idx="463">
                  <c:v>77.166666666666657</c:v>
                </c:pt>
                <c:pt idx="464">
                  <c:v>77.333333333333329</c:v>
                </c:pt>
                <c:pt idx="465">
                  <c:v>77.5</c:v>
                </c:pt>
                <c:pt idx="466">
                  <c:v>77.666666666666657</c:v>
                </c:pt>
                <c:pt idx="467">
                  <c:v>77.833333333333329</c:v>
                </c:pt>
                <c:pt idx="468">
                  <c:v>78</c:v>
                </c:pt>
                <c:pt idx="469">
                  <c:v>78.166666666666657</c:v>
                </c:pt>
                <c:pt idx="470">
                  <c:v>78.333333333333329</c:v>
                </c:pt>
                <c:pt idx="471">
                  <c:v>78.5</c:v>
                </c:pt>
                <c:pt idx="472">
                  <c:v>78.666666666666657</c:v>
                </c:pt>
                <c:pt idx="473">
                  <c:v>78.833333333333329</c:v>
                </c:pt>
                <c:pt idx="474">
                  <c:v>79</c:v>
                </c:pt>
                <c:pt idx="475">
                  <c:v>79.166666666666657</c:v>
                </c:pt>
                <c:pt idx="476">
                  <c:v>79.333333333333329</c:v>
                </c:pt>
                <c:pt idx="477">
                  <c:v>79.5</c:v>
                </c:pt>
                <c:pt idx="478">
                  <c:v>79.666666666666657</c:v>
                </c:pt>
                <c:pt idx="479">
                  <c:v>79.833333333333329</c:v>
                </c:pt>
                <c:pt idx="480">
                  <c:v>80</c:v>
                </c:pt>
                <c:pt idx="481">
                  <c:v>80.166666666666657</c:v>
                </c:pt>
                <c:pt idx="482">
                  <c:v>80.333333333333329</c:v>
                </c:pt>
                <c:pt idx="483">
                  <c:v>80.5</c:v>
                </c:pt>
                <c:pt idx="484">
                  <c:v>80.666666666666657</c:v>
                </c:pt>
                <c:pt idx="485">
                  <c:v>80.833333333333329</c:v>
                </c:pt>
                <c:pt idx="486">
                  <c:v>81</c:v>
                </c:pt>
                <c:pt idx="487">
                  <c:v>81.166666666666657</c:v>
                </c:pt>
                <c:pt idx="488">
                  <c:v>81.333333333333329</c:v>
                </c:pt>
                <c:pt idx="489">
                  <c:v>81.5</c:v>
                </c:pt>
                <c:pt idx="490">
                  <c:v>81.666666666666657</c:v>
                </c:pt>
                <c:pt idx="491">
                  <c:v>81.833333333333329</c:v>
                </c:pt>
                <c:pt idx="492">
                  <c:v>82</c:v>
                </c:pt>
                <c:pt idx="493">
                  <c:v>82.166666666666657</c:v>
                </c:pt>
                <c:pt idx="494">
                  <c:v>82.333333333333329</c:v>
                </c:pt>
                <c:pt idx="495">
                  <c:v>82.5</c:v>
                </c:pt>
                <c:pt idx="496">
                  <c:v>82.666666666666657</c:v>
                </c:pt>
                <c:pt idx="497">
                  <c:v>82.833333333333329</c:v>
                </c:pt>
                <c:pt idx="498">
                  <c:v>83</c:v>
                </c:pt>
                <c:pt idx="499">
                  <c:v>83.166666666666657</c:v>
                </c:pt>
                <c:pt idx="500">
                  <c:v>83.333333333333329</c:v>
                </c:pt>
                <c:pt idx="501">
                  <c:v>83.5</c:v>
                </c:pt>
                <c:pt idx="502">
                  <c:v>83.666666666666657</c:v>
                </c:pt>
                <c:pt idx="503">
                  <c:v>83.833333333333329</c:v>
                </c:pt>
                <c:pt idx="504">
                  <c:v>84</c:v>
                </c:pt>
                <c:pt idx="505">
                  <c:v>84.166666666666657</c:v>
                </c:pt>
                <c:pt idx="506">
                  <c:v>84.333333333333329</c:v>
                </c:pt>
                <c:pt idx="507">
                  <c:v>84.5</c:v>
                </c:pt>
                <c:pt idx="508">
                  <c:v>84.666666666666657</c:v>
                </c:pt>
                <c:pt idx="509">
                  <c:v>84.833333333333329</c:v>
                </c:pt>
                <c:pt idx="510">
                  <c:v>85</c:v>
                </c:pt>
                <c:pt idx="511">
                  <c:v>85.166666666666657</c:v>
                </c:pt>
                <c:pt idx="512">
                  <c:v>85.333333333333329</c:v>
                </c:pt>
                <c:pt idx="513">
                  <c:v>85.5</c:v>
                </c:pt>
                <c:pt idx="514">
                  <c:v>85.666666666666657</c:v>
                </c:pt>
                <c:pt idx="515">
                  <c:v>85.833333333333329</c:v>
                </c:pt>
                <c:pt idx="516">
                  <c:v>86</c:v>
                </c:pt>
                <c:pt idx="517">
                  <c:v>86.166666666666657</c:v>
                </c:pt>
                <c:pt idx="518">
                  <c:v>86.333333333333329</c:v>
                </c:pt>
                <c:pt idx="519">
                  <c:v>86.5</c:v>
                </c:pt>
                <c:pt idx="520">
                  <c:v>86.666666666666657</c:v>
                </c:pt>
                <c:pt idx="521">
                  <c:v>86.833333333333329</c:v>
                </c:pt>
                <c:pt idx="522">
                  <c:v>87</c:v>
                </c:pt>
                <c:pt idx="523">
                  <c:v>87.166666666666657</c:v>
                </c:pt>
                <c:pt idx="524">
                  <c:v>87.333333333333329</c:v>
                </c:pt>
                <c:pt idx="525">
                  <c:v>87.5</c:v>
                </c:pt>
                <c:pt idx="526">
                  <c:v>87.666666666666657</c:v>
                </c:pt>
                <c:pt idx="527">
                  <c:v>87.833333333333329</c:v>
                </c:pt>
                <c:pt idx="528">
                  <c:v>88</c:v>
                </c:pt>
                <c:pt idx="529">
                  <c:v>88.166666666666657</c:v>
                </c:pt>
                <c:pt idx="530">
                  <c:v>88.333333333333329</c:v>
                </c:pt>
                <c:pt idx="531">
                  <c:v>88.5</c:v>
                </c:pt>
                <c:pt idx="532">
                  <c:v>88.666666666666657</c:v>
                </c:pt>
                <c:pt idx="533">
                  <c:v>88.833333333333329</c:v>
                </c:pt>
                <c:pt idx="534">
                  <c:v>89</c:v>
                </c:pt>
                <c:pt idx="535">
                  <c:v>89.166666666666657</c:v>
                </c:pt>
                <c:pt idx="536">
                  <c:v>89.333333333333329</c:v>
                </c:pt>
                <c:pt idx="537">
                  <c:v>89.5</c:v>
                </c:pt>
                <c:pt idx="538">
                  <c:v>89.666666666666657</c:v>
                </c:pt>
                <c:pt idx="539">
                  <c:v>89.833333333333329</c:v>
                </c:pt>
                <c:pt idx="540">
                  <c:v>90</c:v>
                </c:pt>
                <c:pt idx="541">
                  <c:v>90.166666666666657</c:v>
                </c:pt>
                <c:pt idx="542">
                  <c:v>90.333333333333329</c:v>
                </c:pt>
                <c:pt idx="543">
                  <c:v>90.5</c:v>
                </c:pt>
                <c:pt idx="544">
                  <c:v>90.666666666666657</c:v>
                </c:pt>
                <c:pt idx="545">
                  <c:v>90.833333333333329</c:v>
                </c:pt>
                <c:pt idx="546">
                  <c:v>91</c:v>
                </c:pt>
                <c:pt idx="547">
                  <c:v>91.166666666666657</c:v>
                </c:pt>
                <c:pt idx="548">
                  <c:v>91.333333333333329</c:v>
                </c:pt>
                <c:pt idx="549">
                  <c:v>91.5</c:v>
                </c:pt>
                <c:pt idx="550">
                  <c:v>91.666666666666657</c:v>
                </c:pt>
                <c:pt idx="551">
                  <c:v>91.833333333333329</c:v>
                </c:pt>
                <c:pt idx="552">
                  <c:v>92</c:v>
                </c:pt>
                <c:pt idx="553">
                  <c:v>92.166666666666657</c:v>
                </c:pt>
                <c:pt idx="554">
                  <c:v>92.333333333333329</c:v>
                </c:pt>
                <c:pt idx="555">
                  <c:v>92.5</c:v>
                </c:pt>
                <c:pt idx="556">
                  <c:v>92.666666666666657</c:v>
                </c:pt>
                <c:pt idx="557">
                  <c:v>92.833333333333329</c:v>
                </c:pt>
                <c:pt idx="558">
                  <c:v>93</c:v>
                </c:pt>
                <c:pt idx="559">
                  <c:v>93.166666666666657</c:v>
                </c:pt>
                <c:pt idx="560">
                  <c:v>93.333333333333329</c:v>
                </c:pt>
                <c:pt idx="561">
                  <c:v>93.5</c:v>
                </c:pt>
                <c:pt idx="562">
                  <c:v>93.666666666666657</c:v>
                </c:pt>
                <c:pt idx="563">
                  <c:v>93.833333333333329</c:v>
                </c:pt>
                <c:pt idx="564">
                  <c:v>94</c:v>
                </c:pt>
                <c:pt idx="565">
                  <c:v>94.166666666666657</c:v>
                </c:pt>
                <c:pt idx="566">
                  <c:v>94.333333333333329</c:v>
                </c:pt>
                <c:pt idx="567">
                  <c:v>94.5</c:v>
                </c:pt>
                <c:pt idx="568">
                  <c:v>94.666666666666657</c:v>
                </c:pt>
                <c:pt idx="569">
                  <c:v>94.833333333333329</c:v>
                </c:pt>
                <c:pt idx="570">
                  <c:v>95</c:v>
                </c:pt>
                <c:pt idx="571">
                  <c:v>95.166666666666657</c:v>
                </c:pt>
                <c:pt idx="572">
                  <c:v>95.333333333333329</c:v>
                </c:pt>
                <c:pt idx="573">
                  <c:v>95.5</c:v>
                </c:pt>
                <c:pt idx="574">
                  <c:v>95.666666666666657</c:v>
                </c:pt>
                <c:pt idx="575">
                  <c:v>95.833333333333329</c:v>
                </c:pt>
                <c:pt idx="576">
                  <c:v>96</c:v>
                </c:pt>
                <c:pt idx="577">
                  <c:v>96.166666666666657</c:v>
                </c:pt>
                <c:pt idx="578">
                  <c:v>96.333333333333329</c:v>
                </c:pt>
                <c:pt idx="579">
                  <c:v>96.5</c:v>
                </c:pt>
                <c:pt idx="580">
                  <c:v>96.666666666666657</c:v>
                </c:pt>
                <c:pt idx="581">
                  <c:v>96.833333333333329</c:v>
                </c:pt>
                <c:pt idx="582">
                  <c:v>97</c:v>
                </c:pt>
                <c:pt idx="583">
                  <c:v>97.166666666666657</c:v>
                </c:pt>
                <c:pt idx="584">
                  <c:v>97.333333333333329</c:v>
                </c:pt>
                <c:pt idx="585">
                  <c:v>97.5</c:v>
                </c:pt>
                <c:pt idx="586">
                  <c:v>97.666666666666657</c:v>
                </c:pt>
                <c:pt idx="587">
                  <c:v>97.833333333333329</c:v>
                </c:pt>
                <c:pt idx="588">
                  <c:v>98</c:v>
                </c:pt>
                <c:pt idx="589">
                  <c:v>98.166666666666657</c:v>
                </c:pt>
                <c:pt idx="590">
                  <c:v>98.333333333333329</c:v>
                </c:pt>
                <c:pt idx="591">
                  <c:v>98.5</c:v>
                </c:pt>
                <c:pt idx="592">
                  <c:v>98.666666666666657</c:v>
                </c:pt>
                <c:pt idx="593">
                  <c:v>98.833333333333329</c:v>
                </c:pt>
                <c:pt idx="594">
                  <c:v>99</c:v>
                </c:pt>
                <c:pt idx="595">
                  <c:v>99.166666666666657</c:v>
                </c:pt>
                <c:pt idx="596">
                  <c:v>99.333333333333329</c:v>
                </c:pt>
                <c:pt idx="597">
                  <c:v>99.5</c:v>
                </c:pt>
                <c:pt idx="598">
                  <c:v>99.666666666666657</c:v>
                </c:pt>
                <c:pt idx="599">
                  <c:v>99.833333333333329</c:v>
                </c:pt>
                <c:pt idx="600">
                  <c:v>100</c:v>
                </c:pt>
                <c:pt idx="601">
                  <c:v>100.16666666666666</c:v>
                </c:pt>
                <c:pt idx="602">
                  <c:v>100.33333333333333</c:v>
                </c:pt>
                <c:pt idx="603">
                  <c:v>100.5</c:v>
                </c:pt>
                <c:pt idx="604">
                  <c:v>100.66666666666666</c:v>
                </c:pt>
                <c:pt idx="605">
                  <c:v>100.83333333333333</c:v>
                </c:pt>
                <c:pt idx="606">
                  <c:v>101</c:v>
                </c:pt>
                <c:pt idx="607">
                  <c:v>101.16666666666666</c:v>
                </c:pt>
                <c:pt idx="608">
                  <c:v>101.33333333333333</c:v>
                </c:pt>
                <c:pt idx="609">
                  <c:v>101.5</c:v>
                </c:pt>
                <c:pt idx="610">
                  <c:v>101.66666666666666</c:v>
                </c:pt>
                <c:pt idx="611">
                  <c:v>101.83333333333333</c:v>
                </c:pt>
                <c:pt idx="612">
                  <c:v>102</c:v>
                </c:pt>
                <c:pt idx="613">
                  <c:v>102.16666666666666</c:v>
                </c:pt>
                <c:pt idx="614">
                  <c:v>102.33333333333333</c:v>
                </c:pt>
                <c:pt idx="615">
                  <c:v>102.5</c:v>
                </c:pt>
                <c:pt idx="616">
                  <c:v>102.66666666666666</c:v>
                </c:pt>
                <c:pt idx="617">
                  <c:v>102.83333333333333</c:v>
                </c:pt>
                <c:pt idx="618">
                  <c:v>103</c:v>
                </c:pt>
                <c:pt idx="619">
                  <c:v>103.16666666666666</c:v>
                </c:pt>
                <c:pt idx="620">
                  <c:v>103.33333333333333</c:v>
                </c:pt>
                <c:pt idx="621">
                  <c:v>103.5</c:v>
                </c:pt>
                <c:pt idx="622">
                  <c:v>103.66666666666666</c:v>
                </c:pt>
                <c:pt idx="623">
                  <c:v>103.83333333333333</c:v>
                </c:pt>
                <c:pt idx="624">
                  <c:v>104</c:v>
                </c:pt>
                <c:pt idx="625">
                  <c:v>104.16666666666666</c:v>
                </c:pt>
                <c:pt idx="626">
                  <c:v>104.33333333333333</c:v>
                </c:pt>
                <c:pt idx="627">
                  <c:v>104.5</c:v>
                </c:pt>
                <c:pt idx="628">
                  <c:v>104.66666666666666</c:v>
                </c:pt>
                <c:pt idx="629">
                  <c:v>104.83333333333333</c:v>
                </c:pt>
                <c:pt idx="630">
                  <c:v>105</c:v>
                </c:pt>
                <c:pt idx="631">
                  <c:v>105.16666666666666</c:v>
                </c:pt>
                <c:pt idx="632">
                  <c:v>105.33333333333333</c:v>
                </c:pt>
                <c:pt idx="633">
                  <c:v>105.5</c:v>
                </c:pt>
                <c:pt idx="634">
                  <c:v>105.66666666666666</c:v>
                </c:pt>
                <c:pt idx="635">
                  <c:v>105.83333333333333</c:v>
                </c:pt>
                <c:pt idx="636">
                  <c:v>106</c:v>
                </c:pt>
                <c:pt idx="637">
                  <c:v>106.16666666666666</c:v>
                </c:pt>
                <c:pt idx="638">
                  <c:v>106.33333333333333</c:v>
                </c:pt>
                <c:pt idx="639">
                  <c:v>106.5</c:v>
                </c:pt>
                <c:pt idx="640">
                  <c:v>106.66666666666666</c:v>
                </c:pt>
                <c:pt idx="641">
                  <c:v>106.83333333333333</c:v>
                </c:pt>
                <c:pt idx="642">
                  <c:v>107</c:v>
                </c:pt>
                <c:pt idx="643">
                  <c:v>107.16666666666666</c:v>
                </c:pt>
                <c:pt idx="644">
                  <c:v>107.33333333333333</c:v>
                </c:pt>
                <c:pt idx="645">
                  <c:v>107.5</c:v>
                </c:pt>
                <c:pt idx="646">
                  <c:v>107.66666666666666</c:v>
                </c:pt>
                <c:pt idx="647">
                  <c:v>107.83333333333333</c:v>
                </c:pt>
                <c:pt idx="648">
                  <c:v>108</c:v>
                </c:pt>
                <c:pt idx="649">
                  <c:v>108.16666666666666</c:v>
                </c:pt>
                <c:pt idx="650">
                  <c:v>108.33333333333333</c:v>
                </c:pt>
                <c:pt idx="651">
                  <c:v>108.5</c:v>
                </c:pt>
                <c:pt idx="652">
                  <c:v>108.66666666666666</c:v>
                </c:pt>
                <c:pt idx="653">
                  <c:v>108.83333333333333</c:v>
                </c:pt>
                <c:pt idx="654">
                  <c:v>109</c:v>
                </c:pt>
                <c:pt idx="655">
                  <c:v>109.16666666666666</c:v>
                </c:pt>
                <c:pt idx="656">
                  <c:v>109.33333333333333</c:v>
                </c:pt>
                <c:pt idx="657">
                  <c:v>109.5</c:v>
                </c:pt>
                <c:pt idx="658">
                  <c:v>109.66666666666666</c:v>
                </c:pt>
                <c:pt idx="659">
                  <c:v>109.83333333333333</c:v>
                </c:pt>
                <c:pt idx="660">
                  <c:v>110</c:v>
                </c:pt>
                <c:pt idx="661">
                  <c:v>110.16666666666666</c:v>
                </c:pt>
                <c:pt idx="662">
                  <c:v>110.33333333333333</c:v>
                </c:pt>
                <c:pt idx="663">
                  <c:v>110.5</c:v>
                </c:pt>
                <c:pt idx="664">
                  <c:v>110.66666666666666</c:v>
                </c:pt>
                <c:pt idx="665">
                  <c:v>110.83333333333333</c:v>
                </c:pt>
                <c:pt idx="666">
                  <c:v>111</c:v>
                </c:pt>
                <c:pt idx="667">
                  <c:v>111.16666666666666</c:v>
                </c:pt>
                <c:pt idx="668">
                  <c:v>111.33333333333333</c:v>
                </c:pt>
                <c:pt idx="669">
                  <c:v>111.5</c:v>
                </c:pt>
                <c:pt idx="670">
                  <c:v>111.66666666666666</c:v>
                </c:pt>
                <c:pt idx="671">
                  <c:v>111.83333333333333</c:v>
                </c:pt>
                <c:pt idx="672">
                  <c:v>112</c:v>
                </c:pt>
                <c:pt idx="673">
                  <c:v>112.16666666666666</c:v>
                </c:pt>
                <c:pt idx="674">
                  <c:v>112.33333333333333</c:v>
                </c:pt>
                <c:pt idx="675">
                  <c:v>112.5</c:v>
                </c:pt>
                <c:pt idx="676">
                  <c:v>112.66666666666666</c:v>
                </c:pt>
                <c:pt idx="677">
                  <c:v>112.83333333333333</c:v>
                </c:pt>
                <c:pt idx="678">
                  <c:v>113</c:v>
                </c:pt>
                <c:pt idx="679">
                  <c:v>113.16666666666666</c:v>
                </c:pt>
                <c:pt idx="680">
                  <c:v>113.33333333333333</c:v>
                </c:pt>
                <c:pt idx="681">
                  <c:v>113.5</c:v>
                </c:pt>
                <c:pt idx="682">
                  <c:v>113.66666666666666</c:v>
                </c:pt>
                <c:pt idx="683">
                  <c:v>113.83333333333333</c:v>
                </c:pt>
                <c:pt idx="684">
                  <c:v>114</c:v>
                </c:pt>
                <c:pt idx="685">
                  <c:v>114.16666666666666</c:v>
                </c:pt>
                <c:pt idx="686">
                  <c:v>114.33333333333333</c:v>
                </c:pt>
                <c:pt idx="687">
                  <c:v>114.5</c:v>
                </c:pt>
                <c:pt idx="688">
                  <c:v>114.66666666666666</c:v>
                </c:pt>
                <c:pt idx="689">
                  <c:v>114.83333333333333</c:v>
                </c:pt>
                <c:pt idx="690">
                  <c:v>115</c:v>
                </c:pt>
                <c:pt idx="691">
                  <c:v>115.16666666666666</c:v>
                </c:pt>
                <c:pt idx="692">
                  <c:v>115.33333333333333</c:v>
                </c:pt>
                <c:pt idx="693">
                  <c:v>115.5</c:v>
                </c:pt>
                <c:pt idx="694">
                  <c:v>115.66666666666666</c:v>
                </c:pt>
                <c:pt idx="695">
                  <c:v>115.83333333333333</c:v>
                </c:pt>
                <c:pt idx="696">
                  <c:v>116</c:v>
                </c:pt>
                <c:pt idx="697">
                  <c:v>116.16666666666666</c:v>
                </c:pt>
                <c:pt idx="698">
                  <c:v>116.33333333333333</c:v>
                </c:pt>
                <c:pt idx="699">
                  <c:v>116.5</c:v>
                </c:pt>
                <c:pt idx="700">
                  <c:v>116.66666666666666</c:v>
                </c:pt>
                <c:pt idx="701">
                  <c:v>116.83333333333333</c:v>
                </c:pt>
                <c:pt idx="702">
                  <c:v>117</c:v>
                </c:pt>
                <c:pt idx="703">
                  <c:v>117.16666666666666</c:v>
                </c:pt>
                <c:pt idx="704">
                  <c:v>117.33333333333333</c:v>
                </c:pt>
                <c:pt idx="705">
                  <c:v>117.5</c:v>
                </c:pt>
                <c:pt idx="706">
                  <c:v>117.66666666666666</c:v>
                </c:pt>
                <c:pt idx="707">
                  <c:v>117.83333333333333</c:v>
                </c:pt>
                <c:pt idx="708">
                  <c:v>118</c:v>
                </c:pt>
                <c:pt idx="709">
                  <c:v>118.16666666666666</c:v>
                </c:pt>
                <c:pt idx="710">
                  <c:v>118.33333333333333</c:v>
                </c:pt>
                <c:pt idx="711">
                  <c:v>118.5</c:v>
                </c:pt>
                <c:pt idx="712">
                  <c:v>118.66666666666666</c:v>
                </c:pt>
                <c:pt idx="713">
                  <c:v>118.83333333333333</c:v>
                </c:pt>
                <c:pt idx="714">
                  <c:v>119</c:v>
                </c:pt>
                <c:pt idx="715">
                  <c:v>119.16666666666666</c:v>
                </c:pt>
                <c:pt idx="716">
                  <c:v>119.33333333333333</c:v>
                </c:pt>
                <c:pt idx="717">
                  <c:v>119.5</c:v>
                </c:pt>
                <c:pt idx="718">
                  <c:v>119.66666666666666</c:v>
                </c:pt>
                <c:pt idx="719">
                  <c:v>119.83333333333333</c:v>
                </c:pt>
                <c:pt idx="720">
                  <c:v>120</c:v>
                </c:pt>
                <c:pt idx="721">
                  <c:v>120.16666666666666</c:v>
                </c:pt>
                <c:pt idx="722">
                  <c:v>120.33333333333333</c:v>
                </c:pt>
                <c:pt idx="723">
                  <c:v>120.5</c:v>
                </c:pt>
                <c:pt idx="724">
                  <c:v>120.66666666666666</c:v>
                </c:pt>
                <c:pt idx="725">
                  <c:v>120.83333333333333</c:v>
                </c:pt>
                <c:pt idx="726">
                  <c:v>121</c:v>
                </c:pt>
                <c:pt idx="727">
                  <c:v>121.16666666666666</c:v>
                </c:pt>
                <c:pt idx="728">
                  <c:v>121.33333333333333</c:v>
                </c:pt>
                <c:pt idx="729">
                  <c:v>121.5</c:v>
                </c:pt>
                <c:pt idx="730">
                  <c:v>121.66666666666666</c:v>
                </c:pt>
                <c:pt idx="731">
                  <c:v>121.83333333333333</c:v>
                </c:pt>
                <c:pt idx="732">
                  <c:v>122</c:v>
                </c:pt>
                <c:pt idx="733">
                  <c:v>122.16666666666666</c:v>
                </c:pt>
                <c:pt idx="734">
                  <c:v>122.33333333333333</c:v>
                </c:pt>
                <c:pt idx="735">
                  <c:v>122.5</c:v>
                </c:pt>
                <c:pt idx="736">
                  <c:v>122.66666666666666</c:v>
                </c:pt>
                <c:pt idx="737">
                  <c:v>122.83333333333333</c:v>
                </c:pt>
                <c:pt idx="738">
                  <c:v>123</c:v>
                </c:pt>
                <c:pt idx="739">
                  <c:v>123.16666666666666</c:v>
                </c:pt>
                <c:pt idx="740">
                  <c:v>123.33333333333333</c:v>
                </c:pt>
                <c:pt idx="741">
                  <c:v>123.5</c:v>
                </c:pt>
                <c:pt idx="742">
                  <c:v>123.66666666666666</c:v>
                </c:pt>
                <c:pt idx="743">
                  <c:v>123.83333333333333</c:v>
                </c:pt>
                <c:pt idx="744">
                  <c:v>124</c:v>
                </c:pt>
                <c:pt idx="745">
                  <c:v>124.16666666666666</c:v>
                </c:pt>
                <c:pt idx="746">
                  <c:v>124.33333333333333</c:v>
                </c:pt>
                <c:pt idx="747">
                  <c:v>124.5</c:v>
                </c:pt>
                <c:pt idx="748">
                  <c:v>124.66666666666666</c:v>
                </c:pt>
                <c:pt idx="749">
                  <c:v>124.83333333333333</c:v>
                </c:pt>
                <c:pt idx="750">
                  <c:v>125</c:v>
                </c:pt>
                <c:pt idx="751">
                  <c:v>125.16666666666666</c:v>
                </c:pt>
                <c:pt idx="752">
                  <c:v>125.33333333333333</c:v>
                </c:pt>
                <c:pt idx="753">
                  <c:v>125.5</c:v>
                </c:pt>
                <c:pt idx="754">
                  <c:v>125.66666666666666</c:v>
                </c:pt>
                <c:pt idx="755">
                  <c:v>125.83333333333333</c:v>
                </c:pt>
                <c:pt idx="756">
                  <c:v>126</c:v>
                </c:pt>
                <c:pt idx="757">
                  <c:v>126.16666666666666</c:v>
                </c:pt>
                <c:pt idx="758">
                  <c:v>126.33333333333333</c:v>
                </c:pt>
                <c:pt idx="759">
                  <c:v>126.5</c:v>
                </c:pt>
                <c:pt idx="760">
                  <c:v>126.66666666666666</c:v>
                </c:pt>
                <c:pt idx="761">
                  <c:v>126.83333333333333</c:v>
                </c:pt>
                <c:pt idx="762">
                  <c:v>127</c:v>
                </c:pt>
                <c:pt idx="763">
                  <c:v>127.16666666666666</c:v>
                </c:pt>
                <c:pt idx="764">
                  <c:v>127.33333333333333</c:v>
                </c:pt>
                <c:pt idx="765">
                  <c:v>127.5</c:v>
                </c:pt>
                <c:pt idx="766">
                  <c:v>127.66666666666666</c:v>
                </c:pt>
                <c:pt idx="767">
                  <c:v>127.83333333333333</c:v>
                </c:pt>
                <c:pt idx="768">
                  <c:v>128</c:v>
                </c:pt>
                <c:pt idx="769">
                  <c:v>128.16666666666666</c:v>
                </c:pt>
                <c:pt idx="770">
                  <c:v>128.33333333333331</c:v>
                </c:pt>
                <c:pt idx="771">
                  <c:v>128.5</c:v>
                </c:pt>
                <c:pt idx="772">
                  <c:v>128.66666666666666</c:v>
                </c:pt>
                <c:pt idx="773">
                  <c:v>128.83333333333331</c:v>
                </c:pt>
                <c:pt idx="774">
                  <c:v>129</c:v>
                </c:pt>
                <c:pt idx="775">
                  <c:v>129.16666666666666</c:v>
                </c:pt>
                <c:pt idx="776">
                  <c:v>129.33333333333331</c:v>
                </c:pt>
                <c:pt idx="777">
                  <c:v>129.5</c:v>
                </c:pt>
                <c:pt idx="778">
                  <c:v>129.66666666666666</c:v>
                </c:pt>
                <c:pt idx="779">
                  <c:v>129.83333333333331</c:v>
                </c:pt>
                <c:pt idx="780">
                  <c:v>130</c:v>
                </c:pt>
                <c:pt idx="781">
                  <c:v>130.16666666666666</c:v>
                </c:pt>
                <c:pt idx="782">
                  <c:v>130.33333333333331</c:v>
                </c:pt>
                <c:pt idx="783">
                  <c:v>130.5</c:v>
                </c:pt>
                <c:pt idx="784">
                  <c:v>130.66666666666666</c:v>
                </c:pt>
                <c:pt idx="785">
                  <c:v>130.83333333333331</c:v>
                </c:pt>
                <c:pt idx="786">
                  <c:v>131</c:v>
                </c:pt>
                <c:pt idx="787">
                  <c:v>131.16666666666666</c:v>
                </c:pt>
                <c:pt idx="788">
                  <c:v>131.33333333333331</c:v>
                </c:pt>
                <c:pt idx="789">
                  <c:v>131.5</c:v>
                </c:pt>
                <c:pt idx="790">
                  <c:v>131.66666666666666</c:v>
                </c:pt>
                <c:pt idx="791">
                  <c:v>131.83333333333331</c:v>
                </c:pt>
                <c:pt idx="792">
                  <c:v>132</c:v>
                </c:pt>
                <c:pt idx="793">
                  <c:v>132.16666666666666</c:v>
                </c:pt>
                <c:pt idx="794">
                  <c:v>132.33333333333331</c:v>
                </c:pt>
                <c:pt idx="795">
                  <c:v>132.5</c:v>
                </c:pt>
                <c:pt idx="796">
                  <c:v>132.66666666666666</c:v>
                </c:pt>
                <c:pt idx="797">
                  <c:v>132.83333333333331</c:v>
                </c:pt>
                <c:pt idx="798">
                  <c:v>133</c:v>
                </c:pt>
                <c:pt idx="799">
                  <c:v>133.16666666666666</c:v>
                </c:pt>
                <c:pt idx="800">
                  <c:v>133.33333333333331</c:v>
                </c:pt>
                <c:pt idx="801">
                  <c:v>133.5</c:v>
                </c:pt>
                <c:pt idx="802">
                  <c:v>133.66666666666666</c:v>
                </c:pt>
                <c:pt idx="803">
                  <c:v>133.83333333333331</c:v>
                </c:pt>
                <c:pt idx="804">
                  <c:v>134</c:v>
                </c:pt>
                <c:pt idx="805">
                  <c:v>134.16666666666666</c:v>
                </c:pt>
                <c:pt idx="806">
                  <c:v>134.33333333333331</c:v>
                </c:pt>
                <c:pt idx="807">
                  <c:v>134.5</c:v>
                </c:pt>
                <c:pt idx="808">
                  <c:v>134.66666666666666</c:v>
                </c:pt>
                <c:pt idx="809">
                  <c:v>134.83333333333331</c:v>
                </c:pt>
                <c:pt idx="810">
                  <c:v>135</c:v>
                </c:pt>
                <c:pt idx="811">
                  <c:v>135.16666666666666</c:v>
                </c:pt>
                <c:pt idx="812">
                  <c:v>135.33333333333331</c:v>
                </c:pt>
                <c:pt idx="813">
                  <c:v>135.5</c:v>
                </c:pt>
                <c:pt idx="814">
                  <c:v>135.66666666666666</c:v>
                </c:pt>
                <c:pt idx="815">
                  <c:v>135.83333333333331</c:v>
                </c:pt>
                <c:pt idx="816">
                  <c:v>136</c:v>
                </c:pt>
                <c:pt idx="817">
                  <c:v>136.16666666666666</c:v>
                </c:pt>
                <c:pt idx="818">
                  <c:v>136.33333333333331</c:v>
                </c:pt>
                <c:pt idx="819">
                  <c:v>136.5</c:v>
                </c:pt>
                <c:pt idx="820">
                  <c:v>136.66666666666666</c:v>
                </c:pt>
                <c:pt idx="821">
                  <c:v>136.83333333333331</c:v>
                </c:pt>
                <c:pt idx="822">
                  <c:v>137</c:v>
                </c:pt>
                <c:pt idx="823">
                  <c:v>137.16666666666666</c:v>
                </c:pt>
                <c:pt idx="824">
                  <c:v>137.33333333333331</c:v>
                </c:pt>
                <c:pt idx="825">
                  <c:v>137.5</c:v>
                </c:pt>
                <c:pt idx="826">
                  <c:v>137.66666666666666</c:v>
                </c:pt>
                <c:pt idx="827">
                  <c:v>137.83333333333331</c:v>
                </c:pt>
                <c:pt idx="828">
                  <c:v>138</c:v>
                </c:pt>
                <c:pt idx="829">
                  <c:v>138.16666666666666</c:v>
                </c:pt>
                <c:pt idx="830">
                  <c:v>138.33333333333331</c:v>
                </c:pt>
                <c:pt idx="831">
                  <c:v>138.5</c:v>
                </c:pt>
                <c:pt idx="832">
                  <c:v>138.66666666666666</c:v>
                </c:pt>
                <c:pt idx="833">
                  <c:v>138.83333333333331</c:v>
                </c:pt>
                <c:pt idx="834">
                  <c:v>139</c:v>
                </c:pt>
                <c:pt idx="835">
                  <c:v>139.16666666666666</c:v>
                </c:pt>
                <c:pt idx="836">
                  <c:v>139.33333333333331</c:v>
                </c:pt>
                <c:pt idx="837">
                  <c:v>139.5</c:v>
                </c:pt>
                <c:pt idx="838">
                  <c:v>139.66666666666666</c:v>
                </c:pt>
                <c:pt idx="839">
                  <c:v>139.83333333333331</c:v>
                </c:pt>
                <c:pt idx="840">
                  <c:v>140</c:v>
                </c:pt>
                <c:pt idx="841">
                  <c:v>140.16666666666666</c:v>
                </c:pt>
                <c:pt idx="842">
                  <c:v>140.33333333333331</c:v>
                </c:pt>
                <c:pt idx="843">
                  <c:v>140.5</c:v>
                </c:pt>
                <c:pt idx="844">
                  <c:v>140.66666666666666</c:v>
                </c:pt>
                <c:pt idx="845">
                  <c:v>140.83333333333331</c:v>
                </c:pt>
                <c:pt idx="846">
                  <c:v>141</c:v>
                </c:pt>
                <c:pt idx="847">
                  <c:v>141.16666666666666</c:v>
                </c:pt>
                <c:pt idx="848">
                  <c:v>141.33333333333331</c:v>
                </c:pt>
                <c:pt idx="849">
                  <c:v>141.5</c:v>
                </c:pt>
                <c:pt idx="850">
                  <c:v>141.66666666666666</c:v>
                </c:pt>
                <c:pt idx="851">
                  <c:v>141.83333333333331</c:v>
                </c:pt>
                <c:pt idx="852">
                  <c:v>142</c:v>
                </c:pt>
                <c:pt idx="853">
                  <c:v>142.16666666666666</c:v>
                </c:pt>
                <c:pt idx="854">
                  <c:v>142.33333333333331</c:v>
                </c:pt>
                <c:pt idx="855">
                  <c:v>142.5</c:v>
                </c:pt>
                <c:pt idx="856">
                  <c:v>142.66666666666666</c:v>
                </c:pt>
                <c:pt idx="857">
                  <c:v>142.83333333333331</c:v>
                </c:pt>
                <c:pt idx="858">
                  <c:v>143</c:v>
                </c:pt>
                <c:pt idx="859">
                  <c:v>143.16666666666666</c:v>
                </c:pt>
                <c:pt idx="860">
                  <c:v>143.33333333333331</c:v>
                </c:pt>
                <c:pt idx="861">
                  <c:v>143.5</c:v>
                </c:pt>
                <c:pt idx="862">
                  <c:v>143.66666666666666</c:v>
                </c:pt>
                <c:pt idx="863">
                  <c:v>143.83333333333331</c:v>
                </c:pt>
                <c:pt idx="864">
                  <c:v>144</c:v>
                </c:pt>
                <c:pt idx="865">
                  <c:v>144.16666666666666</c:v>
                </c:pt>
                <c:pt idx="866">
                  <c:v>144.33333333333331</c:v>
                </c:pt>
                <c:pt idx="867">
                  <c:v>144.5</c:v>
                </c:pt>
                <c:pt idx="868">
                  <c:v>144.66666666666666</c:v>
                </c:pt>
                <c:pt idx="869">
                  <c:v>144.83333333333331</c:v>
                </c:pt>
                <c:pt idx="870">
                  <c:v>145</c:v>
                </c:pt>
                <c:pt idx="871">
                  <c:v>145.16666666666666</c:v>
                </c:pt>
                <c:pt idx="872">
                  <c:v>145.33333333333331</c:v>
                </c:pt>
                <c:pt idx="873">
                  <c:v>145.5</c:v>
                </c:pt>
                <c:pt idx="874">
                  <c:v>145.66666666666666</c:v>
                </c:pt>
                <c:pt idx="875">
                  <c:v>145.83333333333331</c:v>
                </c:pt>
                <c:pt idx="876">
                  <c:v>146</c:v>
                </c:pt>
                <c:pt idx="877">
                  <c:v>146.16666666666666</c:v>
                </c:pt>
                <c:pt idx="878">
                  <c:v>146.33333333333331</c:v>
                </c:pt>
                <c:pt idx="879">
                  <c:v>146.5</c:v>
                </c:pt>
                <c:pt idx="880">
                  <c:v>146.66666666666666</c:v>
                </c:pt>
                <c:pt idx="881">
                  <c:v>146.83333333333331</c:v>
                </c:pt>
                <c:pt idx="882">
                  <c:v>147</c:v>
                </c:pt>
                <c:pt idx="883">
                  <c:v>147.16666666666666</c:v>
                </c:pt>
                <c:pt idx="884">
                  <c:v>147.33333333333331</c:v>
                </c:pt>
                <c:pt idx="885">
                  <c:v>147.5</c:v>
                </c:pt>
                <c:pt idx="886">
                  <c:v>147.66666666666666</c:v>
                </c:pt>
                <c:pt idx="887">
                  <c:v>147.83333333333331</c:v>
                </c:pt>
                <c:pt idx="888">
                  <c:v>148</c:v>
                </c:pt>
                <c:pt idx="889">
                  <c:v>148.16666666666666</c:v>
                </c:pt>
                <c:pt idx="890">
                  <c:v>148.33333333333331</c:v>
                </c:pt>
                <c:pt idx="891">
                  <c:v>148.5</c:v>
                </c:pt>
                <c:pt idx="892">
                  <c:v>148.66666666666666</c:v>
                </c:pt>
                <c:pt idx="893">
                  <c:v>148.83333333333331</c:v>
                </c:pt>
                <c:pt idx="894">
                  <c:v>149</c:v>
                </c:pt>
                <c:pt idx="895">
                  <c:v>149.16666666666666</c:v>
                </c:pt>
                <c:pt idx="896">
                  <c:v>149.33333333333331</c:v>
                </c:pt>
                <c:pt idx="897">
                  <c:v>149.5</c:v>
                </c:pt>
                <c:pt idx="898">
                  <c:v>149.66666666666666</c:v>
                </c:pt>
                <c:pt idx="899">
                  <c:v>149.83333333333331</c:v>
                </c:pt>
                <c:pt idx="900">
                  <c:v>150</c:v>
                </c:pt>
                <c:pt idx="901">
                  <c:v>150.16666666666666</c:v>
                </c:pt>
                <c:pt idx="902">
                  <c:v>150.33333333333331</c:v>
                </c:pt>
                <c:pt idx="903">
                  <c:v>150.5</c:v>
                </c:pt>
                <c:pt idx="904">
                  <c:v>150.66666666666666</c:v>
                </c:pt>
                <c:pt idx="905">
                  <c:v>150.83333333333331</c:v>
                </c:pt>
                <c:pt idx="906">
                  <c:v>151</c:v>
                </c:pt>
                <c:pt idx="907">
                  <c:v>151.16666666666666</c:v>
                </c:pt>
                <c:pt idx="908">
                  <c:v>151.33333333333331</c:v>
                </c:pt>
                <c:pt idx="909">
                  <c:v>151.5</c:v>
                </c:pt>
                <c:pt idx="910">
                  <c:v>151.66666666666666</c:v>
                </c:pt>
                <c:pt idx="911">
                  <c:v>151.83333333333331</c:v>
                </c:pt>
                <c:pt idx="912">
                  <c:v>152</c:v>
                </c:pt>
                <c:pt idx="913">
                  <c:v>152.16666666666666</c:v>
                </c:pt>
                <c:pt idx="914">
                  <c:v>152.33333333333331</c:v>
                </c:pt>
                <c:pt idx="915">
                  <c:v>152.5</c:v>
                </c:pt>
                <c:pt idx="916">
                  <c:v>152.66666666666666</c:v>
                </c:pt>
                <c:pt idx="917">
                  <c:v>152.83333333333331</c:v>
                </c:pt>
                <c:pt idx="918">
                  <c:v>153</c:v>
                </c:pt>
                <c:pt idx="919">
                  <c:v>153.16666666666666</c:v>
                </c:pt>
                <c:pt idx="920">
                  <c:v>153.33333333333331</c:v>
                </c:pt>
                <c:pt idx="921">
                  <c:v>153.5</c:v>
                </c:pt>
                <c:pt idx="922">
                  <c:v>153.66666666666666</c:v>
                </c:pt>
                <c:pt idx="923">
                  <c:v>153.83333333333331</c:v>
                </c:pt>
                <c:pt idx="924">
                  <c:v>154</c:v>
                </c:pt>
                <c:pt idx="925">
                  <c:v>154.16666666666666</c:v>
                </c:pt>
                <c:pt idx="926">
                  <c:v>154.33333333333331</c:v>
                </c:pt>
                <c:pt idx="927">
                  <c:v>154.5</c:v>
                </c:pt>
                <c:pt idx="928">
                  <c:v>154.66666666666666</c:v>
                </c:pt>
                <c:pt idx="929">
                  <c:v>154.83333333333331</c:v>
                </c:pt>
                <c:pt idx="930">
                  <c:v>155</c:v>
                </c:pt>
                <c:pt idx="931">
                  <c:v>155.16666666666666</c:v>
                </c:pt>
                <c:pt idx="932">
                  <c:v>155.33333333333331</c:v>
                </c:pt>
                <c:pt idx="933">
                  <c:v>155.5</c:v>
                </c:pt>
                <c:pt idx="934">
                  <c:v>155.66666666666666</c:v>
                </c:pt>
                <c:pt idx="935">
                  <c:v>155.83333333333331</c:v>
                </c:pt>
                <c:pt idx="936">
                  <c:v>156</c:v>
                </c:pt>
                <c:pt idx="937">
                  <c:v>156.16666666666666</c:v>
                </c:pt>
                <c:pt idx="938">
                  <c:v>156.33333333333331</c:v>
                </c:pt>
                <c:pt idx="939">
                  <c:v>156.5</c:v>
                </c:pt>
                <c:pt idx="940">
                  <c:v>156.66666666666666</c:v>
                </c:pt>
                <c:pt idx="941">
                  <c:v>156.83333333333331</c:v>
                </c:pt>
                <c:pt idx="942">
                  <c:v>157</c:v>
                </c:pt>
                <c:pt idx="943">
                  <c:v>157.16666666666666</c:v>
                </c:pt>
                <c:pt idx="944">
                  <c:v>157.33333333333331</c:v>
                </c:pt>
                <c:pt idx="945">
                  <c:v>157.5</c:v>
                </c:pt>
                <c:pt idx="946">
                  <c:v>157.66666666666666</c:v>
                </c:pt>
                <c:pt idx="947">
                  <c:v>157.83333333333331</c:v>
                </c:pt>
                <c:pt idx="948">
                  <c:v>158</c:v>
                </c:pt>
                <c:pt idx="949">
                  <c:v>158.16666666666666</c:v>
                </c:pt>
                <c:pt idx="950">
                  <c:v>158.33333333333331</c:v>
                </c:pt>
                <c:pt idx="951">
                  <c:v>158.5</c:v>
                </c:pt>
                <c:pt idx="952">
                  <c:v>158.66666666666666</c:v>
                </c:pt>
                <c:pt idx="953">
                  <c:v>158.83333333333331</c:v>
                </c:pt>
                <c:pt idx="954">
                  <c:v>159</c:v>
                </c:pt>
                <c:pt idx="955">
                  <c:v>159.16666666666666</c:v>
                </c:pt>
                <c:pt idx="956">
                  <c:v>159.33333333333331</c:v>
                </c:pt>
                <c:pt idx="957">
                  <c:v>159.5</c:v>
                </c:pt>
                <c:pt idx="958">
                  <c:v>159.66666666666666</c:v>
                </c:pt>
                <c:pt idx="959">
                  <c:v>159.83333333333331</c:v>
                </c:pt>
                <c:pt idx="960">
                  <c:v>160</c:v>
                </c:pt>
                <c:pt idx="961">
                  <c:v>160.16666666666666</c:v>
                </c:pt>
                <c:pt idx="962">
                  <c:v>160.33333333333331</c:v>
                </c:pt>
                <c:pt idx="963">
                  <c:v>160.5</c:v>
                </c:pt>
                <c:pt idx="964">
                  <c:v>160.66666666666666</c:v>
                </c:pt>
                <c:pt idx="965">
                  <c:v>160.83333333333331</c:v>
                </c:pt>
                <c:pt idx="966">
                  <c:v>161</c:v>
                </c:pt>
                <c:pt idx="967">
                  <c:v>161.16666666666666</c:v>
                </c:pt>
                <c:pt idx="968">
                  <c:v>161.33333333333331</c:v>
                </c:pt>
                <c:pt idx="969">
                  <c:v>161.5</c:v>
                </c:pt>
                <c:pt idx="970">
                  <c:v>161.66666666666666</c:v>
                </c:pt>
                <c:pt idx="971">
                  <c:v>161.83333333333331</c:v>
                </c:pt>
                <c:pt idx="972">
                  <c:v>162</c:v>
                </c:pt>
                <c:pt idx="973">
                  <c:v>162.16666666666666</c:v>
                </c:pt>
                <c:pt idx="974">
                  <c:v>162.33333333333331</c:v>
                </c:pt>
                <c:pt idx="975">
                  <c:v>162.5</c:v>
                </c:pt>
                <c:pt idx="976">
                  <c:v>162.66666666666666</c:v>
                </c:pt>
                <c:pt idx="977">
                  <c:v>162.83333333333331</c:v>
                </c:pt>
                <c:pt idx="978">
                  <c:v>163</c:v>
                </c:pt>
                <c:pt idx="979">
                  <c:v>163.16666666666666</c:v>
                </c:pt>
                <c:pt idx="980">
                  <c:v>163.33333333333331</c:v>
                </c:pt>
                <c:pt idx="981">
                  <c:v>163.5</c:v>
                </c:pt>
                <c:pt idx="982">
                  <c:v>163.66666666666666</c:v>
                </c:pt>
                <c:pt idx="983">
                  <c:v>163.83333333333331</c:v>
                </c:pt>
                <c:pt idx="984">
                  <c:v>164</c:v>
                </c:pt>
                <c:pt idx="985">
                  <c:v>164.16666666666666</c:v>
                </c:pt>
                <c:pt idx="986">
                  <c:v>164.33333333333331</c:v>
                </c:pt>
                <c:pt idx="987">
                  <c:v>164.5</c:v>
                </c:pt>
                <c:pt idx="988">
                  <c:v>164.66666666666666</c:v>
                </c:pt>
                <c:pt idx="989">
                  <c:v>164.83333333333331</c:v>
                </c:pt>
                <c:pt idx="990">
                  <c:v>165</c:v>
                </c:pt>
                <c:pt idx="991">
                  <c:v>165.16666666666666</c:v>
                </c:pt>
                <c:pt idx="992">
                  <c:v>165.33333333333331</c:v>
                </c:pt>
                <c:pt idx="993">
                  <c:v>165.5</c:v>
                </c:pt>
                <c:pt idx="994">
                  <c:v>165.66666666666666</c:v>
                </c:pt>
                <c:pt idx="995">
                  <c:v>165.83333333333331</c:v>
                </c:pt>
                <c:pt idx="996">
                  <c:v>166</c:v>
                </c:pt>
                <c:pt idx="997">
                  <c:v>166.16666666666666</c:v>
                </c:pt>
                <c:pt idx="998">
                  <c:v>166.33333333333331</c:v>
                </c:pt>
                <c:pt idx="999">
                  <c:v>166.5</c:v>
                </c:pt>
                <c:pt idx="1000">
                  <c:v>166.66666666666666</c:v>
                </c:pt>
                <c:pt idx="1001">
                  <c:v>166.83333333333331</c:v>
                </c:pt>
                <c:pt idx="1002">
                  <c:v>167</c:v>
                </c:pt>
                <c:pt idx="1003">
                  <c:v>167.16666666666666</c:v>
                </c:pt>
                <c:pt idx="1004">
                  <c:v>167.33333333333331</c:v>
                </c:pt>
                <c:pt idx="1005">
                  <c:v>167.5</c:v>
                </c:pt>
                <c:pt idx="1006">
                  <c:v>167.66666666666666</c:v>
                </c:pt>
                <c:pt idx="1007">
                  <c:v>167.83333333333331</c:v>
                </c:pt>
                <c:pt idx="1008">
                  <c:v>168</c:v>
                </c:pt>
                <c:pt idx="1009">
                  <c:v>168.16666666666666</c:v>
                </c:pt>
                <c:pt idx="1010">
                  <c:v>168.33333333333331</c:v>
                </c:pt>
                <c:pt idx="1011">
                  <c:v>168.5</c:v>
                </c:pt>
                <c:pt idx="1012">
                  <c:v>168.66666666666666</c:v>
                </c:pt>
                <c:pt idx="1013">
                  <c:v>168.83333333333331</c:v>
                </c:pt>
                <c:pt idx="1014">
                  <c:v>169</c:v>
                </c:pt>
                <c:pt idx="1015">
                  <c:v>169.16666666666666</c:v>
                </c:pt>
                <c:pt idx="1016">
                  <c:v>169.33333333333331</c:v>
                </c:pt>
                <c:pt idx="1017">
                  <c:v>169.5</c:v>
                </c:pt>
                <c:pt idx="1018">
                  <c:v>169.66666666666666</c:v>
                </c:pt>
                <c:pt idx="1019">
                  <c:v>169.83333333333331</c:v>
                </c:pt>
                <c:pt idx="1020">
                  <c:v>170</c:v>
                </c:pt>
                <c:pt idx="1021">
                  <c:v>170.16666666666666</c:v>
                </c:pt>
                <c:pt idx="1022">
                  <c:v>170.33333333333331</c:v>
                </c:pt>
                <c:pt idx="1023">
                  <c:v>170.5</c:v>
                </c:pt>
                <c:pt idx="1024">
                  <c:v>170.66666666666666</c:v>
                </c:pt>
                <c:pt idx="1025">
                  <c:v>170.83333333333331</c:v>
                </c:pt>
                <c:pt idx="1026">
                  <c:v>171</c:v>
                </c:pt>
                <c:pt idx="1027">
                  <c:v>171.16666666666666</c:v>
                </c:pt>
                <c:pt idx="1028">
                  <c:v>171.33333333333331</c:v>
                </c:pt>
                <c:pt idx="1029">
                  <c:v>171.5</c:v>
                </c:pt>
                <c:pt idx="1030">
                  <c:v>171.66666666666666</c:v>
                </c:pt>
                <c:pt idx="1031">
                  <c:v>171.83333333333331</c:v>
                </c:pt>
                <c:pt idx="1032">
                  <c:v>172</c:v>
                </c:pt>
                <c:pt idx="1033">
                  <c:v>172.16666666666666</c:v>
                </c:pt>
                <c:pt idx="1034">
                  <c:v>172.33333333333331</c:v>
                </c:pt>
                <c:pt idx="1035">
                  <c:v>172.5</c:v>
                </c:pt>
                <c:pt idx="1036">
                  <c:v>172.66666666666666</c:v>
                </c:pt>
                <c:pt idx="1037">
                  <c:v>172.83333333333331</c:v>
                </c:pt>
                <c:pt idx="1038">
                  <c:v>173</c:v>
                </c:pt>
                <c:pt idx="1039">
                  <c:v>173.16666666666666</c:v>
                </c:pt>
                <c:pt idx="1040">
                  <c:v>173.33333333333331</c:v>
                </c:pt>
                <c:pt idx="1041">
                  <c:v>173.5</c:v>
                </c:pt>
                <c:pt idx="1042">
                  <c:v>173.66666666666666</c:v>
                </c:pt>
                <c:pt idx="1043">
                  <c:v>173.83333333333331</c:v>
                </c:pt>
                <c:pt idx="1044">
                  <c:v>174</c:v>
                </c:pt>
                <c:pt idx="1045">
                  <c:v>174.16666666666666</c:v>
                </c:pt>
                <c:pt idx="1046">
                  <c:v>174.33333333333331</c:v>
                </c:pt>
                <c:pt idx="1047">
                  <c:v>174.5</c:v>
                </c:pt>
                <c:pt idx="1048">
                  <c:v>174.66666666666666</c:v>
                </c:pt>
                <c:pt idx="1049">
                  <c:v>174.83333333333331</c:v>
                </c:pt>
                <c:pt idx="1050">
                  <c:v>175</c:v>
                </c:pt>
                <c:pt idx="1051">
                  <c:v>175.16666666666666</c:v>
                </c:pt>
                <c:pt idx="1052">
                  <c:v>175.33333333333331</c:v>
                </c:pt>
                <c:pt idx="1053">
                  <c:v>175.5</c:v>
                </c:pt>
                <c:pt idx="1054">
                  <c:v>175.66666666666666</c:v>
                </c:pt>
                <c:pt idx="1055">
                  <c:v>175.83333333333331</c:v>
                </c:pt>
                <c:pt idx="1056">
                  <c:v>176</c:v>
                </c:pt>
                <c:pt idx="1057">
                  <c:v>176.16666666666666</c:v>
                </c:pt>
                <c:pt idx="1058">
                  <c:v>176.33333333333331</c:v>
                </c:pt>
                <c:pt idx="1059">
                  <c:v>176.5</c:v>
                </c:pt>
                <c:pt idx="1060">
                  <c:v>176.66666666666666</c:v>
                </c:pt>
                <c:pt idx="1061">
                  <c:v>176.83333333333331</c:v>
                </c:pt>
                <c:pt idx="1062">
                  <c:v>177</c:v>
                </c:pt>
                <c:pt idx="1063">
                  <c:v>177.16666666666666</c:v>
                </c:pt>
                <c:pt idx="1064">
                  <c:v>177.33333333333331</c:v>
                </c:pt>
                <c:pt idx="1065">
                  <c:v>177.5</c:v>
                </c:pt>
                <c:pt idx="1066">
                  <c:v>177.66666666666666</c:v>
                </c:pt>
                <c:pt idx="1067">
                  <c:v>177.83333333333331</c:v>
                </c:pt>
                <c:pt idx="1068">
                  <c:v>178</c:v>
                </c:pt>
                <c:pt idx="1069">
                  <c:v>178.16666666666666</c:v>
                </c:pt>
                <c:pt idx="1070">
                  <c:v>178.33333333333331</c:v>
                </c:pt>
                <c:pt idx="1071">
                  <c:v>178.5</c:v>
                </c:pt>
                <c:pt idx="1072">
                  <c:v>178.66666666666666</c:v>
                </c:pt>
                <c:pt idx="1073">
                  <c:v>178.83333333333331</c:v>
                </c:pt>
                <c:pt idx="1074">
                  <c:v>179</c:v>
                </c:pt>
                <c:pt idx="1075">
                  <c:v>179.16666666666666</c:v>
                </c:pt>
                <c:pt idx="1076">
                  <c:v>179.33333333333331</c:v>
                </c:pt>
                <c:pt idx="1077">
                  <c:v>179.5</c:v>
                </c:pt>
                <c:pt idx="1078">
                  <c:v>179.66666666666666</c:v>
                </c:pt>
                <c:pt idx="1079">
                  <c:v>179.83333333333331</c:v>
                </c:pt>
                <c:pt idx="1080">
                  <c:v>180</c:v>
                </c:pt>
                <c:pt idx="1081">
                  <c:v>180.16666666666666</c:v>
                </c:pt>
                <c:pt idx="1082">
                  <c:v>180.33333333333331</c:v>
                </c:pt>
                <c:pt idx="1083">
                  <c:v>180.5</c:v>
                </c:pt>
                <c:pt idx="1084">
                  <c:v>180.66666666666666</c:v>
                </c:pt>
                <c:pt idx="1085">
                  <c:v>180.83333333333331</c:v>
                </c:pt>
                <c:pt idx="1086">
                  <c:v>181</c:v>
                </c:pt>
                <c:pt idx="1087">
                  <c:v>181.16666666666666</c:v>
                </c:pt>
                <c:pt idx="1088">
                  <c:v>181.33333333333331</c:v>
                </c:pt>
                <c:pt idx="1089">
                  <c:v>181.5</c:v>
                </c:pt>
                <c:pt idx="1090">
                  <c:v>181.66666666666666</c:v>
                </c:pt>
                <c:pt idx="1091">
                  <c:v>181.83333333333331</c:v>
                </c:pt>
                <c:pt idx="1092">
                  <c:v>182</c:v>
                </c:pt>
                <c:pt idx="1093">
                  <c:v>182.16666666666666</c:v>
                </c:pt>
                <c:pt idx="1094">
                  <c:v>182.33333333333331</c:v>
                </c:pt>
                <c:pt idx="1095">
                  <c:v>182.5</c:v>
                </c:pt>
                <c:pt idx="1096">
                  <c:v>182.66666666666666</c:v>
                </c:pt>
                <c:pt idx="1097">
                  <c:v>182.83333333333331</c:v>
                </c:pt>
                <c:pt idx="1098">
                  <c:v>183</c:v>
                </c:pt>
                <c:pt idx="1099">
                  <c:v>183.16666666666666</c:v>
                </c:pt>
                <c:pt idx="1100">
                  <c:v>183.33333333333331</c:v>
                </c:pt>
                <c:pt idx="1101">
                  <c:v>183.5</c:v>
                </c:pt>
                <c:pt idx="1102">
                  <c:v>183.66666666666666</c:v>
                </c:pt>
                <c:pt idx="1103">
                  <c:v>183.83333333333331</c:v>
                </c:pt>
                <c:pt idx="1104">
                  <c:v>184</c:v>
                </c:pt>
                <c:pt idx="1105">
                  <c:v>184.16666666666666</c:v>
                </c:pt>
                <c:pt idx="1106">
                  <c:v>184.33333333333331</c:v>
                </c:pt>
                <c:pt idx="1107">
                  <c:v>184.5</c:v>
                </c:pt>
                <c:pt idx="1108">
                  <c:v>184.66666666666666</c:v>
                </c:pt>
                <c:pt idx="1109">
                  <c:v>184.83333333333331</c:v>
                </c:pt>
                <c:pt idx="1110">
                  <c:v>185</c:v>
                </c:pt>
                <c:pt idx="1111">
                  <c:v>185.16666666666666</c:v>
                </c:pt>
                <c:pt idx="1112">
                  <c:v>185.33333333333331</c:v>
                </c:pt>
                <c:pt idx="1113">
                  <c:v>185.5</c:v>
                </c:pt>
                <c:pt idx="1114">
                  <c:v>185.66666666666666</c:v>
                </c:pt>
                <c:pt idx="1115">
                  <c:v>185.83333333333331</c:v>
                </c:pt>
                <c:pt idx="1116">
                  <c:v>186</c:v>
                </c:pt>
                <c:pt idx="1117">
                  <c:v>186.16666666666666</c:v>
                </c:pt>
                <c:pt idx="1118">
                  <c:v>186.33333333333331</c:v>
                </c:pt>
                <c:pt idx="1119">
                  <c:v>186.5</c:v>
                </c:pt>
                <c:pt idx="1120">
                  <c:v>186.66666666666666</c:v>
                </c:pt>
                <c:pt idx="1121">
                  <c:v>186.83333333333331</c:v>
                </c:pt>
                <c:pt idx="1122">
                  <c:v>187</c:v>
                </c:pt>
                <c:pt idx="1123">
                  <c:v>187.16666666666666</c:v>
                </c:pt>
                <c:pt idx="1124">
                  <c:v>187.33333333333331</c:v>
                </c:pt>
                <c:pt idx="1125">
                  <c:v>187.5</c:v>
                </c:pt>
                <c:pt idx="1126">
                  <c:v>187.66666666666666</c:v>
                </c:pt>
                <c:pt idx="1127">
                  <c:v>187.83333333333331</c:v>
                </c:pt>
                <c:pt idx="1128">
                  <c:v>188</c:v>
                </c:pt>
                <c:pt idx="1129">
                  <c:v>188.16666666666666</c:v>
                </c:pt>
                <c:pt idx="1130">
                  <c:v>188.33333333333331</c:v>
                </c:pt>
                <c:pt idx="1131">
                  <c:v>188.5</c:v>
                </c:pt>
                <c:pt idx="1132">
                  <c:v>188.66666666666666</c:v>
                </c:pt>
                <c:pt idx="1133">
                  <c:v>188.83333333333331</c:v>
                </c:pt>
                <c:pt idx="1134">
                  <c:v>189</c:v>
                </c:pt>
                <c:pt idx="1135">
                  <c:v>189.16666666666666</c:v>
                </c:pt>
                <c:pt idx="1136">
                  <c:v>189.33333333333331</c:v>
                </c:pt>
                <c:pt idx="1137">
                  <c:v>189.5</c:v>
                </c:pt>
                <c:pt idx="1138">
                  <c:v>189.66666666666666</c:v>
                </c:pt>
                <c:pt idx="1139">
                  <c:v>189.83333333333331</c:v>
                </c:pt>
                <c:pt idx="1140">
                  <c:v>190</c:v>
                </c:pt>
                <c:pt idx="1141">
                  <c:v>190.16666666666666</c:v>
                </c:pt>
                <c:pt idx="1142">
                  <c:v>190.33333333333331</c:v>
                </c:pt>
                <c:pt idx="1143">
                  <c:v>190.5</c:v>
                </c:pt>
                <c:pt idx="1144">
                  <c:v>190.66666666666666</c:v>
                </c:pt>
                <c:pt idx="1145">
                  <c:v>190.83333333333331</c:v>
                </c:pt>
                <c:pt idx="1146">
                  <c:v>191</c:v>
                </c:pt>
                <c:pt idx="1147">
                  <c:v>191.16666666666666</c:v>
                </c:pt>
                <c:pt idx="1148">
                  <c:v>191.33333333333331</c:v>
                </c:pt>
                <c:pt idx="1149">
                  <c:v>191.5</c:v>
                </c:pt>
                <c:pt idx="1150">
                  <c:v>191.66666666666666</c:v>
                </c:pt>
                <c:pt idx="1151">
                  <c:v>191.83333333333331</c:v>
                </c:pt>
                <c:pt idx="1152">
                  <c:v>192</c:v>
                </c:pt>
                <c:pt idx="1153">
                  <c:v>192.16666666666666</c:v>
                </c:pt>
                <c:pt idx="1154">
                  <c:v>192.33333333333331</c:v>
                </c:pt>
                <c:pt idx="1155">
                  <c:v>192.5</c:v>
                </c:pt>
                <c:pt idx="1156">
                  <c:v>192.66666666666666</c:v>
                </c:pt>
                <c:pt idx="1157">
                  <c:v>192.83333333333331</c:v>
                </c:pt>
                <c:pt idx="1158">
                  <c:v>193</c:v>
                </c:pt>
                <c:pt idx="1159">
                  <c:v>193.16666666666666</c:v>
                </c:pt>
                <c:pt idx="1160">
                  <c:v>193.33333333333331</c:v>
                </c:pt>
                <c:pt idx="1161">
                  <c:v>193.5</c:v>
                </c:pt>
                <c:pt idx="1162">
                  <c:v>193.66666666666666</c:v>
                </c:pt>
                <c:pt idx="1163">
                  <c:v>193.83333333333331</c:v>
                </c:pt>
                <c:pt idx="1164">
                  <c:v>194</c:v>
                </c:pt>
                <c:pt idx="1165">
                  <c:v>194.16666666666666</c:v>
                </c:pt>
                <c:pt idx="1166">
                  <c:v>194.33333333333331</c:v>
                </c:pt>
                <c:pt idx="1167">
                  <c:v>194.5</c:v>
                </c:pt>
                <c:pt idx="1168">
                  <c:v>194.66666666666666</c:v>
                </c:pt>
                <c:pt idx="1169">
                  <c:v>194.83333333333331</c:v>
                </c:pt>
                <c:pt idx="1170">
                  <c:v>195</c:v>
                </c:pt>
                <c:pt idx="1171">
                  <c:v>195.16666666666666</c:v>
                </c:pt>
                <c:pt idx="1172">
                  <c:v>195.33333333333331</c:v>
                </c:pt>
                <c:pt idx="1173">
                  <c:v>195.5</c:v>
                </c:pt>
                <c:pt idx="1174">
                  <c:v>195.66666666666666</c:v>
                </c:pt>
                <c:pt idx="1175">
                  <c:v>195.83333333333331</c:v>
                </c:pt>
                <c:pt idx="1176">
                  <c:v>196</c:v>
                </c:pt>
                <c:pt idx="1177">
                  <c:v>196.16666666666666</c:v>
                </c:pt>
                <c:pt idx="1178">
                  <c:v>196.33333333333331</c:v>
                </c:pt>
                <c:pt idx="1179">
                  <c:v>196.5</c:v>
                </c:pt>
                <c:pt idx="1180">
                  <c:v>196.66666666666666</c:v>
                </c:pt>
                <c:pt idx="1181">
                  <c:v>196.83333333333331</c:v>
                </c:pt>
                <c:pt idx="1182">
                  <c:v>197</c:v>
                </c:pt>
                <c:pt idx="1183">
                  <c:v>197.16666666666666</c:v>
                </c:pt>
                <c:pt idx="1184">
                  <c:v>197.33333333333331</c:v>
                </c:pt>
                <c:pt idx="1185">
                  <c:v>197.5</c:v>
                </c:pt>
                <c:pt idx="1186">
                  <c:v>197.66666666666666</c:v>
                </c:pt>
                <c:pt idx="1187">
                  <c:v>197.83333333333331</c:v>
                </c:pt>
                <c:pt idx="1188">
                  <c:v>198</c:v>
                </c:pt>
                <c:pt idx="1189">
                  <c:v>198.16666666666666</c:v>
                </c:pt>
                <c:pt idx="1190">
                  <c:v>198.33333333333331</c:v>
                </c:pt>
                <c:pt idx="1191">
                  <c:v>198.5</c:v>
                </c:pt>
                <c:pt idx="1192">
                  <c:v>198.66666666666666</c:v>
                </c:pt>
                <c:pt idx="1193">
                  <c:v>198.83333333333331</c:v>
                </c:pt>
                <c:pt idx="1194">
                  <c:v>199</c:v>
                </c:pt>
                <c:pt idx="1195">
                  <c:v>199.16666666666666</c:v>
                </c:pt>
                <c:pt idx="1196">
                  <c:v>199.33333333333331</c:v>
                </c:pt>
                <c:pt idx="1197">
                  <c:v>199.5</c:v>
                </c:pt>
                <c:pt idx="1198">
                  <c:v>199.66666666666666</c:v>
                </c:pt>
                <c:pt idx="1199">
                  <c:v>199.83333333333331</c:v>
                </c:pt>
                <c:pt idx="1200">
                  <c:v>200</c:v>
                </c:pt>
                <c:pt idx="1201">
                  <c:v>200.16666666666666</c:v>
                </c:pt>
                <c:pt idx="1202">
                  <c:v>200.33333333333331</c:v>
                </c:pt>
                <c:pt idx="1203">
                  <c:v>200.5</c:v>
                </c:pt>
                <c:pt idx="1204">
                  <c:v>200.66666666666666</c:v>
                </c:pt>
                <c:pt idx="1205">
                  <c:v>200.83333333333331</c:v>
                </c:pt>
                <c:pt idx="1206">
                  <c:v>201</c:v>
                </c:pt>
                <c:pt idx="1207">
                  <c:v>201.16666666666666</c:v>
                </c:pt>
                <c:pt idx="1208">
                  <c:v>201.33333333333331</c:v>
                </c:pt>
                <c:pt idx="1209">
                  <c:v>201.5</c:v>
                </c:pt>
                <c:pt idx="1210">
                  <c:v>201.66666666666666</c:v>
                </c:pt>
                <c:pt idx="1211">
                  <c:v>201.83333333333331</c:v>
                </c:pt>
                <c:pt idx="1212">
                  <c:v>202</c:v>
                </c:pt>
                <c:pt idx="1213">
                  <c:v>202.16666666666666</c:v>
                </c:pt>
                <c:pt idx="1214">
                  <c:v>202.33333333333331</c:v>
                </c:pt>
                <c:pt idx="1215">
                  <c:v>202.5</c:v>
                </c:pt>
                <c:pt idx="1216">
                  <c:v>202.66666666666666</c:v>
                </c:pt>
                <c:pt idx="1217">
                  <c:v>202.83333333333331</c:v>
                </c:pt>
                <c:pt idx="1218">
                  <c:v>203</c:v>
                </c:pt>
                <c:pt idx="1219">
                  <c:v>203.16666666666666</c:v>
                </c:pt>
                <c:pt idx="1220">
                  <c:v>203.33333333333331</c:v>
                </c:pt>
                <c:pt idx="1221">
                  <c:v>203.5</c:v>
                </c:pt>
                <c:pt idx="1222">
                  <c:v>203.66666666666666</c:v>
                </c:pt>
                <c:pt idx="1223">
                  <c:v>203.83333333333331</c:v>
                </c:pt>
                <c:pt idx="1224">
                  <c:v>204</c:v>
                </c:pt>
                <c:pt idx="1225">
                  <c:v>204.16666666666666</c:v>
                </c:pt>
                <c:pt idx="1226">
                  <c:v>204.33333333333331</c:v>
                </c:pt>
                <c:pt idx="1227">
                  <c:v>204.5</c:v>
                </c:pt>
                <c:pt idx="1228">
                  <c:v>204.66666666666666</c:v>
                </c:pt>
                <c:pt idx="1229">
                  <c:v>204.83333333333331</c:v>
                </c:pt>
                <c:pt idx="1230">
                  <c:v>205</c:v>
                </c:pt>
                <c:pt idx="1231">
                  <c:v>205.16666666666666</c:v>
                </c:pt>
                <c:pt idx="1232">
                  <c:v>205.33333333333331</c:v>
                </c:pt>
                <c:pt idx="1233">
                  <c:v>205.5</c:v>
                </c:pt>
                <c:pt idx="1234">
                  <c:v>205.66666666666666</c:v>
                </c:pt>
                <c:pt idx="1235">
                  <c:v>205.83333333333331</c:v>
                </c:pt>
                <c:pt idx="1236">
                  <c:v>206</c:v>
                </c:pt>
                <c:pt idx="1237">
                  <c:v>206.16666666666666</c:v>
                </c:pt>
                <c:pt idx="1238">
                  <c:v>206.33333333333331</c:v>
                </c:pt>
                <c:pt idx="1239">
                  <c:v>206.5</c:v>
                </c:pt>
                <c:pt idx="1240">
                  <c:v>206.66666666666666</c:v>
                </c:pt>
                <c:pt idx="1241">
                  <c:v>206.83333333333331</c:v>
                </c:pt>
                <c:pt idx="1242">
                  <c:v>207</c:v>
                </c:pt>
                <c:pt idx="1243">
                  <c:v>207.16666666666666</c:v>
                </c:pt>
                <c:pt idx="1244">
                  <c:v>207.33333333333331</c:v>
                </c:pt>
                <c:pt idx="1245">
                  <c:v>207.5</c:v>
                </c:pt>
                <c:pt idx="1246">
                  <c:v>207.66666666666666</c:v>
                </c:pt>
                <c:pt idx="1247">
                  <c:v>207.83333333333331</c:v>
                </c:pt>
                <c:pt idx="1248">
                  <c:v>208</c:v>
                </c:pt>
                <c:pt idx="1249">
                  <c:v>208.16666666666666</c:v>
                </c:pt>
                <c:pt idx="1250">
                  <c:v>208.33333333333331</c:v>
                </c:pt>
                <c:pt idx="1251">
                  <c:v>208.5</c:v>
                </c:pt>
                <c:pt idx="1252">
                  <c:v>208.66666666666666</c:v>
                </c:pt>
                <c:pt idx="1253">
                  <c:v>208.83333333333331</c:v>
                </c:pt>
                <c:pt idx="1254">
                  <c:v>209</c:v>
                </c:pt>
                <c:pt idx="1255">
                  <c:v>209.16666666666666</c:v>
                </c:pt>
                <c:pt idx="1256">
                  <c:v>209.33333333333331</c:v>
                </c:pt>
                <c:pt idx="1257">
                  <c:v>209.5</c:v>
                </c:pt>
                <c:pt idx="1258">
                  <c:v>209.66666666666666</c:v>
                </c:pt>
                <c:pt idx="1259">
                  <c:v>209.83333333333331</c:v>
                </c:pt>
                <c:pt idx="1260">
                  <c:v>210</c:v>
                </c:pt>
                <c:pt idx="1261">
                  <c:v>210.16666666666666</c:v>
                </c:pt>
                <c:pt idx="1262">
                  <c:v>210.33333333333331</c:v>
                </c:pt>
                <c:pt idx="1263">
                  <c:v>210.5</c:v>
                </c:pt>
                <c:pt idx="1264">
                  <c:v>210.66666666666666</c:v>
                </c:pt>
                <c:pt idx="1265">
                  <c:v>210.83333333333331</c:v>
                </c:pt>
                <c:pt idx="1266">
                  <c:v>211</c:v>
                </c:pt>
                <c:pt idx="1267">
                  <c:v>211.16666666666666</c:v>
                </c:pt>
                <c:pt idx="1268">
                  <c:v>211.33333333333331</c:v>
                </c:pt>
                <c:pt idx="1269">
                  <c:v>211.5</c:v>
                </c:pt>
                <c:pt idx="1270">
                  <c:v>211.66666666666666</c:v>
                </c:pt>
                <c:pt idx="1271">
                  <c:v>211.83333333333331</c:v>
                </c:pt>
                <c:pt idx="1272">
                  <c:v>212</c:v>
                </c:pt>
                <c:pt idx="1273">
                  <c:v>212.16666666666666</c:v>
                </c:pt>
                <c:pt idx="1274">
                  <c:v>212.33333333333331</c:v>
                </c:pt>
                <c:pt idx="1275">
                  <c:v>212.5</c:v>
                </c:pt>
                <c:pt idx="1276">
                  <c:v>212.66666666666666</c:v>
                </c:pt>
                <c:pt idx="1277">
                  <c:v>212.83333333333331</c:v>
                </c:pt>
                <c:pt idx="1278">
                  <c:v>213</c:v>
                </c:pt>
                <c:pt idx="1279">
                  <c:v>213.16666666666666</c:v>
                </c:pt>
                <c:pt idx="1280">
                  <c:v>213.33333333333331</c:v>
                </c:pt>
                <c:pt idx="1281">
                  <c:v>213.5</c:v>
                </c:pt>
                <c:pt idx="1282">
                  <c:v>213.66666666666666</c:v>
                </c:pt>
                <c:pt idx="1283">
                  <c:v>213.83333333333331</c:v>
                </c:pt>
                <c:pt idx="1284">
                  <c:v>214</c:v>
                </c:pt>
                <c:pt idx="1285">
                  <c:v>214.16666666666666</c:v>
                </c:pt>
                <c:pt idx="1286">
                  <c:v>214.33333333333331</c:v>
                </c:pt>
                <c:pt idx="1287">
                  <c:v>214.5</c:v>
                </c:pt>
                <c:pt idx="1288">
                  <c:v>214.66666666666666</c:v>
                </c:pt>
                <c:pt idx="1289">
                  <c:v>214.83333333333331</c:v>
                </c:pt>
                <c:pt idx="1290">
                  <c:v>215</c:v>
                </c:pt>
                <c:pt idx="1291">
                  <c:v>215.16666666666666</c:v>
                </c:pt>
                <c:pt idx="1292">
                  <c:v>215.33333333333331</c:v>
                </c:pt>
                <c:pt idx="1293">
                  <c:v>215.5</c:v>
                </c:pt>
                <c:pt idx="1294">
                  <c:v>215.66666666666666</c:v>
                </c:pt>
                <c:pt idx="1295">
                  <c:v>215.83333333333331</c:v>
                </c:pt>
                <c:pt idx="1296">
                  <c:v>216</c:v>
                </c:pt>
                <c:pt idx="1297">
                  <c:v>216.16666666666666</c:v>
                </c:pt>
                <c:pt idx="1298">
                  <c:v>216.33333333333331</c:v>
                </c:pt>
                <c:pt idx="1299">
                  <c:v>216.5</c:v>
                </c:pt>
                <c:pt idx="1300">
                  <c:v>216.66666666666666</c:v>
                </c:pt>
                <c:pt idx="1301">
                  <c:v>216.83333333333331</c:v>
                </c:pt>
                <c:pt idx="1302">
                  <c:v>217</c:v>
                </c:pt>
                <c:pt idx="1303">
                  <c:v>217.16666666666666</c:v>
                </c:pt>
                <c:pt idx="1304">
                  <c:v>217.33333333333331</c:v>
                </c:pt>
                <c:pt idx="1305">
                  <c:v>217.5</c:v>
                </c:pt>
                <c:pt idx="1306">
                  <c:v>217.66666666666666</c:v>
                </c:pt>
                <c:pt idx="1307">
                  <c:v>217.83333333333331</c:v>
                </c:pt>
                <c:pt idx="1308">
                  <c:v>218</c:v>
                </c:pt>
                <c:pt idx="1309">
                  <c:v>218.16666666666666</c:v>
                </c:pt>
                <c:pt idx="1310">
                  <c:v>218.33333333333331</c:v>
                </c:pt>
                <c:pt idx="1311">
                  <c:v>218.5</c:v>
                </c:pt>
                <c:pt idx="1312">
                  <c:v>218.66666666666666</c:v>
                </c:pt>
                <c:pt idx="1313">
                  <c:v>218.83333333333331</c:v>
                </c:pt>
                <c:pt idx="1314">
                  <c:v>219</c:v>
                </c:pt>
                <c:pt idx="1315">
                  <c:v>219.16666666666666</c:v>
                </c:pt>
                <c:pt idx="1316">
                  <c:v>219.33333333333331</c:v>
                </c:pt>
                <c:pt idx="1317">
                  <c:v>219.5</c:v>
                </c:pt>
                <c:pt idx="1318">
                  <c:v>219.66666666666666</c:v>
                </c:pt>
                <c:pt idx="1319">
                  <c:v>219.83333333333331</c:v>
                </c:pt>
                <c:pt idx="1320">
                  <c:v>220</c:v>
                </c:pt>
                <c:pt idx="1321">
                  <c:v>220.16666666666666</c:v>
                </c:pt>
                <c:pt idx="1322">
                  <c:v>220.33333333333331</c:v>
                </c:pt>
                <c:pt idx="1323">
                  <c:v>220.5</c:v>
                </c:pt>
                <c:pt idx="1324">
                  <c:v>220.66666666666666</c:v>
                </c:pt>
                <c:pt idx="1325">
                  <c:v>220.83333333333331</c:v>
                </c:pt>
                <c:pt idx="1326">
                  <c:v>221</c:v>
                </c:pt>
                <c:pt idx="1327">
                  <c:v>221.16666666666666</c:v>
                </c:pt>
                <c:pt idx="1328">
                  <c:v>221.33333333333331</c:v>
                </c:pt>
                <c:pt idx="1329">
                  <c:v>221.5</c:v>
                </c:pt>
                <c:pt idx="1330">
                  <c:v>221.66666666666666</c:v>
                </c:pt>
                <c:pt idx="1331">
                  <c:v>221.83333333333331</c:v>
                </c:pt>
                <c:pt idx="1332">
                  <c:v>222</c:v>
                </c:pt>
                <c:pt idx="1333">
                  <c:v>222.16666666666666</c:v>
                </c:pt>
                <c:pt idx="1334">
                  <c:v>222.33333333333331</c:v>
                </c:pt>
                <c:pt idx="1335">
                  <c:v>222.5</c:v>
                </c:pt>
                <c:pt idx="1336">
                  <c:v>222.66666666666666</c:v>
                </c:pt>
                <c:pt idx="1337">
                  <c:v>222.83333333333331</c:v>
                </c:pt>
                <c:pt idx="1338">
                  <c:v>223</c:v>
                </c:pt>
                <c:pt idx="1339">
                  <c:v>223.16666666666666</c:v>
                </c:pt>
                <c:pt idx="1340">
                  <c:v>223.33333333333331</c:v>
                </c:pt>
                <c:pt idx="1341">
                  <c:v>223.5</c:v>
                </c:pt>
                <c:pt idx="1342">
                  <c:v>223.66666666666666</c:v>
                </c:pt>
                <c:pt idx="1343">
                  <c:v>223.83333333333331</c:v>
                </c:pt>
                <c:pt idx="1344">
                  <c:v>224</c:v>
                </c:pt>
                <c:pt idx="1345">
                  <c:v>224.16666666666666</c:v>
                </c:pt>
                <c:pt idx="1346">
                  <c:v>224.33333333333331</c:v>
                </c:pt>
                <c:pt idx="1347">
                  <c:v>224.5</c:v>
                </c:pt>
                <c:pt idx="1348">
                  <c:v>224.66666666666666</c:v>
                </c:pt>
                <c:pt idx="1349">
                  <c:v>224.83333333333331</c:v>
                </c:pt>
                <c:pt idx="1350">
                  <c:v>225</c:v>
                </c:pt>
                <c:pt idx="1351">
                  <c:v>225.16666666666666</c:v>
                </c:pt>
                <c:pt idx="1352">
                  <c:v>225.33333333333331</c:v>
                </c:pt>
                <c:pt idx="1353">
                  <c:v>225.5</c:v>
                </c:pt>
                <c:pt idx="1354">
                  <c:v>225.66666666666666</c:v>
                </c:pt>
                <c:pt idx="1355">
                  <c:v>225.83333333333331</c:v>
                </c:pt>
                <c:pt idx="1356">
                  <c:v>226</c:v>
                </c:pt>
                <c:pt idx="1357">
                  <c:v>226.16666666666666</c:v>
                </c:pt>
                <c:pt idx="1358">
                  <c:v>226.33333333333331</c:v>
                </c:pt>
                <c:pt idx="1359">
                  <c:v>226.5</c:v>
                </c:pt>
                <c:pt idx="1360">
                  <c:v>226.66666666666666</c:v>
                </c:pt>
                <c:pt idx="1361">
                  <c:v>226.83333333333331</c:v>
                </c:pt>
                <c:pt idx="1362">
                  <c:v>227</c:v>
                </c:pt>
                <c:pt idx="1363">
                  <c:v>227.16666666666666</c:v>
                </c:pt>
                <c:pt idx="1364">
                  <c:v>227.33333333333331</c:v>
                </c:pt>
                <c:pt idx="1365">
                  <c:v>227.5</c:v>
                </c:pt>
                <c:pt idx="1366">
                  <c:v>227.66666666666666</c:v>
                </c:pt>
                <c:pt idx="1367">
                  <c:v>227.83333333333331</c:v>
                </c:pt>
                <c:pt idx="1368">
                  <c:v>228</c:v>
                </c:pt>
                <c:pt idx="1369">
                  <c:v>228.16666666666666</c:v>
                </c:pt>
                <c:pt idx="1370">
                  <c:v>228.33333333333331</c:v>
                </c:pt>
                <c:pt idx="1371">
                  <c:v>228.5</c:v>
                </c:pt>
                <c:pt idx="1372">
                  <c:v>228.66666666666666</c:v>
                </c:pt>
                <c:pt idx="1373">
                  <c:v>228.83333333333331</c:v>
                </c:pt>
                <c:pt idx="1374">
                  <c:v>229</c:v>
                </c:pt>
                <c:pt idx="1375">
                  <c:v>229.16666666666666</c:v>
                </c:pt>
                <c:pt idx="1376">
                  <c:v>229.33333333333331</c:v>
                </c:pt>
                <c:pt idx="1377">
                  <c:v>229.5</c:v>
                </c:pt>
                <c:pt idx="1378">
                  <c:v>229.66666666666666</c:v>
                </c:pt>
                <c:pt idx="1379">
                  <c:v>229.83333333333331</c:v>
                </c:pt>
                <c:pt idx="1380">
                  <c:v>230</c:v>
                </c:pt>
                <c:pt idx="1381">
                  <c:v>230.16666666666666</c:v>
                </c:pt>
                <c:pt idx="1382">
                  <c:v>230.33333333333331</c:v>
                </c:pt>
                <c:pt idx="1383">
                  <c:v>230.5</c:v>
                </c:pt>
                <c:pt idx="1384">
                  <c:v>230.66666666666666</c:v>
                </c:pt>
                <c:pt idx="1385">
                  <c:v>230.83333333333331</c:v>
                </c:pt>
                <c:pt idx="1386">
                  <c:v>231</c:v>
                </c:pt>
                <c:pt idx="1387">
                  <c:v>231.16666666666666</c:v>
                </c:pt>
                <c:pt idx="1388">
                  <c:v>231.33333333333331</c:v>
                </c:pt>
                <c:pt idx="1389">
                  <c:v>231.5</c:v>
                </c:pt>
                <c:pt idx="1390">
                  <c:v>231.66666666666666</c:v>
                </c:pt>
                <c:pt idx="1391">
                  <c:v>231.83333333333331</c:v>
                </c:pt>
                <c:pt idx="1392">
                  <c:v>232</c:v>
                </c:pt>
                <c:pt idx="1393">
                  <c:v>232.16666666666666</c:v>
                </c:pt>
                <c:pt idx="1394">
                  <c:v>232.33333333333331</c:v>
                </c:pt>
                <c:pt idx="1395">
                  <c:v>232.5</c:v>
                </c:pt>
                <c:pt idx="1396">
                  <c:v>232.66666666666666</c:v>
                </c:pt>
                <c:pt idx="1397">
                  <c:v>232.83333333333331</c:v>
                </c:pt>
                <c:pt idx="1398">
                  <c:v>233</c:v>
                </c:pt>
                <c:pt idx="1399">
                  <c:v>233.16666666666666</c:v>
                </c:pt>
                <c:pt idx="1400">
                  <c:v>233.33333333333331</c:v>
                </c:pt>
                <c:pt idx="1401">
                  <c:v>233.5</c:v>
                </c:pt>
                <c:pt idx="1402">
                  <c:v>233.66666666666666</c:v>
                </c:pt>
                <c:pt idx="1403">
                  <c:v>233.83333333333331</c:v>
                </c:pt>
                <c:pt idx="1404">
                  <c:v>234</c:v>
                </c:pt>
                <c:pt idx="1405">
                  <c:v>234.16666666666666</c:v>
                </c:pt>
                <c:pt idx="1406">
                  <c:v>234.33333333333331</c:v>
                </c:pt>
                <c:pt idx="1407">
                  <c:v>234.5</c:v>
                </c:pt>
                <c:pt idx="1408">
                  <c:v>234.66666666666666</c:v>
                </c:pt>
                <c:pt idx="1409">
                  <c:v>234.83333333333331</c:v>
                </c:pt>
                <c:pt idx="1410">
                  <c:v>235</c:v>
                </c:pt>
                <c:pt idx="1411">
                  <c:v>235.16666666666666</c:v>
                </c:pt>
                <c:pt idx="1412">
                  <c:v>235.33333333333331</c:v>
                </c:pt>
                <c:pt idx="1413">
                  <c:v>235.5</c:v>
                </c:pt>
                <c:pt idx="1414">
                  <c:v>235.66666666666666</c:v>
                </c:pt>
                <c:pt idx="1415">
                  <c:v>235.83333333333331</c:v>
                </c:pt>
                <c:pt idx="1416">
                  <c:v>236</c:v>
                </c:pt>
                <c:pt idx="1417">
                  <c:v>236.16666666666666</c:v>
                </c:pt>
                <c:pt idx="1418">
                  <c:v>236.33333333333331</c:v>
                </c:pt>
                <c:pt idx="1419">
                  <c:v>236.5</c:v>
                </c:pt>
                <c:pt idx="1420">
                  <c:v>236.66666666666666</c:v>
                </c:pt>
                <c:pt idx="1421">
                  <c:v>236.83333333333331</c:v>
                </c:pt>
                <c:pt idx="1422">
                  <c:v>237</c:v>
                </c:pt>
                <c:pt idx="1423">
                  <c:v>237.16666666666666</c:v>
                </c:pt>
                <c:pt idx="1424">
                  <c:v>237.33333333333331</c:v>
                </c:pt>
                <c:pt idx="1425">
                  <c:v>237.5</c:v>
                </c:pt>
                <c:pt idx="1426">
                  <c:v>237.66666666666666</c:v>
                </c:pt>
                <c:pt idx="1427">
                  <c:v>237.83333333333331</c:v>
                </c:pt>
                <c:pt idx="1428">
                  <c:v>238</c:v>
                </c:pt>
                <c:pt idx="1429">
                  <c:v>238.16666666666666</c:v>
                </c:pt>
                <c:pt idx="1430">
                  <c:v>238.33333333333331</c:v>
                </c:pt>
                <c:pt idx="1431">
                  <c:v>238.5</c:v>
                </c:pt>
                <c:pt idx="1432">
                  <c:v>238.66666666666666</c:v>
                </c:pt>
                <c:pt idx="1433">
                  <c:v>238.83333333333331</c:v>
                </c:pt>
                <c:pt idx="1434">
                  <c:v>239</c:v>
                </c:pt>
                <c:pt idx="1435">
                  <c:v>239.16666666666666</c:v>
                </c:pt>
                <c:pt idx="1436">
                  <c:v>239.33333333333331</c:v>
                </c:pt>
                <c:pt idx="1437">
                  <c:v>239.5</c:v>
                </c:pt>
                <c:pt idx="1438">
                  <c:v>239.66666666666666</c:v>
                </c:pt>
                <c:pt idx="1439">
                  <c:v>239.83333333333331</c:v>
                </c:pt>
                <c:pt idx="1440">
                  <c:v>240</c:v>
                </c:pt>
                <c:pt idx="1441">
                  <c:v>240.16666666666666</c:v>
                </c:pt>
                <c:pt idx="1442">
                  <c:v>240.33333333333331</c:v>
                </c:pt>
                <c:pt idx="1443">
                  <c:v>240.5</c:v>
                </c:pt>
                <c:pt idx="1444">
                  <c:v>240.66666666666666</c:v>
                </c:pt>
                <c:pt idx="1445">
                  <c:v>240.83333333333331</c:v>
                </c:pt>
                <c:pt idx="1446">
                  <c:v>241</c:v>
                </c:pt>
                <c:pt idx="1447">
                  <c:v>241.16666666666666</c:v>
                </c:pt>
                <c:pt idx="1448">
                  <c:v>241.33333333333331</c:v>
                </c:pt>
                <c:pt idx="1449">
                  <c:v>241.5</c:v>
                </c:pt>
                <c:pt idx="1450">
                  <c:v>241.66666666666666</c:v>
                </c:pt>
                <c:pt idx="1451">
                  <c:v>241.83333333333331</c:v>
                </c:pt>
                <c:pt idx="1452">
                  <c:v>242</c:v>
                </c:pt>
                <c:pt idx="1453">
                  <c:v>242.16666666666666</c:v>
                </c:pt>
                <c:pt idx="1454">
                  <c:v>242.33333333333331</c:v>
                </c:pt>
                <c:pt idx="1455">
                  <c:v>242.5</c:v>
                </c:pt>
                <c:pt idx="1456">
                  <c:v>242.66666666666666</c:v>
                </c:pt>
                <c:pt idx="1457">
                  <c:v>242.83333333333331</c:v>
                </c:pt>
                <c:pt idx="1458">
                  <c:v>243</c:v>
                </c:pt>
                <c:pt idx="1459">
                  <c:v>243.16666666666666</c:v>
                </c:pt>
                <c:pt idx="1460">
                  <c:v>243.33333333333331</c:v>
                </c:pt>
                <c:pt idx="1461">
                  <c:v>243.5</c:v>
                </c:pt>
                <c:pt idx="1462">
                  <c:v>243.66666666666666</c:v>
                </c:pt>
                <c:pt idx="1463">
                  <c:v>243.83333333333331</c:v>
                </c:pt>
                <c:pt idx="1464">
                  <c:v>244</c:v>
                </c:pt>
                <c:pt idx="1465">
                  <c:v>244.16666666666666</c:v>
                </c:pt>
                <c:pt idx="1466">
                  <c:v>244.33333333333331</c:v>
                </c:pt>
                <c:pt idx="1467">
                  <c:v>244.5</c:v>
                </c:pt>
                <c:pt idx="1468">
                  <c:v>244.66666666666666</c:v>
                </c:pt>
                <c:pt idx="1469">
                  <c:v>244.83333333333331</c:v>
                </c:pt>
                <c:pt idx="1470">
                  <c:v>245</c:v>
                </c:pt>
                <c:pt idx="1471">
                  <c:v>245.16666666666666</c:v>
                </c:pt>
                <c:pt idx="1472">
                  <c:v>245.33333333333331</c:v>
                </c:pt>
                <c:pt idx="1473">
                  <c:v>245.5</c:v>
                </c:pt>
                <c:pt idx="1474">
                  <c:v>245.66666666666666</c:v>
                </c:pt>
                <c:pt idx="1475">
                  <c:v>245.83333333333331</c:v>
                </c:pt>
                <c:pt idx="1476">
                  <c:v>246</c:v>
                </c:pt>
                <c:pt idx="1477">
                  <c:v>246.16666666666666</c:v>
                </c:pt>
                <c:pt idx="1478">
                  <c:v>246.33333333333331</c:v>
                </c:pt>
                <c:pt idx="1479">
                  <c:v>246.5</c:v>
                </c:pt>
                <c:pt idx="1480">
                  <c:v>246.66666666666666</c:v>
                </c:pt>
                <c:pt idx="1481">
                  <c:v>246.83333333333331</c:v>
                </c:pt>
                <c:pt idx="1482">
                  <c:v>247</c:v>
                </c:pt>
                <c:pt idx="1483">
                  <c:v>247.16666666666666</c:v>
                </c:pt>
                <c:pt idx="1484">
                  <c:v>247.33333333333331</c:v>
                </c:pt>
                <c:pt idx="1485">
                  <c:v>247.5</c:v>
                </c:pt>
                <c:pt idx="1486">
                  <c:v>247.66666666666666</c:v>
                </c:pt>
                <c:pt idx="1487">
                  <c:v>247.83333333333331</c:v>
                </c:pt>
                <c:pt idx="1488">
                  <c:v>248</c:v>
                </c:pt>
                <c:pt idx="1489">
                  <c:v>248.16666666666666</c:v>
                </c:pt>
                <c:pt idx="1490">
                  <c:v>248.33333333333331</c:v>
                </c:pt>
                <c:pt idx="1491">
                  <c:v>248.5</c:v>
                </c:pt>
                <c:pt idx="1492">
                  <c:v>248.66666666666666</c:v>
                </c:pt>
                <c:pt idx="1493">
                  <c:v>248.83333333333331</c:v>
                </c:pt>
                <c:pt idx="1494">
                  <c:v>249</c:v>
                </c:pt>
                <c:pt idx="1495">
                  <c:v>249.16666666666666</c:v>
                </c:pt>
                <c:pt idx="1496">
                  <c:v>249.33333333333331</c:v>
                </c:pt>
                <c:pt idx="1497">
                  <c:v>249.5</c:v>
                </c:pt>
                <c:pt idx="1498">
                  <c:v>249.66666666666666</c:v>
                </c:pt>
                <c:pt idx="1499">
                  <c:v>249.83333333333331</c:v>
                </c:pt>
                <c:pt idx="1500">
                  <c:v>250</c:v>
                </c:pt>
                <c:pt idx="1501">
                  <c:v>250.16666666666666</c:v>
                </c:pt>
                <c:pt idx="1502">
                  <c:v>250.33333333333331</c:v>
                </c:pt>
                <c:pt idx="1503">
                  <c:v>250.5</c:v>
                </c:pt>
                <c:pt idx="1504">
                  <c:v>250.66666666666666</c:v>
                </c:pt>
                <c:pt idx="1505">
                  <c:v>250.83333333333331</c:v>
                </c:pt>
                <c:pt idx="1506">
                  <c:v>251</c:v>
                </c:pt>
                <c:pt idx="1507">
                  <c:v>251.16666666666666</c:v>
                </c:pt>
                <c:pt idx="1508">
                  <c:v>251.33333333333331</c:v>
                </c:pt>
                <c:pt idx="1509">
                  <c:v>251.5</c:v>
                </c:pt>
                <c:pt idx="1510">
                  <c:v>251.66666666666666</c:v>
                </c:pt>
                <c:pt idx="1511">
                  <c:v>251.83333333333331</c:v>
                </c:pt>
                <c:pt idx="1512">
                  <c:v>252</c:v>
                </c:pt>
                <c:pt idx="1513">
                  <c:v>252.16666666666666</c:v>
                </c:pt>
                <c:pt idx="1514">
                  <c:v>252.33333333333331</c:v>
                </c:pt>
                <c:pt idx="1515">
                  <c:v>252.5</c:v>
                </c:pt>
                <c:pt idx="1516">
                  <c:v>252.66666666666666</c:v>
                </c:pt>
                <c:pt idx="1517">
                  <c:v>252.83333333333331</c:v>
                </c:pt>
                <c:pt idx="1518">
                  <c:v>253</c:v>
                </c:pt>
                <c:pt idx="1519">
                  <c:v>253.16666666666666</c:v>
                </c:pt>
                <c:pt idx="1520">
                  <c:v>253.33333333333331</c:v>
                </c:pt>
                <c:pt idx="1521">
                  <c:v>253.5</c:v>
                </c:pt>
                <c:pt idx="1522">
                  <c:v>253.66666666666666</c:v>
                </c:pt>
                <c:pt idx="1523">
                  <c:v>253.83333333333331</c:v>
                </c:pt>
                <c:pt idx="1524">
                  <c:v>254</c:v>
                </c:pt>
                <c:pt idx="1525">
                  <c:v>254.16666666666666</c:v>
                </c:pt>
                <c:pt idx="1526">
                  <c:v>254.33333333333331</c:v>
                </c:pt>
                <c:pt idx="1527">
                  <c:v>254.5</c:v>
                </c:pt>
                <c:pt idx="1528">
                  <c:v>254.66666666666666</c:v>
                </c:pt>
                <c:pt idx="1529">
                  <c:v>254.83333333333331</c:v>
                </c:pt>
                <c:pt idx="1530">
                  <c:v>255</c:v>
                </c:pt>
                <c:pt idx="1531">
                  <c:v>255.16666666666666</c:v>
                </c:pt>
                <c:pt idx="1532">
                  <c:v>255.33333333333331</c:v>
                </c:pt>
                <c:pt idx="1533">
                  <c:v>255.5</c:v>
                </c:pt>
                <c:pt idx="1534">
                  <c:v>255.66666666666666</c:v>
                </c:pt>
                <c:pt idx="1535">
                  <c:v>255.83333333333331</c:v>
                </c:pt>
                <c:pt idx="1536">
                  <c:v>256</c:v>
                </c:pt>
                <c:pt idx="1537">
                  <c:v>256.16666666666663</c:v>
                </c:pt>
                <c:pt idx="1538">
                  <c:v>256.33333333333331</c:v>
                </c:pt>
                <c:pt idx="1539">
                  <c:v>256.5</c:v>
                </c:pt>
                <c:pt idx="1540">
                  <c:v>256.66666666666663</c:v>
                </c:pt>
                <c:pt idx="1541">
                  <c:v>256.83333333333331</c:v>
                </c:pt>
                <c:pt idx="1542">
                  <c:v>257</c:v>
                </c:pt>
                <c:pt idx="1543">
                  <c:v>257.16666666666663</c:v>
                </c:pt>
                <c:pt idx="1544">
                  <c:v>257.33333333333331</c:v>
                </c:pt>
                <c:pt idx="1545">
                  <c:v>257.5</c:v>
                </c:pt>
                <c:pt idx="1546">
                  <c:v>257.66666666666663</c:v>
                </c:pt>
                <c:pt idx="1547">
                  <c:v>257.83333333333331</c:v>
                </c:pt>
                <c:pt idx="1548">
                  <c:v>258</c:v>
                </c:pt>
                <c:pt idx="1549">
                  <c:v>258.16666666666663</c:v>
                </c:pt>
                <c:pt idx="1550">
                  <c:v>258.33333333333331</c:v>
                </c:pt>
                <c:pt idx="1551">
                  <c:v>258.5</c:v>
                </c:pt>
                <c:pt idx="1552">
                  <c:v>258.66666666666663</c:v>
                </c:pt>
                <c:pt idx="1553">
                  <c:v>258.83333333333331</c:v>
                </c:pt>
                <c:pt idx="1554">
                  <c:v>259</c:v>
                </c:pt>
                <c:pt idx="1555">
                  <c:v>259.16666666666663</c:v>
                </c:pt>
                <c:pt idx="1556">
                  <c:v>259.33333333333331</c:v>
                </c:pt>
                <c:pt idx="1557">
                  <c:v>259.5</c:v>
                </c:pt>
                <c:pt idx="1558">
                  <c:v>259.66666666666663</c:v>
                </c:pt>
                <c:pt idx="1559">
                  <c:v>259.83333333333331</c:v>
                </c:pt>
                <c:pt idx="1560">
                  <c:v>260</c:v>
                </c:pt>
                <c:pt idx="1561">
                  <c:v>260.16666666666663</c:v>
                </c:pt>
                <c:pt idx="1562">
                  <c:v>260.33333333333331</c:v>
                </c:pt>
                <c:pt idx="1563">
                  <c:v>260.5</c:v>
                </c:pt>
                <c:pt idx="1564">
                  <c:v>260.66666666666663</c:v>
                </c:pt>
                <c:pt idx="1565">
                  <c:v>260.83333333333331</c:v>
                </c:pt>
                <c:pt idx="1566">
                  <c:v>261</c:v>
                </c:pt>
                <c:pt idx="1567">
                  <c:v>261.16666666666663</c:v>
                </c:pt>
                <c:pt idx="1568">
                  <c:v>261.33333333333331</c:v>
                </c:pt>
                <c:pt idx="1569">
                  <c:v>261.5</c:v>
                </c:pt>
                <c:pt idx="1570">
                  <c:v>261.66666666666663</c:v>
                </c:pt>
                <c:pt idx="1571">
                  <c:v>261.83333333333331</c:v>
                </c:pt>
                <c:pt idx="1572">
                  <c:v>262</c:v>
                </c:pt>
                <c:pt idx="1573">
                  <c:v>262.16666666666663</c:v>
                </c:pt>
                <c:pt idx="1574">
                  <c:v>262.33333333333331</c:v>
                </c:pt>
                <c:pt idx="1575">
                  <c:v>262.5</c:v>
                </c:pt>
                <c:pt idx="1576">
                  <c:v>262.66666666666663</c:v>
                </c:pt>
                <c:pt idx="1577">
                  <c:v>262.83333333333331</c:v>
                </c:pt>
                <c:pt idx="1578">
                  <c:v>263</c:v>
                </c:pt>
                <c:pt idx="1579">
                  <c:v>263.16666666666663</c:v>
                </c:pt>
                <c:pt idx="1580">
                  <c:v>263.33333333333331</c:v>
                </c:pt>
                <c:pt idx="1581">
                  <c:v>263.5</c:v>
                </c:pt>
                <c:pt idx="1582">
                  <c:v>263.66666666666663</c:v>
                </c:pt>
                <c:pt idx="1583">
                  <c:v>263.83333333333331</c:v>
                </c:pt>
                <c:pt idx="1584">
                  <c:v>264</c:v>
                </c:pt>
                <c:pt idx="1585">
                  <c:v>264.16666666666663</c:v>
                </c:pt>
                <c:pt idx="1586">
                  <c:v>264.33333333333331</c:v>
                </c:pt>
                <c:pt idx="1587">
                  <c:v>264.5</c:v>
                </c:pt>
                <c:pt idx="1588">
                  <c:v>264.66666666666663</c:v>
                </c:pt>
                <c:pt idx="1589">
                  <c:v>264.83333333333331</c:v>
                </c:pt>
                <c:pt idx="1590">
                  <c:v>265</c:v>
                </c:pt>
                <c:pt idx="1591">
                  <c:v>265.16666666666663</c:v>
                </c:pt>
                <c:pt idx="1592">
                  <c:v>265.33333333333331</c:v>
                </c:pt>
                <c:pt idx="1593">
                  <c:v>265.5</c:v>
                </c:pt>
                <c:pt idx="1594">
                  <c:v>265.66666666666663</c:v>
                </c:pt>
                <c:pt idx="1595">
                  <c:v>265.83333333333331</c:v>
                </c:pt>
                <c:pt idx="1596">
                  <c:v>266</c:v>
                </c:pt>
                <c:pt idx="1597">
                  <c:v>266.16666666666663</c:v>
                </c:pt>
                <c:pt idx="1598">
                  <c:v>266.33333333333331</c:v>
                </c:pt>
                <c:pt idx="1599">
                  <c:v>266.5</c:v>
                </c:pt>
                <c:pt idx="1600">
                  <c:v>266.66666666666663</c:v>
                </c:pt>
                <c:pt idx="1601">
                  <c:v>266.83333333333331</c:v>
                </c:pt>
                <c:pt idx="1602">
                  <c:v>267</c:v>
                </c:pt>
                <c:pt idx="1603">
                  <c:v>267.16666666666663</c:v>
                </c:pt>
                <c:pt idx="1604">
                  <c:v>267.33333333333331</c:v>
                </c:pt>
                <c:pt idx="1605">
                  <c:v>267.5</c:v>
                </c:pt>
                <c:pt idx="1606">
                  <c:v>267.66666666666663</c:v>
                </c:pt>
                <c:pt idx="1607">
                  <c:v>267.83333333333331</c:v>
                </c:pt>
                <c:pt idx="1608">
                  <c:v>268</c:v>
                </c:pt>
                <c:pt idx="1609">
                  <c:v>268.16666666666663</c:v>
                </c:pt>
                <c:pt idx="1610">
                  <c:v>268.33333333333331</c:v>
                </c:pt>
                <c:pt idx="1611">
                  <c:v>268.5</c:v>
                </c:pt>
                <c:pt idx="1612">
                  <c:v>268.66666666666663</c:v>
                </c:pt>
                <c:pt idx="1613">
                  <c:v>268.83333333333331</c:v>
                </c:pt>
                <c:pt idx="1614">
                  <c:v>269</c:v>
                </c:pt>
                <c:pt idx="1615">
                  <c:v>269.16666666666663</c:v>
                </c:pt>
                <c:pt idx="1616">
                  <c:v>269.33333333333331</c:v>
                </c:pt>
                <c:pt idx="1617">
                  <c:v>269.5</c:v>
                </c:pt>
                <c:pt idx="1618">
                  <c:v>269.66666666666663</c:v>
                </c:pt>
                <c:pt idx="1619">
                  <c:v>269.83333333333331</c:v>
                </c:pt>
                <c:pt idx="1620">
                  <c:v>270</c:v>
                </c:pt>
                <c:pt idx="1621">
                  <c:v>270.16666666666663</c:v>
                </c:pt>
                <c:pt idx="1622">
                  <c:v>270.33333333333331</c:v>
                </c:pt>
                <c:pt idx="1623">
                  <c:v>270.5</c:v>
                </c:pt>
                <c:pt idx="1624">
                  <c:v>270.66666666666663</c:v>
                </c:pt>
                <c:pt idx="1625">
                  <c:v>270.83333333333331</c:v>
                </c:pt>
                <c:pt idx="1626">
                  <c:v>271</c:v>
                </c:pt>
                <c:pt idx="1627">
                  <c:v>271.16666666666663</c:v>
                </c:pt>
                <c:pt idx="1628">
                  <c:v>271.33333333333331</c:v>
                </c:pt>
                <c:pt idx="1629">
                  <c:v>271.5</c:v>
                </c:pt>
                <c:pt idx="1630">
                  <c:v>271.66666666666663</c:v>
                </c:pt>
                <c:pt idx="1631">
                  <c:v>271.83333333333331</c:v>
                </c:pt>
                <c:pt idx="1632">
                  <c:v>272</c:v>
                </c:pt>
                <c:pt idx="1633">
                  <c:v>272.16666666666663</c:v>
                </c:pt>
                <c:pt idx="1634">
                  <c:v>272.33333333333331</c:v>
                </c:pt>
                <c:pt idx="1635">
                  <c:v>272.5</c:v>
                </c:pt>
                <c:pt idx="1636">
                  <c:v>272.66666666666663</c:v>
                </c:pt>
                <c:pt idx="1637">
                  <c:v>272.83333333333331</c:v>
                </c:pt>
                <c:pt idx="1638">
                  <c:v>273</c:v>
                </c:pt>
                <c:pt idx="1639">
                  <c:v>273.16666666666663</c:v>
                </c:pt>
                <c:pt idx="1640">
                  <c:v>273.33333333333331</c:v>
                </c:pt>
                <c:pt idx="1641">
                  <c:v>273.5</c:v>
                </c:pt>
                <c:pt idx="1642">
                  <c:v>273.66666666666663</c:v>
                </c:pt>
                <c:pt idx="1643">
                  <c:v>273.83333333333331</c:v>
                </c:pt>
                <c:pt idx="1644">
                  <c:v>274</c:v>
                </c:pt>
                <c:pt idx="1645">
                  <c:v>274.16666666666663</c:v>
                </c:pt>
                <c:pt idx="1646">
                  <c:v>274.33333333333331</c:v>
                </c:pt>
                <c:pt idx="1647">
                  <c:v>274.5</c:v>
                </c:pt>
                <c:pt idx="1648">
                  <c:v>274.66666666666663</c:v>
                </c:pt>
                <c:pt idx="1649">
                  <c:v>274.83333333333331</c:v>
                </c:pt>
                <c:pt idx="1650">
                  <c:v>275</c:v>
                </c:pt>
                <c:pt idx="1651">
                  <c:v>275.16666666666663</c:v>
                </c:pt>
                <c:pt idx="1652">
                  <c:v>275.33333333333331</c:v>
                </c:pt>
                <c:pt idx="1653">
                  <c:v>275.5</c:v>
                </c:pt>
                <c:pt idx="1654">
                  <c:v>275.66666666666663</c:v>
                </c:pt>
                <c:pt idx="1655">
                  <c:v>275.83333333333331</c:v>
                </c:pt>
                <c:pt idx="1656">
                  <c:v>276</c:v>
                </c:pt>
                <c:pt idx="1657">
                  <c:v>276.16666666666663</c:v>
                </c:pt>
                <c:pt idx="1658">
                  <c:v>276.33333333333331</c:v>
                </c:pt>
                <c:pt idx="1659">
                  <c:v>276.5</c:v>
                </c:pt>
                <c:pt idx="1660">
                  <c:v>276.66666666666663</c:v>
                </c:pt>
                <c:pt idx="1661">
                  <c:v>276.83333333333331</c:v>
                </c:pt>
                <c:pt idx="1662">
                  <c:v>277</c:v>
                </c:pt>
                <c:pt idx="1663">
                  <c:v>277.16666666666663</c:v>
                </c:pt>
                <c:pt idx="1664">
                  <c:v>277.33333333333331</c:v>
                </c:pt>
                <c:pt idx="1665">
                  <c:v>277.5</c:v>
                </c:pt>
                <c:pt idx="1666">
                  <c:v>277.66666666666663</c:v>
                </c:pt>
                <c:pt idx="1667">
                  <c:v>277.83333333333331</c:v>
                </c:pt>
                <c:pt idx="1668">
                  <c:v>278</c:v>
                </c:pt>
                <c:pt idx="1669">
                  <c:v>278.16666666666663</c:v>
                </c:pt>
                <c:pt idx="1670">
                  <c:v>278.33333333333331</c:v>
                </c:pt>
                <c:pt idx="1671">
                  <c:v>278.5</c:v>
                </c:pt>
                <c:pt idx="1672">
                  <c:v>278.66666666666663</c:v>
                </c:pt>
                <c:pt idx="1673">
                  <c:v>278.83333333333331</c:v>
                </c:pt>
                <c:pt idx="1674">
                  <c:v>279</c:v>
                </c:pt>
                <c:pt idx="1675">
                  <c:v>279.16666666666663</c:v>
                </c:pt>
                <c:pt idx="1676">
                  <c:v>279.33333333333331</c:v>
                </c:pt>
                <c:pt idx="1677">
                  <c:v>279.5</c:v>
                </c:pt>
                <c:pt idx="1678">
                  <c:v>279.66666666666663</c:v>
                </c:pt>
                <c:pt idx="1679">
                  <c:v>279.83333333333331</c:v>
                </c:pt>
                <c:pt idx="1680">
                  <c:v>280</c:v>
                </c:pt>
                <c:pt idx="1681">
                  <c:v>280.16666666666663</c:v>
                </c:pt>
                <c:pt idx="1682">
                  <c:v>280.33333333333331</c:v>
                </c:pt>
                <c:pt idx="1683">
                  <c:v>280.5</c:v>
                </c:pt>
                <c:pt idx="1684">
                  <c:v>280.66666666666663</c:v>
                </c:pt>
                <c:pt idx="1685">
                  <c:v>280.83333333333331</c:v>
                </c:pt>
                <c:pt idx="1686">
                  <c:v>281</c:v>
                </c:pt>
                <c:pt idx="1687">
                  <c:v>281.16666666666663</c:v>
                </c:pt>
                <c:pt idx="1688">
                  <c:v>281.33333333333331</c:v>
                </c:pt>
                <c:pt idx="1689">
                  <c:v>281.5</c:v>
                </c:pt>
                <c:pt idx="1690">
                  <c:v>281.66666666666663</c:v>
                </c:pt>
                <c:pt idx="1691">
                  <c:v>281.83333333333331</c:v>
                </c:pt>
                <c:pt idx="1692">
                  <c:v>282</c:v>
                </c:pt>
                <c:pt idx="1693">
                  <c:v>282.16666666666663</c:v>
                </c:pt>
                <c:pt idx="1694">
                  <c:v>282.33333333333331</c:v>
                </c:pt>
                <c:pt idx="1695">
                  <c:v>282.5</c:v>
                </c:pt>
                <c:pt idx="1696">
                  <c:v>282.66666666666663</c:v>
                </c:pt>
                <c:pt idx="1697">
                  <c:v>282.83333333333331</c:v>
                </c:pt>
                <c:pt idx="1698">
                  <c:v>283</c:v>
                </c:pt>
                <c:pt idx="1699">
                  <c:v>283.16666666666663</c:v>
                </c:pt>
                <c:pt idx="1700">
                  <c:v>283.33333333333331</c:v>
                </c:pt>
                <c:pt idx="1701">
                  <c:v>283.5</c:v>
                </c:pt>
                <c:pt idx="1702">
                  <c:v>283.66666666666663</c:v>
                </c:pt>
                <c:pt idx="1703">
                  <c:v>283.83333333333331</c:v>
                </c:pt>
                <c:pt idx="1704">
                  <c:v>284</c:v>
                </c:pt>
                <c:pt idx="1705">
                  <c:v>284.16666666666663</c:v>
                </c:pt>
                <c:pt idx="1706">
                  <c:v>284.33333333333331</c:v>
                </c:pt>
                <c:pt idx="1707">
                  <c:v>284.5</c:v>
                </c:pt>
                <c:pt idx="1708">
                  <c:v>284.66666666666663</c:v>
                </c:pt>
                <c:pt idx="1709">
                  <c:v>284.83333333333331</c:v>
                </c:pt>
                <c:pt idx="1710">
                  <c:v>285</c:v>
                </c:pt>
                <c:pt idx="1711">
                  <c:v>285.16666666666663</c:v>
                </c:pt>
                <c:pt idx="1712">
                  <c:v>285.33333333333331</c:v>
                </c:pt>
                <c:pt idx="1713">
                  <c:v>285.5</c:v>
                </c:pt>
                <c:pt idx="1714">
                  <c:v>285.66666666666663</c:v>
                </c:pt>
                <c:pt idx="1715">
                  <c:v>285.83333333333331</c:v>
                </c:pt>
                <c:pt idx="1716">
                  <c:v>286</c:v>
                </c:pt>
                <c:pt idx="1717">
                  <c:v>286.16666666666663</c:v>
                </c:pt>
                <c:pt idx="1718">
                  <c:v>286.33333333333331</c:v>
                </c:pt>
                <c:pt idx="1719">
                  <c:v>286.5</c:v>
                </c:pt>
                <c:pt idx="1720">
                  <c:v>286.66666666666663</c:v>
                </c:pt>
                <c:pt idx="1721">
                  <c:v>286.83333333333331</c:v>
                </c:pt>
                <c:pt idx="1722">
                  <c:v>287</c:v>
                </c:pt>
                <c:pt idx="1723">
                  <c:v>287.16666666666663</c:v>
                </c:pt>
                <c:pt idx="1724">
                  <c:v>287.33333333333331</c:v>
                </c:pt>
                <c:pt idx="1725">
                  <c:v>287.5</c:v>
                </c:pt>
                <c:pt idx="1726">
                  <c:v>287.66666666666663</c:v>
                </c:pt>
                <c:pt idx="1727">
                  <c:v>287.83333333333331</c:v>
                </c:pt>
                <c:pt idx="1728">
                  <c:v>288</c:v>
                </c:pt>
                <c:pt idx="1729">
                  <c:v>288.16666666666663</c:v>
                </c:pt>
                <c:pt idx="1730">
                  <c:v>288.33333333333331</c:v>
                </c:pt>
                <c:pt idx="1731">
                  <c:v>288.5</c:v>
                </c:pt>
                <c:pt idx="1732">
                  <c:v>288.66666666666663</c:v>
                </c:pt>
                <c:pt idx="1733">
                  <c:v>288.83333333333331</c:v>
                </c:pt>
                <c:pt idx="1734">
                  <c:v>289</c:v>
                </c:pt>
                <c:pt idx="1735">
                  <c:v>289.16666666666663</c:v>
                </c:pt>
                <c:pt idx="1736">
                  <c:v>289.33333333333331</c:v>
                </c:pt>
                <c:pt idx="1737">
                  <c:v>289.5</c:v>
                </c:pt>
                <c:pt idx="1738">
                  <c:v>289.66666666666663</c:v>
                </c:pt>
                <c:pt idx="1739">
                  <c:v>289.83333333333331</c:v>
                </c:pt>
                <c:pt idx="1740">
                  <c:v>290</c:v>
                </c:pt>
                <c:pt idx="1741">
                  <c:v>290.16666666666663</c:v>
                </c:pt>
                <c:pt idx="1742">
                  <c:v>290.33333333333331</c:v>
                </c:pt>
                <c:pt idx="1743">
                  <c:v>290.5</c:v>
                </c:pt>
                <c:pt idx="1744">
                  <c:v>290.66666666666663</c:v>
                </c:pt>
                <c:pt idx="1745">
                  <c:v>290.83333333333331</c:v>
                </c:pt>
                <c:pt idx="1746">
                  <c:v>291</c:v>
                </c:pt>
                <c:pt idx="1747">
                  <c:v>291.16666666666663</c:v>
                </c:pt>
                <c:pt idx="1748">
                  <c:v>291.33333333333331</c:v>
                </c:pt>
                <c:pt idx="1749">
                  <c:v>291.5</c:v>
                </c:pt>
                <c:pt idx="1750">
                  <c:v>291.66666666666663</c:v>
                </c:pt>
                <c:pt idx="1751">
                  <c:v>291.83333333333331</c:v>
                </c:pt>
                <c:pt idx="1752">
                  <c:v>292</c:v>
                </c:pt>
                <c:pt idx="1753">
                  <c:v>292.16666666666663</c:v>
                </c:pt>
                <c:pt idx="1754">
                  <c:v>292.33333333333331</c:v>
                </c:pt>
                <c:pt idx="1755">
                  <c:v>292.5</c:v>
                </c:pt>
                <c:pt idx="1756">
                  <c:v>292.66666666666663</c:v>
                </c:pt>
                <c:pt idx="1757">
                  <c:v>292.83333333333331</c:v>
                </c:pt>
                <c:pt idx="1758">
                  <c:v>293</c:v>
                </c:pt>
                <c:pt idx="1759">
                  <c:v>293.16666666666663</c:v>
                </c:pt>
                <c:pt idx="1760">
                  <c:v>293.33333333333331</c:v>
                </c:pt>
                <c:pt idx="1761">
                  <c:v>293.5</c:v>
                </c:pt>
                <c:pt idx="1762">
                  <c:v>293.66666666666663</c:v>
                </c:pt>
                <c:pt idx="1763">
                  <c:v>293.83333333333331</c:v>
                </c:pt>
                <c:pt idx="1764">
                  <c:v>294</c:v>
                </c:pt>
                <c:pt idx="1765">
                  <c:v>294.16666666666663</c:v>
                </c:pt>
                <c:pt idx="1766">
                  <c:v>294.33333333333331</c:v>
                </c:pt>
                <c:pt idx="1767">
                  <c:v>294.5</c:v>
                </c:pt>
                <c:pt idx="1768">
                  <c:v>294.66666666666663</c:v>
                </c:pt>
                <c:pt idx="1769">
                  <c:v>294.83333333333331</c:v>
                </c:pt>
                <c:pt idx="1770">
                  <c:v>295</c:v>
                </c:pt>
                <c:pt idx="1771">
                  <c:v>295.16666666666663</c:v>
                </c:pt>
                <c:pt idx="1772">
                  <c:v>295.33333333333331</c:v>
                </c:pt>
                <c:pt idx="1773">
                  <c:v>295.5</c:v>
                </c:pt>
                <c:pt idx="1774">
                  <c:v>295.66666666666663</c:v>
                </c:pt>
                <c:pt idx="1775">
                  <c:v>295.83333333333331</c:v>
                </c:pt>
                <c:pt idx="1776">
                  <c:v>296</c:v>
                </c:pt>
                <c:pt idx="1777">
                  <c:v>296.16666666666663</c:v>
                </c:pt>
                <c:pt idx="1778">
                  <c:v>296.33333333333331</c:v>
                </c:pt>
                <c:pt idx="1779">
                  <c:v>296.5</c:v>
                </c:pt>
                <c:pt idx="1780">
                  <c:v>296.66666666666663</c:v>
                </c:pt>
                <c:pt idx="1781">
                  <c:v>296.83333333333331</c:v>
                </c:pt>
                <c:pt idx="1782">
                  <c:v>297</c:v>
                </c:pt>
                <c:pt idx="1783">
                  <c:v>297.16666666666663</c:v>
                </c:pt>
                <c:pt idx="1784">
                  <c:v>297.33333333333331</c:v>
                </c:pt>
                <c:pt idx="1785">
                  <c:v>297.5</c:v>
                </c:pt>
                <c:pt idx="1786">
                  <c:v>297.66666666666663</c:v>
                </c:pt>
                <c:pt idx="1787">
                  <c:v>297.83333333333331</c:v>
                </c:pt>
                <c:pt idx="1788">
                  <c:v>298</c:v>
                </c:pt>
                <c:pt idx="1789">
                  <c:v>298.16666666666663</c:v>
                </c:pt>
                <c:pt idx="1790">
                  <c:v>298.33333333333331</c:v>
                </c:pt>
                <c:pt idx="1791">
                  <c:v>298.5</c:v>
                </c:pt>
                <c:pt idx="1792">
                  <c:v>298.66666666666663</c:v>
                </c:pt>
                <c:pt idx="1793">
                  <c:v>298.83333333333331</c:v>
                </c:pt>
                <c:pt idx="1794">
                  <c:v>299</c:v>
                </c:pt>
                <c:pt idx="1795">
                  <c:v>299.16666666666663</c:v>
                </c:pt>
                <c:pt idx="1796">
                  <c:v>299.33333333333331</c:v>
                </c:pt>
                <c:pt idx="1797">
                  <c:v>299.5</c:v>
                </c:pt>
                <c:pt idx="1798">
                  <c:v>299.66666666666663</c:v>
                </c:pt>
                <c:pt idx="1799">
                  <c:v>299.83333333333331</c:v>
                </c:pt>
                <c:pt idx="1800">
                  <c:v>300</c:v>
                </c:pt>
                <c:pt idx="1801">
                  <c:v>300.16666666666663</c:v>
                </c:pt>
                <c:pt idx="1802">
                  <c:v>300.33333333333331</c:v>
                </c:pt>
                <c:pt idx="1803">
                  <c:v>300.5</c:v>
                </c:pt>
                <c:pt idx="1804">
                  <c:v>300.66666666666663</c:v>
                </c:pt>
                <c:pt idx="1805">
                  <c:v>300.83333333333331</c:v>
                </c:pt>
                <c:pt idx="1806">
                  <c:v>301</c:v>
                </c:pt>
                <c:pt idx="1807">
                  <c:v>301.16666666666663</c:v>
                </c:pt>
                <c:pt idx="1808">
                  <c:v>301.33333333333331</c:v>
                </c:pt>
                <c:pt idx="1809">
                  <c:v>301.5</c:v>
                </c:pt>
                <c:pt idx="1810">
                  <c:v>301.66666666666663</c:v>
                </c:pt>
                <c:pt idx="1811">
                  <c:v>301.83333333333331</c:v>
                </c:pt>
                <c:pt idx="1812">
                  <c:v>302</c:v>
                </c:pt>
                <c:pt idx="1813">
                  <c:v>302.16666666666663</c:v>
                </c:pt>
                <c:pt idx="1814">
                  <c:v>302.33333333333331</c:v>
                </c:pt>
                <c:pt idx="1815">
                  <c:v>302.5</c:v>
                </c:pt>
                <c:pt idx="1816">
                  <c:v>302.66666666666663</c:v>
                </c:pt>
                <c:pt idx="1817">
                  <c:v>302.83333333333331</c:v>
                </c:pt>
                <c:pt idx="1818">
                  <c:v>303</c:v>
                </c:pt>
                <c:pt idx="1819">
                  <c:v>303.16666666666663</c:v>
                </c:pt>
                <c:pt idx="1820">
                  <c:v>303.33333333333331</c:v>
                </c:pt>
                <c:pt idx="1821">
                  <c:v>303.5</c:v>
                </c:pt>
                <c:pt idx="1822">
                  <c:v>303.66666666666663</c:v>
                </c:pt>
                <c:pt idx="1823">
                  <c:v>303.83333333333331</c:v>
                </c:pt>
                <c:pt idx="1824">
                  <c:v>304</c:v>
                </c:pt>
                <c:pt idx="1825">
                  <c:v>304.16666666666663</c:v>
                </c:pt>
                <c:pt idx="1826">
                  <c:v>304.33333333333331</c:v>
                </c:pt>
                <c:pt idx="1827">
                  <c:v>304.5</c:v>
                </c:pt>
                <c:pt idx="1828">
                  <c:v>304.66666666666663</c:v>
                </c:pt>
                <c:pt idx="1829">
                  <c:v>304.83333333333331</c:v>
                </c:pt>
                <c:pt idx="1830">
                  <c:v>305</c:v>
                </c:pt>
                <c:pt idx="1831">
                  <c:v>305.16666666666663</c:v>
                </c:pt>
                <c:pt idx="1832">
                  <c:v>305.33333333333331</c:v>
                </c:pt>
                <c:pt idx="1833">
                  <c:v>305.5</c:v>
                </c:pt>
                <c:pt idx="1834">
                  <c:v>305.66666666666663</c:v>
                </c:pt>
                <c:pt idx="1835">
                  <c:v>305.83333333333331</c:v>
                </c:pt>
                <c:pt idx="1836">
                  <c:v>306</c:v>
                </c:pt>
                <c:pt idx="1837">
                  <c:v>306.16666666666663</c:v>
                </c:pt>
                <c:pt idx="1838">
                  <c:v>306.33333333333331</c:v>
                </c:pt>
                <c:pt idx="1839">
                  <c:v>306.5</c:v>
                </c:pt>
                <c:pt idx="1840">
                  <c:v>306.66666666666663</c:v>
                </c:pt>
                <c:pt idx="1841">
                  <c:v>306.83333333333331</c:v>
                </c:pt>
                <c:pt idx="1842">
                  <c:v>307</c:v>
                </c:pt>
                <c:pt idx="1843">
                  <c:v>307.16666666666663</c:v>
                </c:pt>
                <c:pt idx="1844">
                  <c:v>307.33333333333331</c:v>
                </c:pt>
                <c:pt idx="1845">
                  <c:v>307.5</c:v>
                </c:pt>
                <c:pt idx="1846">
                  <c:v>307.66666666666663</c:v>
                </c:pt>
                <c:pt idx="1847">
                  <c:v>307.83333333333331</c:v>
                </c:pt>
                <c:pt idx="1848">
                  <c:v>308</c:v>
                </c:pt>
                <c:pt idx="1849">
                  <c:v>308.16666666666663</c:v>
                </c:pt>
                <c:pt idx="1850">
                  <c:v>308.33333333333331</c:v>
                </c:pt>
                <c:pt idx="1851">
                  <c:v>308.5</c:v>
                </c:pt>
                <c:pt idx="1852">
                  <c:v>308.66666666666663</c:v>
                </c:pt>
                <c:pt idx="1853">
                  <c:v>308.83333333333331</c:v>
                </c:pt>
                <c:pt idx="1854">
                  <c:v>309</c:v>
                </c:pt>
                <c:pt idx="1855">
                  <c:v>309.16666666666663</c:v>
                </c:pt>
                <c:pt idx="1856">
                  <c:v>309.33333333333331</c:v>
                </c:pt>
                <c:pt idx="1857">
                  <c:v>309.5</c:v>
                </c:pt>
                <c:pt idx="1858">
                  <c:v>309.66666666666663</c:v>
                </c:pt>
                <c:pt idx="1859">
                  <c:v>309.83333333333331</c:v>
                </c:pt>
                <c:pt idx="1860">
                  <c:v>310</c:v>
                </c:pt>
                <c:pt idx="1861">
                  <c:v>310.16666666666663</c:v>
                </c:pt>
                <c:pt idx="1862">
                  <c:v>310.33333333333331</c:v>
                </c:pt>
                <c:pt idx="1863">
                  <c:v>310.5</c:v>
                </c:pt>
                <c:pt idx="1864">
                  <c:v>310.66666666666663</c:v>
                </c:pt>
                <c:pt idx="1865">
                  <c:v>310.83333333333331</c:v>
                </c:pt>
                <c:pt idx="1866">
                  <c:v>311</c:v>
                </c:pt>
                <c:pt idx="1867">
                  <c:v>311.16666666666663</c:v>
                </c:pt>
                <c:pt idx="1868">
                  <c:v>311.33333333333331</c:v>
                </c:pt>
                <c:pt idx="1869">
                  <c:v>311.5</c:v>
                </c:pt>
                <c:pt idx="1870">
                  <c:v>311.66666666666663</c:v>
                </c:pt>
                <c:pt idx="1871">
                  <c:v>311.83333333333331</c:v>
                </c:pt>
                <c:pt idx="1872">
                  <c:v>312</c:v>
                </c:pt>
                <c:pt idx="1873">
                  <c:v>312.16666666666663</c:v>
                </c:pt>
                <c:pt idx="1874">
                  <c:v>312.33333333333331</c:v>
                </c:pt>
                <c:pt idx="1875">
                  <c:v>312.5</c:v>
                </c:pt>
                <c:pt idx="1876">
                  <c:v>312.66666666666663</c:v>
                </c:pt>
                <c:pt idx="1877">
                  <c:v>312.83333333333331</c:v>
                </c:pt>
                <c:pt idx="1878">
                  <c:v>313</c:v>
                </c:pt>
                <c:pt idx="1879">
                  <c:v>313.16666666666663</c:v>
                </c:pt>
                <c:pt idx="1880">
                  <c:v>313.33333333333331</c:v>
                </c:pt>
                <c:pt idx="1881">
                  <c:v>313.5</c:v>
                </c:pt>
                <c:pt idx="1882">
                  <c:v>313.66666666666663</c:v>
                </c:pt>
                <c:pt idx="1883">
                  <c:v>313.83333333333331</c:v>
                </c:pt>
                <c:pt idx="1884">
                  <c:v>314</c:v>
                </c:pt>
                <c:pt idx="1885">
                  <c:v>314.16666666666663</c:v>
                </c:pt>
                <c:pt idx="1886">
                  <c:v>314.33333333333331</c:v>
                </c:pt>
                <c:pt idx="1887">
                  <c:v>314.5</c:v>
                </c:pt>
                <c:pt idx="1888">
                  <c:v>314.66666666666663</c:v>
                </c:pt>
                <c:pt idx="1889">
                  <c:v>314.83333333333331</c:v>
                </c:pt>
                <c:pt idx="1890">
                  <c:v>315</c:v>
                </c:pt>
                <c:pt idx="1891">
                  <c:v>315.16666666666663</c:v>
                </c:pt>
                <c:pt idx="1892">
                  <c:v>315.33333333333331</c:v>
                </c:pt>
                <c:pt idx="1893">
                  <c:v>315.5</c:v>
                </c:pt>
                <c:pt idx="1894">
                  <c:v>315.66666666666663</c:v>
                </c:pt>
                <c:pt idx="1895">
                  <c:v>315.83333333333331</c:v>
                </c:pt>
                <c:pt idx="1896">
                  <c:v>316</c:v>
                </c:pt>
                <c:pt idx="1897">
                  <c:v>316.16666666666663</c:v>
                </c:pt>
                <c:pt idx="1898">
                  <c:v>316.33333333333331</c:v>
                </c:pt>
                <c:pt idx="1899">
                  <c:v>316.5</c:v>
                </c:pt>
                <c:pt idx="1900">
                  <c:v>316.66666666666663</c:v>
                </c:pt>
                <c:pt idx="1901">
                  <c:v>316.83333333333331</c:v>
                </c:pt>
                <c:pt idx="1902">
                  <c:v>317</c:v>
                </c:pt>
                <c:pt idx="1903">
                  <c:v>317.16666666666663</c:v>
                </c:pt>
                <c:pt idx="1904">
                  <c:v>317.33333333333331</c:v>
                </c:pt>
                <c:pt idx="1905">
                  <c:v>317.5</c:v>
                </c:pt>
                <c:pt idx="1906">
                  <c:v>317.66666666666663</c:v>
                </c:pt>
                <c:pt idx="1907">
                  <c:v>317.83333333333331</c:v>
                </c:pt>
                <c:pt idx="1908">
                  <c:v>318</c:v>
                </c:pt>
                <c:pt idx="1909">
                  <c:v>318.16666666666663</c:v>
                </c:pt>
                <c:pt idx="1910">
                  <c:v>318.33333333333331</c:v>
                </c:pt>
                <c:pt idx="1911">
                  <c:v>318.5</c:v>
                </c:pt>
                <c:pt idx="1912">
                  <c:v>318.66666666666663</c:v>
                </c:pt>
                <c:pt idx="1913">
                  <c:v>318.83333333333331</c:v>
                </c:pt>
                <c:pt idx="1914">
                  <c:v>319</c:v>
                </c:pt>
                <c:pt idx="1915">
                  <c:v>319.16666666666663</c:v>
                </c:pt>
                <c:pt idx="1916">
                  <c:v>319.33333333333331</c:v>
                </c:pt>
                <c:pt idx="1917">
                  <c:v>319.5</c:v>
                </c:pt>
                <c:pt idx="1918">
                  <c:v>319.66666666666663</c:v>
                </c:pt>
                <c:pt idx="1919">
                  <c:v>319.83333333333331</c:v>
                </c:pt>
                <c:pt idx="1920">
                  <c:v>320</c:v>
                </c:pt>
                <c:pt idx="1921">
                  <c:v>320.16666666666663</c:v>
                </c:pt>
                <c:pt idx="1922">
                  <c:v>320.33333333333331</c:v>
                </c:pt>
                <c:pt idx="1923">
                  <c:v>320.5</c:v>
                </c:pt>
                <c:pt idx="1924">
                  <c:v>320.66666666666663</c:v>
                </c:pt>
                <c:pt idx="1925">
                  <c:v>320.83333333333331</c:v>
                </c:pt>
                <c:pt idx="1926">
                  <c:v>321</c:v>
                </c:pt>
                <c:pt idx="1927">
                  <c:v>321.16666666666663</c:v>
                </c:pt>
                <c:pt idx="1928">
                  <c:v>321.33333333333331</c:v>
                </c:pt>
                <c:pt idx="1929">
                  <c:v>321.5</c:v>
                </c:pt>
                <c:pt idx="1930">
                  <c:v>321.66666666666663</c:v>
                </c:pt>
                <c:pt idx="1931">
                  <c:v>321.83333333333331</c:v>
                </c:pt>
                <c:pt idx="1932">
                  <c:v>322</c:v>
                </c:pt>
                <c:pt idx="1933">
                  <c:v>322.16666666666663</c:v>
                </c:pt>
                <c:pt idx="1934">
                  <c:v>322.33333333333331</c:v>
                </c:pt>
                <c:pt idx="1935">
                  <c:v>322.5</c:v>
                </c:pt>
                <c:pt idx="1936">
                  <c:v>322.66666666666663</c:v>
                </c:pt>
                <c:pt idx="1937">
                  <c:v>322.83333333333331</c:v>
                </c:pt>
                <c:pt idx="1938">
                  <c:v>323</c:v>
                </c:pt>
                <c:pt idx="1939">
                  <c:v>323.16666666666663</c:v>
                </c:pt>
                <c:pt idx="1940">
                  <c:v>323.33333333333331</c:v>
                </c:pt>
                <c:pt idx="1941">
                  <c:v>323.5</c:v>
                </c:pt>
                <c:pt idx="1942">
                  <c:v>323.66666666666663</c:v>
                </c:pt>
                <c:pt idx="1943">
                  <c:v>323.83333333333331</c:v>
                </c:pt>
                <c:pt idx="1944">
                  <c:v>324</c:v>
                </c:pt>
                <c:pt idx="1945">
                  <c:v>324.16666666666663</c:v>
                </c:pt>
                <c:pt idx="1946">
                  <c:v>324.33333333333331</c:v>
                </c:pt>
                <c:pt idx="1947">
                  <c:v>324.5</c:v>
                </c:pt>
                <c:pt idx="1948">
                  <c:v>324.66666666666663</c:v>
                </c:pt>
                <c:pt idx="1949">
                  <c:v>324.83333333333331</c:v>
                </c:pt>
                <c:pt idx="1950">
                  <c:v>325</c:v>
                </c:pt>
                <c:pt idx="1951">
                  <c:v>325.16666666666663</c:v>
                </c:pt>
                <c:pt idx="1952">
                  <c:v>325.33333333333331</c:v>
                </c:pt>
                <c:pt idx="1953">
                  <c:v>325.5</c:v>
                </c:pt>
                <c:pt idx="1954">
                  <c:v>325.66666666666663</c:v>
                </c:pt>
                <c:pt idx="1955">
                  <c:v>325.83333333333331</c:v>
                </c:pt>
                <c:pt idx="1956">
                  <c:v>326</c:v>
                </c:pt>
                <c:pt idx="1957">
                  <c:v>326.16666666666663</c:v>
                </c:pt>
                <c:pt idx="1958">
                  <c:v>326.33333333333331</c:v>
                </c:pt>
                <c:pt idx="1959">
                  <c:v>326.5</c:v>
                </c:pt>
                <c:pt idx="1960">
                  <c:v>326.66666666666663</c:v>
                </c:pt>
                <c:pt idx="1961">
                  <c:v>326.83333333333331</c:v>
                </c:pt>
                <c:pt idx="1962">
                  <c:v>327</c:v>
                </c:pt>
                <c:pt idx="1963">
                  <c:v>327.16666666666663</c:v>
                </c:pt>
                <c:pt idx="1964">
                  <c:v>327.33333333333331</c:v>
                </c:pt>
                <c:pt idx="1965">
                  <c:v>327.5</c:v>
                </c:pt>
                <c:pt idx="1966">
                  <c:v>327.66666666666663</c:v>
                </c:pt>
                <c:pt idx="1967">
                  <c:v>327.83333333333331</c:v>
                </c:pt>
                <c:pt idx="1968">
                  <c:v>328</c:v>
                </c:pt>
                <c:pt idx="1969">
                  <c:v>328.16666666666663</c:v>
                </c:pt>
                <c:pt idx="1970">
                  <c:v>328.33333333333331</c:v>
                </c:pt>
                <c:pt idx="1971">
                  <c:v>328.5</c:v>
                </c:pt>
                <c:pt idx="1972">
                  <c:v>328.66666666666663</c:v>
                </c:pt>
                <c:pt idx="1973">
                  <c:v>328.83333333333331</c:v>
                </c:pt>
                <c:pt idx="1974">
                  <c:v>329</c:v>
                </c:pt>
                <c:pt idx="1975">
                  <c:v>329.16666666666663</c:v>
                </c:pt>
                <c:pt idx="1976">
                  <c:v>329.33333333333331</c:v>
                </c:pt>
                <c:pt idx="1977">
                  <c:v>329.5</c:v>
                </c:pt>
                <c:pt idx="1978">
                  <c:v>329.66666666666663</c:v>
                </c:pt>
                <c:pt idx="1979">
                  <c:v>329.83333333333331</c:v>
                </c:pt>
                <c:pt idx="1980">
                  <c:v>330</c:v>
                </c:pt>
                <c:pt idx="1981">
                  <c:v>330.16666666666663</c:v>
                </c:pt>
                <c:pt idx="1982">
                  <c:v>330.33333333333331</c:v>
                </c:pt>
                <c:pt idx="1983">
                  <c:v>330.5</c:v>
                </c:pt>
                <c:pt idx="1984">
                  <c:v>330.66666666666663</c:v>
                </c:pt>
                <c:pt idx="1985">
                  <c:v>330.83333333333331</c:v>
                </c:pt>
                <c:pt idx="1986">
                  <c:v>331</c:v>
                </c:pt>
                <c:pt idx="1987">
                  <c:v>331.16666666666663</c:v>
                </c:pt>
                <c:pt idx="1988">
                  <c:v>331.33333333333331</c:v>
                </c:pt>
                <c:pt idx="1989">
                  <c:v>331.5</c:v>
                </c:pt>
                <c:pt idx="1990">
                  <c:v>331.66666666666663</c:v>
                </c:pt>
                <c:pt idx="1991">
                  <c:v>331.83333333333331</c:v>
                </c:pt>
                <c:pt idx="1992">
                  <c:v>332</c:v>
                </c:pt>
                <c:pt idx="1993">
                  <c:v>332.16666666666663</c:v>
                </c:pt>
                <c:pt idx="1994">
                  <c:v>332.33333333333331</c:v>
                </c:pt>
                <c:pt idx="1995">
                  <c:v>332.5</c:v>
                </c:pt>
                <c:pt idx="1996">
                  <c:v>332.66666666666663</c:v>
                </c:pt>
                <c:pt idx="1997">
                  <c:v>332.83333333333331</c:v>
                </c:pt>
                <c:pt idx="1998">
                  <c:v>333</c:v>
                </c:pt>
                <c:pt idx="1999">
                  <c:v>333.16666666666663</c:v>
                </c:pt>
                <c:pt idx="2000">
                  <c:v>333.33333333333331</c:v>
                </c:pt>
                <c:pt idx="2001">
                  <c:v>333.5</c:v>
                </c:pt>
                <c:pt idx="2002">
                  <c:v>333.66666666666663</c:v>
                </c:pt>
                <c:pt idx="2003">
                  <c:v>333.83333333333331</c:v>
                </c:pt>
                <c:pt idx="2004">
                  <c:v>334</c:v>
                </c:pt>
                <c:pt idx="2005">
                  <c:v>334.16666666666663</c:v>
                </c:pt>
                <c:pt idx="2006">
                  <c:v>334.33333333333331</c:v>
                </c:pt>
                <c:pt idx="2007">
                  <c:v>334.5</c:v>
                </c:pt>
                <c:pt idx="2008">
                  <c:v>334.66666666666663</c:v>
                </c:pt>
                <c:pt idx="2009">
                  <c:v>334.83333333333331</c:v>
                </c:pt>
                <c:pt idx="2010">
                  <c:v>335</c:v>
                </c:pt>
                <c:pt idx="2011">
                  <c:v>335.16666666666663</c:v>
                </c:pt>
                <c:pt idx="2012">
                  <c:v>335.33333333333331</c:v>
                </c:pt>
                <c:pt idx="2013">
                  <c:v>335.5</c:v>
                </c:pt>
                <c:pt idx="2014">
                  <c:v>335.66666666666663</c:v>
                </c:pt>
                <c:pt idx="2015">
                  <c:v>335.83333333333331</c:v>
                </c:pt>
                <c:pt idx="2016">
                  <c:v>336</c:v>
                </c:pt>
                <c:pt idx="2017">
                  <c:v>336.16666666666663</c:v>
                </c:pt>
                <c:pt idx="2018">
                  <c:v>336.33333333333331</c:v>
                </c:pt>
                <c:pt idx="2019">
                  <c:v>336.5</c:v>
                </c:pt>
                <c:pt idx="2020">
                  <c:v>336.66666666666663</c:v>
                </c:pt>
                <c:pt idx="2021">
                  <c:v>336.83333333333331</c:v>
                </c:pt>
                <c:pt idx="2022">
                  <c:v>337</c:v>
                </c:pt>
                <c:pt idx="2023">
                  <c:v>337.16666666666663</c:v>
                </c:pt>
                <c:pt idx="2024">
                  <c:v>337.33333333333331</c:v>
                </c:pt>
                <c:pt idx="2025">
                  <c:v>337.5</c:v>
                </c:pt>
                <c:pt idx="2026">
                  <c:v>337.66666666666663</c:v>
                </c:pt>
                <c:pt idx="2027">
                  <c:v>337.83333333333331</c:v>
                </c:pt>
                <c:pt idx="2028">
                  <c:v>338</c:v>
                </c:pt>
                <c:pt idx="2029">
                  <c:v>338.16666666666663</c:v>
                </c:pt>
                <c:pt idx="2030">
                  <c:v>338.33333333333331</c:v>
                </c:pt>
                <c:pt idx="2031">
                  <c:v>338.5</c:v>
                </c:pt>
                <c:pt idx="2032">
                  <c:v>338.66666666666663</c:v>
                </c:pt>
                <c:pt idx="2033">
                  <c:v>338.83333333333331</c:v>
                </c:pt>
                <c:pt idx="2034">
                  <c:v>339</c:v>
                </c:pt>
                <c:pt idx="2035">
                  <c:v>339.16666666666663</c:v>
                </c:pt>
                <c:pt idx="2036">
                  <c:v>339.33333333333331</c:v>
                </c:pt>
                <c:pt idx="2037">
                  <c:v>339.5</c:v>
                </c:pt>
                <c:pt idx="2038">
                  <c:v>339.66666666666663</c:v>
                </c:pt>
                <c:pt idx="2039">
                  <c:v>339.83333333333331</c:v>
                </c:pt>
                <c:pt idx="2040">
                  <c:v>340</c:v>
                </c:pt>
                <c:pt idx="2041">
                  <c:v>340.16666666666663</c:v>
                </c:pt>
                <c:pt idx="2042">
                  <c:v>340.33333333333331</c:v>
                </c:pt>
                <c:pt idx="2043">
                  <c:v>340.5</c:v>
                </c:pt>
                <c:pt idx="2044">
                  <c:v>340.66666666666663</c:v>
                </c:pt>
                <c:pt idx="2045">
                  <c:v>340.83333333333331</c:v>
                </c:pt>
                <c:pt idx="2046">
                  <c:v>341</c:v>
                </c:pt>
                <c:pt idx="2047">
                  <c:v>341.16666666666663</c:v>
                </c:pt>
                <c:pt idx="2048">
                  <c:v>341.33333333333331</c:v>
                </c:pt>
                <c:pt idx="2049">
                  <c:v>341.5</c:v>
                </c:pt>
                <c:pt idx="2050">
                  <c:v>341.66666666666663</c:v>
                </c:pt>
                <c:pt idx="2051">
                  <c:v>341.83333333333331</c:v>
                </c:pt>
                <c:pt idx="2052">
                  <c:v>342</c:v>
                </c:pt>
                <c:pt idx="2053">
                  <c:v>342.16666666666663</c:v>
                </c:pt>
                <c:pt idx="2054">
                  <c:v>342.33333333333331</c:v>
                </c:pt>
                <c:pt idx="2055">
                  <c:v>342.5</c:v>
                </c:pt>
                <c:pt idx="2056">
                  <c:v>342.66666666666663</c:v>
                </c:pt>
                <c:pt idx="2057">
                  <c:v>342.83333333333331</c:v>
                </c:pt>
                <c:pt idx="2058">
                  <c:v>343</c:v>
                </c:pt>
                <c:pt idx="2059">
                  <c:v>343.16666666666663</c:v>
                </c:pt>
                <c:pt idx="2060">
                  <c:v>343.33333333333331</c:v>
                </c:pt>
                <c:pt idx="2061">
                  <c:v>343.5</c:v>
                </c:pt>
                <c:pt idx="2062">
                  <c:v>343.66666666666663</c:v>
                </c:pt>
                <c:pt idx="2063">
                  <c:v>343.83333333333331</c:v>
                </c:pt>
                <c:pt idx="2064">
                  <c:v>344</c:v>
                </c:pt>
                <c:pt idx="2065">
                  <c:v>344.16666666666663</c:v>
                </c:pt>
                <c:pt idx="2066">
                  <c:v>344.33333333333331</c:v>
                </c:pt>
                <c:pt idx="2067">
                  <c:v>344.5</c:v>
                </c:pt>
                <c:pt idx="2068">
                  <c:v>344.66666666666663</c:v>
                </c:pt>
                <c:pt idx="2069">
                  <c:v>344.83333333333331</c:v>
                </c:pt>
                <c:pt idx="2070">
                  <c:v>345</c:v>
                </c:pt>
                <c:pt idx="2071">
                  <c:v>345.16666666666663</c:v>
                </c:pt>
                <c:pt idx="2072">
                  <c:v>345.33333333333331</c:v>
                </c:pt>
                <c:pt idx="2073">
                  <c:v>345.5</c:v>
                </c:pt>
                <c:pt idx="2074">
                  <c:v>345.66666666666663</c:v>
                </c:pt>
                <c:pt idx="2075">
                  <c:v>345.83333333333331</c:v>
                </c:pt>
                <c:pt idx="2076">
                  <c:v>346</c:v>
                </c:pt>
                <c:pt idx="2077">
                  <c:v>346.16666666666663</c:v>
                </c:pt>
                <c:pt idx="2078">
                  <c:v>346.33333333333331</c:v>
                </c:pt>
                <c:pt idx="2079">
                  <c:v>346.5</c:v>
                </c:pt>
                <c:pt idx="2080">
                  <c:v>346.66666666666663</c:v>
                </c:pt>
                <c:pt idx="2081">
                  <c:v>346.83333333333331</c:v>
                </c:pt>
                <c:pt idx="2082">
                  <c:v>347</c:v>
                </c:pt>
                <c:pt idx="2083">
                  <c:v>347.16666666666663</c:v>
                </c:pt>
                <c:pt idx="2084">
                  <c:v>347.33333333333331</c:v>
                </c:pt>
                <c:pt idx="2085">
                  <c:v>347.5</c:v>
                </c:pt>
                <c:pt idx="2086">
                  <c:v>347.66666666666663</c:v>
                </c:pt>
                <c:pt idx="2087">
                  <c:v>347.83333333333331</c:v>
                </c:pt>
                <c:pt idx="2088">
                  <c:v>348</c:v>
                </c:pt>
                <c:pt idx="2089">
                  <c:v>348.16666666666663</c:v>
                </c:pt>
                <c:pt idx="2090">
                  <c:v>348.33333333333331</c:v>
                </c:pt>
                <c:pt idx="2091">
                  <c:v>348.5</c:v>
                </c:pt>
                <c:pt idx="2092">
                  <c:v>348.66666666666663</c:v>
                </c:pt>
                <c:pt idx="2093">
                  <c:v>348.83333333333331</c:v>
                </c:pt>
                <c:pt idx="2094">
                  <c:v>349</c:v>
                </c:pt>
                <c:pt idx="2095">
                  <c:v>349.16666666666663</c:v>
                </c:pt>
                <c:pt idx="2096">
                  <c:v>349.33333333333331</c:v>
                </c:pt>
                <c:pt idx="2097">
                  <c:v>349.5</c:v>
                </c:pt>
                <c:pt idx="2098">
                  <c:v>349.66666666666663</c:v>
                </c:pt>
                <c:pt idx="2099">
                  <c:v>349.83333333333331</c:v>
                </c:pt>
                <c:pt idx="2100">
                  <c:v>350</c:v>
                </c:pt>
                <c:pt idx="2101">
                  <c:v>350.16666666666663</c:v>
                </c:pt>
                <c:pt idx="2102">
                  <c:v>350.33333333333331</c:v>
                </c:pt>
                <c:pt idx="2103">
                  <c:v>350.5</c:v>
                </c:pt>
                <c:pt idx="2104">
                  <c:v>350.66666666666663</c:v>
                </c:pt>
                <c:pt idx="2105">
                  <c:v>350.83333333333331</c:v>
                </c:pt>
                <c:pt idx="2106">
                  <c:v>351</c:v>
                </c:pt>
                <c:pt idx="2107">
                  <c:v>351.16666666666663</c:v>
                </c:pt>
                <c:pt idx="2108">
                  <c:v>351.33333333333331</c:v>
                </c:pt>
                <c:pt idx="2109">
                  <c:v>351.5</c:v>
                </c:pt>
                <c:pt idx="2110">
                  <c:v>351.66666666666663</c:v>
                </c:pt>
                <c:pt idx="2111">
                  <c:v>351.83333333333331</c:v>
                </c:pt>
                <c:pt idx="2112">
                  <c:v>352</c:v>
                </c:pt>
                <c:pt idx="2113">
                  <c:v>352.16666666666663</c:v>
                </c:pt>
                <c:pt idx="2114">
                  <c:v>352.33333333333331</c:v>
                </c:pt>
                <c:pt idx="2115">
                  <c:v>352.5</c:v>
                </c:pt>
                <c:pt idx="2116">
                  <c:v>352.66666666666663</c:v>
                </c:pt>
                <c:pt idx="2117">
                  <c:v>352.83333333333331</c:v>
                </c:pt>
                <c:pt idx="2118">
                  <c:v>353</c:v>
                </c:pt>
                <c:pt idx="2119">
                  <c:v>353.16666666666663</c:v>
                </c:pt>
                <c:pt idx="2120">
                  <c:v>353.33333333333331</c:v>
                </c:pt>
                <c:pt idx="2121">
                  <c:v>353.5</c:v>
                </c:pt>
                <c:pt idx="2122">
                  <c:v>353.66666666666663</c:v>
                </c:pt>
                <c:pt idx="2123">
                  <c:v>353.83333333333331</c:v>
                </c:pt>
                <c:pt idx="2124">
                  <c:v>354</c:v>
                </c:pt>
                <c:pt idx="2125">
                  <c:v>354.16666666666663</c:v>
                </c:pt>
                <c:pt idx="2126">
                  <c:v>354.33333333333331</c:v>
                </c:pt>
                <c:pt idx="2127">
                  <c:v>354.5</c:v>
                </c:pt>
                <c:pt idx="2128">
                  <c:v>354.66666666666663</c:v>
                </c:pt>
                <c:pt idx="2129">
                  <c:v>354.83333333333331</c:v>
                </c:pt>
                <c:pt idx="2130">
                  <c:v>355</c:v>
                </c:pt>
                <c:pt idx="2131">
                  <c:v>355.16666666666663</c:v>
                </c:pt>
                <c:pt idx="2132">
                  <c:v>355.33333333333331</c:v>
                </c:pt>
                <c:pt idx="2133">
                  <c:v>355.5</c:v>
                </c:pt>
                <c:pt idx="2134">
                  <c:v>355.66666666666663</c:v>
                </c:pt>
                <c:pt idx="2135">
                  <c:v>355.83333333333331</c:v>
                </c:pt>
                <c:pt idx="2136">
                  <c:v>356</c:v>
                </c:pt>
                <c:pt idx="2137">
                  <c:v>356.16666666666663</c:v>
                </c:pt>
                <c:pt idx="2138">
                  <c:v>356.33333333333331</c:v>
                </c:pt>
                <c:pt idx="2139">
                  <c:v>356.5</c:v>
                </c:pt>
                <c:pt idx="2140">
                  <c:v>356.66666666666663</c:v>
                </c:pt>
                <c:pt idx="2141">
                  <c:v>356.83333333333331</c:v>
                </c:pt>
                <c:pt idx="2142">
                  <c:v>357</c:v>
                </c:pt>
                <c:pt idx="2143">
                  <c:v>357.16666666666663</c:v>
                </c:pt>
                <c:pt idx="2144">
                  <c:v>357.33333333333331</c:v>
                </c:pt>
                <c:pt idx="2145">
                  <c:v>357.5</c:v>
                </c:pt>
                <c:pt idx="2146">
                  <c:v>357.66666666666663</c:v>
                </c:pt>
                <c:pt idx="2147">
                  <c:v>357.83333333333331</c:v>
                </c:pt>
                <c:pt idx="2148">
                  <c:v>358</c:v>
                </c:pt>
                <c:pt idx="2149">
                  <c:v>358.16666666666663</c:v>
                </c:pt>
                <c:pt idx="2150">
                  <c:v>358.33333333333331</c:v>
                </c:pt>
                <c:pt idx="2151">
                  <c:v>358.5</c:v>
                </c:pt>
                <c:pt idx="2152">
                  <c:v>358.66666666666663</c:v>
                </c:pt>
                <c:pt idx="2153">
                  <c:v>358.83333333333331</c:v>
                </c:pt>
                <c:pt idx="2154">
                  <c:v>359</c:v>
                </c:pt>
                <c:pt idx="2155">
                  <c:v>359.16666666666663</c:v>
                </c:pt>
                <c:pt idx="2156">
                  <c:v>359.33333333333331</c:v>
                </c:pt>
                <c:pt idx="2157">
                  <c:v>359.5</c:v>
                </c:pt>
                <c:pt idx="2158">
                  <c:v>359.66666666666663</c:v>
                </c:pt>
                <c:pt idx="2159">
                  <c:v>359.83333333333331</c:v>
                </c:pt>
                <c:pt idx="2160">
                  <c:v>360</c:v>
                </c:pt>
                <c:pt idx="2161">
                  <c:v>360.16666666666663</c:v>
                </c:pt>
                <c:pt idx="2162">
                  <c:v>360.33333333333331</c:v>
                </c:pt>
                <c:pt idx="2163">
                  <c:v>360.5</c:v>
                </c:pt>
                <c:pt idx="2164">
                  <c:v>360.66666666666663</c:v>
                </c:pt>
                <c:pt idx="2165">
                  <c:v>360.83333333333331</c:v>
                </c:pt>
                <c:pt idx="2166">
                  <c:v>361</c:v>
                </c:pt>
                <c:pt idx="2167">
                  <c:v>361.16666666666663</c:v>
                </c:pt>
                <c:pt idx="2168">
                  <c:v>361.33333333333331</c:v>
                </c:pt>
                <c:pt idx="2169">
                  <c:v>361.5</c:v>
                </c:pt>
                <c:pt idx="2170">
                  <c:v>361.66666666666663</c:v>
                </c:pt>
                <c:pt idx="2171">
                  <c:v>361.83333333333331</c:v>
                </c:pt>
                <c:pt idx="2172">
                  <c:v>362</c:v>
                </c:pt>
                <c:pt idx="2173">
                  <c:v>362.16666666666663</c:v>
                </c:pt>
                <c:pt idx="2174">
                  <c:v>362.33333333333331</c:v>
                </c:pt>
                <c:pt idx="2175">
                  <c:v>362.5</c:v>
                </c:pt>
                <c:pt idx="2176">
                  <c:v>362.66666666666663</c:v>
                </c:pt>
                <c:pt idx="2177">
                  <c:v>362.83333333333331</c:v>
                </c:pt>
                <c:pt idx="2178">
                  <c:v>363</c:v>
                </c:pt>
                <c:pt idx="2179">
                  <c:v>363.16666666666663</c:v>
                </c:pt>
                <c:pt idx="2180">
                  <c:v>363.33333333333331</c:v>
                </c:pt>
                <c:pt idx="2181">
                  <c:v>363.5</c:v>
                </c:pt>
                <c:pt idx="2182">
                  <c:v>363.66666666666663</c:v>
                </c:pt>
                <c:pt idx="2183">
                  <c:v>363.83333333333331</c:v>
                </c:pt>
                <c:pt idx="2184">
                  <c:v>364</c:v>
                </c:pt>
                <c:pt idx="2185">
                  <c:v>364.16666666666663</c:v>
                </c:pt>
                <c:pt idx="2186">
                  <c:v>364.33333333333331</c:v>
                </c:pt>
                <c:pt idx="2187">
                  <c:v>364.5</c:v>
                </c:pt>
                <c:pt idx="2188">
                  <c:v>364.66666666666663</c:v>
                </c:pt>
                <c:pt idx="2189">
                  <c:v>364.83333333333331</c:v>
                </c:pt>
                <c:pt idx="2190">
                  <c:v>365</c:v>
                </c:pt>
                <c:pt idx="2191">
                  <c:v>365.16666666666663</c:v>
                </c:pt>
                <c:pt idx="2192">
                  <c:v>365.33333333333331</c:v>
                </c:pt>
                <c:pt idx="2193">
                  <c:v>365.5</c:v>
                </c:pt>
                <c:pt idx="2194">
                  <c:v>365.66666666666663</c:v>
                </c:pt>
                <c:pt idx="2195">
                  <c:v>365.83333333333331</c:v>
                </c:pt>
                <c:pt idx="2196">
                  <c:v>366</c:v>
                </c:pt>
                <c:pt idx="2197">
                  <c:v>366.16666666666663</c:v>
                </c:pt>
                <c:pt idx="2198">
                  <c:v>366.33333333333331</c:v>
                </c:pt>
                <c:pt idx="2199">
                  <c:v>366.5</c:v>
                </c:pt>
                <c:pt idx="2200">
                  <c:v>366.66666666666663</c:v>
                </c:pt>
                <c:pt idx="2201">
                  <c:v>366.83333333333331</c:v>
                </c:pt>
                <c:pt idx="2202">
                  <c:v>367</c:v>
                </c:pt>
                <c:pt idx="2203">
                  <c:v>367.16666666666663</c:v>
                </c:pt>
                <c:pt idx="2204">
                  <c:v>367.33333333333331</c:v>
                </c:pt>
                <c:pt idx="2205">
                  <c:v>367.5</c:v>
                </c:pt>
                <c:pt idx="2206">
                  <c:v>367.66666666666663</c:v>
                </c:pt>
                <c:pt idx="2207">
                  <c:v>367.83333333333331</c:v>
                </c:pt>
                <c:pt idx="2208">
                  <c:v>368</c:v>
                </c:pt>
                <c:pt idx="2209">
                  <c:v>368.16666666666663</c:v>
                </c:pt>
                <c:pt idx="2210">
                  <c:v>368.33333333333331</c:v>
                </c:pt>
                <c:pt idx="2211">
                  <c:v>368.5</c:v>
                </c:pt>
                <c:pt idx="2212">
                  <c:v>368.66666666666663</c:v>
                </c:pt>
                <c:pt idx="2213">
                  <c:v>368.83333333333331</c:v>
                </c:pt>
                <c:pt idx="2214">
                  <c:v>369</c:v>
                </c:pt>
                <c:pt idx="2215">
                  <c:v>369.16666666666663</c:v>
                </c:pt>
                <c:pt idx="2216">
                  <c:v>369.33333333333331</c:v>
                </c:pt>
                <c:pt idx="2217">
                  <c:v>369.5</c:v>
                </c:pt>
                <c:pt idx="2218">
                  <c:v>369.66666666666663</c:v>
                </c:pt>
                <c:pt idx="2219">
                  <c:v>369.83333333333331</c:v>
                </c:pt>
                <c:pt idx="2220">
                  <c:v>370</c:v>
                </c:pt>
                <c:pt idx="2221">
                  <c:v>370.16666666666663</c:v>
                </c:pt>
                <c:pt idx="2222">
                  <c:v>370.33333333333331</c:v>
                </c:pt>
                <c:pt idx="2223">
                  <c:v>370.5</c:v>
                </c:pt>
                <c:pt idx="2224">
                  <c:v>370.66666666666663</c:v>
                </c:pt>
                <c:pt idx="2225">
                  <c:v>370.83333333333331</c:v>
                </c:pt>
                <c:pt idx="2226">
                  <c:v>371</c:v>
                </c:pt>
                <c:pt idx="2227">
                  <c:v>371.16666666666663</c:v>
                </c:pt>
                <c:pt idx="2228">
                  <c:v>371.33333333333331</c:v>
                </c:pt>
                <c:pt idx="2229">
                  <c:v>371.5</c:v>
                </c:pt>
                <c:pt idx="2230">
                  <c:v>371.66666666666663</c:v>
                </c:pt>
                <c:pt idx="2231">
                  <c:v>371.83333333333331</c:v>
                </c:pt>
                <c:pt idx="2232">
                  <c:v>372</c:v>
                </c:pt>
                <c:pt idx="2233">
                  <c:v>372.16666666666663</c:v>
                </c:pt>
                <c:pt idx="2234">
                  <c:v>372.33333333333331</c:v>
                </c:pt>
                <c:pt idx="2235">
                  <c:v>372.5</c:v>
                </c:pt>
                <c:pt idx="2236">
                  <c:v>372.66666666666663</c:v>
                </c:pt>
                <c:pt idx="2237">
                  <c:v>372.83333333333331</c:v>
                </c:pt>
                <c:pt idx="2238">
                  <c:v>373</c:v>
                </c:pt>
                <c:pt idx="2239">
                  <c:v>373.16666666666663</c:v>
                </c:pt>
                <c:pt idx="2240">
                  <c:v>373.33333333333331</c:v>
                </c:pt>
                <c:pt idx="2241">
                  <c:v>373.5</c:v>
                </c:pt>
                <c:pt idx="2242">
                  <c:v>373.66666666666663</c:v>
                </c:pt>
                <c:pt idx="2243">
                  <c:v>373.83333333333331</c:v>
                </c:pt>
                <c:pt idx="2244">
                  <c:v>374</c:v>
                </c:pt>
                <c:pt idx="2245">
                  <c:v>374.16666666666663</c:v>
                </c:pt>
                <c:pt idx="2246">
                  <c:v>374.33333333333331</c:v>
                </c:pt>
                <c:pt idx="2247">
                  <c:v>374.5</c:v>
                </c:pt>
                <c:pt idx="2248">
                  <c:v>374.66666666666663</c:v>
                </c:pt>
                <c:pt idx="2249">
                  <c:v>374.83333333333331</c:v>
                </c:pt>
                <c:pt idx="2250">
                  <c:v>375</c:v>
                </c:pt>
                <c:pt idx="2251">
                  <c:v>375.16666666666663</c:v>
                </c:pt>
                <c:pt idx="2252">
                  <c:v>375.33333333333331</c:v>
                </c:pt>
                <c:pt idx="2253">
                  <c:v>375.5</c:v>
                </c:pt>
                <c:pt idx="2254">
                  <c:v>375.66666666666663</c:v>
                </c:pt>
                <c:pt idx="2255">
                  <c:v>375.83333333333331</c:v>
                </c:pt>
                <c:pt idx="2256">
                  <c:v>376</c:v>
                </c:pt>
                <c:pt idx="2257">
                  <c:v>376.16666666666663</c:v>
                </c:pt>
                <c:pt idx="2258">
                  <c:v>376.33333333333331</c:v>
                </c:pt>
                <c:pt idx="2259">
                  <c:v>376.5</c:v>
                </c:pt>
                <c:pt idx="2260">
                  <c:v>376.66666666666663</c:v>
                </c:pt>
                <c:pt idx="2261">
                  <c:v>376.83333333333331</c:v>
                </c:pt>
                <c:pt idx="2262">
                  <c:v>377</c:v>
                </c:pt>
                <c:pt idx="2263">
                  <c:v>377.16666666666663</c:v>
                </c:pt>
                <c:pt idx="2264">
                  <c:v>377.33333333333331</c:v>
                </c:pt>
                <c:pt idx="2265">
                  <c:v>377.5</c:v>
                </c:pt>
                <c:pt idx="2266">
                  <c:v>377.66666666666663</c:v>
                </c:pt>
                <c:pt idx="2267">
                  <c:v>377.83333333333331</c:v>
                </c:pt>
                <c:pt idx="2268">
                  <c:v>378</c:v>
                </c:pt>
                <c:pt idx="2269">
                  <c:v>378.16666666666663</c:v>
                </c:pt>
                <c:pt idx="2270">
                  <c:v>378.33333333333331</c:v>
                </c:pt>
                <c:pt idx="2271">
                  <c:v>378.5</c:v>
                </c:pt>
                <c:pt idx="2272">
                  <c:v>378.66666666666663</c:v>
                </c:pt>
                <c:pt idx="2273">
                  <c:v>378.83333333333331</c:v>
                </c:pt>
                <c:pt idx="2274">
                  <c:v>379</c:v>
                </c:pt>
                <c:pt idx="2275">
                  <c:v>379.16666666666663</c:v>
                </c:pt>
                <c:pt idx="2276">
                  <c:v>379.33333333333331</c:v>
                </c:pt>
                <c:pt idx="2277">
                  <c:v>379.5</c:v>
                </c:pt>
                <c:pt idx="2278">
                  <c:v>379.66666666666663</c:v>
                </c:pt>
                <c:pt idx="2279">
                  <c:v>379.83333333333331</c:v>
                </c:pt>
                <c:pt idx="2280">
                  <c:v>380</c:v>
                </c:pt>
                <c:pt idx="2281">
                  <c:v>380.16666666666663</c:v>
                </c:pt>
                <c:pt idx="2282">
                  <c:v>380.33333333333331</c:v>
                </c:pt>
                <c:pt idx="2283">
                  <c:v>380.5</c:v>
                </c:pt>
                <c:pt idx="2284">
                  <c:v>380.66666666666663</c:v>
                </c:pt>
                <c:pt idx="2285">
                  <c:v>380.83333333333331</c:v>
                </c:pt>
                <c:pt idx="2286">
                  <c:v>381</c:v>
                </c:pt>
                <c:pt idx="2287">
                  <c:v>381.16666666666663</c:v>
                </c:pt>
                <c:pt idx="2288">
                  <c:v>381.33333333333331</c:v>
                </c:pt>
                <c:pt idx="2289">
                  <c:v>381.5</c:v>
                </c:pt>
                <c:pt idx="2290">
                  <c:v>381.66666666666663</c:v>
                </c:pt>
                <c:pt idx="2291">
                  <c:v>381.83333333333331</c:v>
                </c:pt>
                <c:pt idx="2292">
                  <c:v>382</c:v>
                </c:pt>
                <c:pt idx="2293">
                  <c:v>382.16666666666663</c:v>
                </c:pt>
                <c:pt idx="2294">
                  <c:v>382.33333333333331</c:v>
                </c:pt>
                <c:pt idx="2295">
                  <c:v>382.5</c:v>
                </c:pt>
                <c:pt idx="2296">
                  <c:v>382.66666666666663</c:v>
                </c:pt>
                <c:pt idx="2297">
                  <c:v>382.83333333333331</c:v>
                </c:pt>
                <c:pt idx="2298">
                  <c:v>383</c:v>
                </c:pt>
                <c:pt idx="2299">
                  <c:v>383.16666666666663</c:v>
                </c:pt>
                <c:pt idx="2300">
                  <c:v>383.33333333333331</c:v>
                </c:pt>
                <c:pt idx="2301">
                  <c:v>383.5</c:v>
                </c:pt>
                <c:pt idx="2302">
                  <c:v>383.66666666666663</c:v>
                </c:pt>
                <c:pt idx="2303">
                  <c:v>383.83333333333331</c:v>
                </c:pt>
                <c:pt idx="2304">
                  <c:v>384</c:v>
                </c:pt>
                <c:pt idx="2305">
                  <c:v>384.16666666666663</c:v>
                </c:pt>
                <c:pt idx="2306">
                  <c:v>384.33333333333331</c:v>
                </c:pt>
                <c:pt idx="2307">
                  <c:v>384.5</c:v>
                </c:pt>
                <c:pt idx="2308">
                  <c:v>384.66666666666663</c:v>
                </c:pt>
                <c:pt idx="2309">
                  <c:v>384.83333333333331</c:v>
                </c:pt>
                <c:pt idx="2310">
                  <c:v>385</c:v>
                </c:pt>
                <c:pt idx="2311">
                  <c:v>385.16666666666663</c:v>
                </c:pt>
                <c:pt idx="2312">
                  <c:v>385.33333333333331</c:v>
                </c:pt>
                <c:pt idx="2313">
                  <c:v>385.5</c:v>
                </c:pt>
                <c:pt idx="2314">
                  <c:v>385.66666666666663</c:v>
                </c:pt>
                <c:pt idx="2315">
                  <c:v>385.83333333333331</c:v>
                </c:pt>
                <c:pt idx="2316">
                  <c:v>386</c:v>
                </c:pt>
                <c:pt idx="2317">
                  <c:v>386.16666666666663</c:v>
                </c:pt>
                <c:pt idx="2318">
                  <c:v>386.33333333333331</c:v>
                </c:pt>
                <c:pt idx="2319">
                  <c:v>386.5</c:v>
                </c:pt>
                <c:pt idx="2320">
                  <c:v>386.66666666666663</c:v>
                </c:pt>
                <c:pt idx="2321">
                  <c:v>386.83333333333331</c:v>
                </c:pt>
                <c:pt idx="2322">
                  <c:v>387</c:v>
                </c:pt>
                <c:pt idx="2323">
                  <c:v>387.16666666666663</c:v>
                </c:pt>
                <c:pt idx="2324">
                  <c:v>387.33333333333331</c:v>
                </c:pt>
                <c:pt idx="2325">
                  <c:v>387.5</c:v>
                </c:pt>
                <c:pt idx="2326">
                  <c:v>387.66666666666663</c:v>
                </c:pt>
                <c:pt idx="2327">
                  <c:v>387.83333333333331</c:v>
                </c:pt>
                <c:pt idx="2328">
                  <c:v>388</c:v>
                </c:pt>
                <c:pt idx="2329">
                  <c:v>388.16666666666663</c:v>
                </c:pt>
                <c:pt idx="2330">
                  <c:v>388.33333333333331</c:v>
                </c:pt>
                <c:pt idx="2331">
                  <c:v>388.5</c:v>
                </c:pt>
                <c:pt idx="2332">
                  <c:v>388.66666666666663</c:v>
                </c:pt>
                <c:pt idx="2333">
                  <c:v>388.83333333333331</c:v>
                </c:pt>
                <c:pt idx="2334">
                  <c:v>389</c:v>
                </c:pt>
                <c:pt idx="2335">
                  <c:v>389.16666666666663</c:v>
                </c:pt>
                <c:pt idx="2336">
                  <c:v>389.33333333333331</c:v>
                </c:pt>
                <c:pt idx="2337">
                  <c:v>389.5</c:v>
                </c:pt>
                <c:pt idx="2338">
                  <c:v>389.66666666666663</c:v>
                </c:pt>
                <c:pt idx="2339">
                  <c:v>389.83333333333331</c:v>
                </c:pt>
                <c:pt idx="2340">
                  <c:v>390</c:v>
                </c:pt>
                <c:pt idx="2341">
                  <c:v>390.16666666666663</c:v>
                </c:pt>
                <c:pt idx="2342">
                  <c:v>390.33333333333331</c:v>
                </c:pt>
                <c:pt idx="2343">
                  <c:v>390.5</c:v>
                </c:pt>
                <c:pt idx="2344">
                  <c:v>390.66666666666663</c:v>
                </c:pt>
                <c:pt idx="2345">
                  <c:v>390.83333333333331</c:v>
                </c:pt>
                <c:pt idx="2346">
                  <c:v>391</c:v>
                </c:pt>
                <c:pt idx="2347">
                  <c:v>391.16666666666663</c:v>
                </c:pt>
                <c:pt idx="2348">
                  <c:v>391.33333333333331</c:v>
                </c:pt>
                <c:pt idx="2349">
                  <c:v>391.5</c:v>
                </c:pt>
                <c:pt idx="2350">
                  <c:v>391.66666666666663</c:v>
                </c:pt>
                <c:pt idx="2351">
                  <c:v>391.83333333333331</c:v>
                </c:pt>
                <c:pt idx="2352">
                  <c:v>392</c:v>
                </c:pt>
                <c:pt idx="2353">
                  <c:v>392.16666666666663</c:v>
                </c:pt>
                <c:pt idx="2354">
                  <c:v>392.33333333333331</c:v>
                </c:pt>
                <c:pt idx="2355">
                  <c:v>392.5</c:v>
                </c:pt>
                <c:pt idx="2356">
                  <c:v>392.66666666666663</c:v>
                </c:pt>
                <c:pt idx="2357">
                  <c:v>392.83333333333331</c:v>
                </c:pt>
                <c:pt idx="2358">
                  <c:v>393</c:v>
                </c:pt>
                <c:pt idx="2359">
                  <c:v>393.16666666666663</c:v>
                </c:pt>
                <c:pt idx="2360">
                  <c:v>393.33333333333331</c:v>
                </c:pt>
                <c:pt idx="2361">
                  <c:v>393.5</c:v>
                </c:pt>
                <c:pt idx="2362">
                  <c:v>393.66666666666663</c:v>
                </c:pt>
                <c:pt idx="2363">
                  <c:v>393.83333333333331</c:v>
                </c:pt>
                <c:pt idx="2364">
                  <c:v>394</c:v>
                </c:pt>
                <c:pt idx="2365">
                  <c:v>394.16666666666663</c:v>
                </c:pt>
                <c:pt idx="2366">
                  <c:v>394.33333333333331</c:v>
                </c:pt>
                <c:pt idx="2367">
                  <c:v>394.5</c:v>
                </c:pt>
                <c:pt idx="2368">
                  <c:v>394.66666666666663</c:v>
                </c:pt>
                <c:pt idx="2369">
                  <c:v>394.83333333333331</c:v>
                </c:pt>
                <c:pt idx="2370">
                  <c:v>395</c:v>
                </c:pt>
                <c:pt idx="2371">
                  <c:v>395.16666666666663</c:v>
                </c:pt>
                <c:pt idx="2372">
                  <c:v>395.33333333333331</c:v>
                </c:pt>
                <c:pt idx="2373">
                  <c:v>395.5</c:v>
                </c:pt>
                <c:pt idx="2374">
                  <c:v>395.66666666666663</c:v>
                </c:pt>
                <c:pt idx="2375">
                  <c:v>395.83333333333331</c:v>
                </c:pt>
                <c:pt idx="2376">
                  <c:v>396</c:v>
                </c:pt>
                <c:pt idx="2377">
                  <c:v>396.16666666666663</c:v>
                </c:pt>
                <c:pt idx="2378">
                  <c:v>396.33333333333331</c:v>
                </c:pt>
                <c:pt idx="2379">
                  <c:v>396.5</c:v>
                </c:pt>
                <c:pt idx="2380">
                  <c:v>396.66666666666663</c:v>
                </c:pt>
                <c:pt idx="2381">
                  <c:v>396.83333333333331</c:v>
                </c:pt>
                <c:pt idx="2382">
                  <c:v>397</c:v>
                </c:pt>
                <c:pt idx="2383">
                  <c:v>397.16666666666663</c:v>
                </c:pt>
                <c:pt idx="2384">
                  <c:v>397.33333333333331</c:v>
                </c:pt>
                <c:pt idx="2385">
                  <c:v>397.5</c:v>
                </c:pt>
                <c:pt idx="2386">
                  <c:v>397.66666666666663</c:v>
                </c:pt>
                <c:pt idx="2387">
                  <c:v>397.83333333333331</c:v>
                </c:pt>
                <c:pt idx="2388">
                  <c:v>398</c:v>
                </c:pt>
                <c:pt idx="2389">
                  <c:v>398.16666666666663</c:v>
                </c:pt>
                <c:pt idx="2390">
                  <c:v>398.33333333333331</c:v>
                </c:pt>
                <c:pt idx="2391">
                  <c:v>398.5</c:v>
                </c:pt>
                <c:pt idx="2392">
                  <c:v>398.66666666666663</c:v>
                </c:pt>
                <c:pt idx="2393">
                  <c:v>398.83333333333331</c:v>
                </c:pt>
                <c:pt idx="2394">
                  <c:v>399</c:v>
                </c:pt>
                <c:pt idx="2395">
                  <c:v>399.16666666666663</c:v>
                </c:pt>
                <c:pt idx="2396">
                  <c:v>399.33333333333331</c:v>
                </c:pt>
                <c:pt idx="2397">
                  <c:v>399.5</c:v>
                </c:pt>
                <c:pt idx="2398">
                  <c:v>399.66666666666663</c:v>
                </c:pt>
                <c:pt idx="2399">
                  <c:v>399.83333333333331</c:v>
                </c:pt>
                <c:pt idx="2400">
                  <c:v>400</c:v>
                </c:pt>
                <c:pt idx="2401">
                  <c:v>400.16666666666663</c:v>
                </c:pt>
                <c:pt idx="2402">
                  <c:v>400.33333333333331</c:v>
                </c:pt>
                <c:pt idx="2403">
                  <c:v>400.5</c:v>
                </c:pt>
                <c:pt idx="2404">
                  <c:v>400.66666666666663</c:v>
                </c:pt>
                <c:pt idx="2405">
                  <c:v>400.83333333333331</c:v>
                </c:pt>
                <c:pt idx="2406">
                  <c:v>401</c:v>
                </c:pt>
                <c:pt idx="2407">
                  <c:v>401.16666666666663</c:v>
                </c:pt>
                <c:pt idx="2408">
                  <c:v>401.33333333333331</c:v>
                </c:pt>
                <c:pt idx="2409">
                  <c:v>401.5</c:v>
                </c:pt>
                <c:pt idx="2410">
                  <c:v>401.66666666666663</c:v>
                </c:pt>
                <c:pt idx="2411">
                  <c:v>401.83333333333331</c:v>
                </c:pt>
                <c:pt idx="2412">
                  <c:v>402</c:v>
                </c:pt>
                <c:pt idx="2413">
                  <c:v>402.16666666666663</c:v>
                </c:pt>
                <c:pt idx="2414">
                  <c:v>402.33333333333331</c:v>
                </c:pt>
                <c:pt idx="2415">
                  <c:v>402.5</c:v>
                </c:pt>
                <c:pt idx="2416">
                  <c:v>402.66666666666663</c:v>
                </c:pt>
                <c:pt idx="2417">
                  <c:v>402.83333333333331</c:v>
                </c:pt>
                <c:pt idx="2418">
                  <c:v>403</c:v>
                </c:pt>
                <c:pt idx="2419">
                  <c:v>403.16666666666663</c:v>
                </c:pt>
                <c:pt idx="2420">
                  <c:v>403.33333333333331</c:v>
                </c:pt>
                <c:pt idx="2421">
                  <c:v>403.5</c:v>
                </c:pt>
                <c:pt idx="2422">
                  <c:v>403.66666666666663</c:v>
                </c:pt>
                <c:pt idx="2423">
                  <c:v>403.83333333333331</c:v>
                </c:pt>
                <c:pt idx="2424">
                  <c:v>404</c:v>
                </c:pt>
                <c:pt idx="2425">
                  <c:v>404.16666666666663</c:v>
                </c:pt>
                <c:pt idx="2426">
                  <c:v>404.33333333333331</c:v>
                </c:pt>
                <c:pt idx="2427">
                  <c:v>404.5</c:v>
                </c:pt>
                <c:pt idx="2428">
                  <c:v>404.66666666666663</c:v>
                </c:pt>
                <c:pt idx="2429">
                  <c:v>404.83333333333331</c:v>
                </c:pt>
                <c:pt idx="2430">
                  <c:v>405</c:v>
                </c:pt>
                <c:pt idx="2431">
                  <c:v>405.16666666666663</c:v>
                </c:pt>
                <c:pt idx="2432">
                  <c:v>405.33333333333331</c:v>
                </c:pt>
                <c:pt idx="2433">
                  <c:v>405.5</c:v>
                </c:pt>
                <c:pt idx="2434">
                  <c:v>405.66666666666663</c:v>
                </c:pt>
                <c:pt idx="2435">
                  <c:v>405.83333333333331</c:v>
                </c:pt>
                <c:pt idx="2436">
                  <c:v>406</c:v>
                </c:pt>
                <c:pt idx="2437">
                  <c:v>406.16666666666663</c:v>
                </c:pt>
                <c:pt idx="2438">
                  <c:v>406.33333333333331</c:v>
                </c:pt>
                <c:pt idx="2439">
                  <c:v>406.5</c:v>
                </c:pt>
                <c:pt idx="2440">
                  <c:v>406.66666666666663</c:v>
                </c:pt>
                <c:pt idx="2441">
                  <c:v>406.83333333333331</c:v>
                </c:pt>
                <c:pt idx="2442">
                  <c:v>407</c:v>
                </c:pt>
                <c:pt idx="2443">
                  <c:v>407.16666666666663</c:v>
                </c:pt>
                <c:pt idx="2444">
                  <c:v>407.33333333333331</c:v>
                </c:pt>
                <c:pt idx="2445">
                  <c:v>407.5</c:v>
                </c:pt>
                <c:pt idx="2446">
                  <c:v>407.66666666666663</c:v>
                </c:pt>
                <c:pt idx="2447">
                  <c:v>407.83333333333331</c:v>
                </c:pt>
                <c:pt idx="2448">
                  <c:v>408</c:v>
                </c:pt>
                <c:pt idx="2449">
                  <c:v>408.16666666666663</c:v>
                </c:pt>
                <c:pt idx="2450">
                  <c:v>408.33333333333331</c:v>
                </c:pt>
                <c:pt idx="2451">
                  <c:v>408.5</c:v>
                </c:pt>
                <c:pt idx="2452">
                  <c:v>408.66666666666663</c:v>
                </c:pt>
                <c:pt idx="2453">
                  <c:v>408.83333333333331</c:v>
                </c:pt>
                <c:pt idx="2454">
                  <c:v>409</c:v>
                </c:pt>
                <c:pt idx="2455">
                  <c:v>409.16666666666663</c:v>
                </c:pt>
                <c:pt idx="2456">
                  <c:v>409.33333333333331</c:v>
                </c:pt>
                <c:pt idx="2457">
                  <c:v>409.5</c:v>
                </c:pt>
                <c:pt idx="2458">
                  <c:v>409.66666666666663</c:v>
                </c:pt>
                <c:pt idx="2459">
                  <c:v>409.83333333333331</c:v>
                </c:pt>
                <c:pt idx="2460">
                  <c:v>410</c:v>
                </c:pt>
                <c:pt idx="2461">
                  <c:v>410.16666666666663</c:v>
                </c:pt>
                <c:pt idx="2462">
                  <c:v>410.33333333333331</c:v>
                </c:pt>
                <c:pt idx="2463">
                  <c:v>410.5</c:v>
                </c:pt>
                <c:pt idx="2464">
                  <c:v>410.66666666666663</c:v>
                </c:pt>
                <c:pt idx="2465">
                  <c:v>410.83333333333331</c:v>
                </c:pt>
                <c:pt idx="2466">
                  <c:v>411</c:v>
                </c:pt>
                <c:pt idx="2467">
                  <c:v>411.16666666666663</c:v>
                </c:pt>
                <c:pt idx="2468">
                  <c:v>411.33333333333331</c:v>
                </c:pt>
                <c:pt idx="2469">
                  <c:v>411.5</c:v>
                </c:pt>
                <c:pt idx="2470">
                  <c:v>411.66666666666663</c:v>
                </c:pt>
                <c:pt idx="2471">
                  <c:v>411.83333333333331</c:v>
                </c:pt>
                <c:pt idx="2472">
                  <c:v>412</c:v>
                </c:pt>
                <c:pt idx="2473">
                  <c:v>412.16666666666663</c:v>
                </c:pt>
                <c:pt idx="2474">
                  <c:v>412.33333333333331</c:v>
                </c:pt>
                <c:pt idx="2475">
                  <c:v>412.5</c:v>
                </c:pt>
                <c:pt idx="2476">
                  <c:v>412.66666666666663</c:v>
                </c:pt>
                <c:pt idx="2477">
                  <c:v>412.83333333333331</c:v>
                </c:pt>
                <c:pt idx="2478">
                  <c:v>413</c:v>
                </c:pt>
                <c:pt idx="2479">
                  <c:v>413.16666666666663</c:v>
                </c:pt>
                <c:pt idx="2480">
                  <c:v>413.33333333333331</c:v>
                </c:pt>
                <c:pt idx="2481">
                  <c:v>413.5</c:v>
                </c:pt>
                <c:pt idx="2482">
                  <c:v>413.66666666666663</c:v>
                </c:pt>
                <c:pt idx="2483">
                  <c:v>413.83333333333331</c:v>
                </c:pt>
                <c:pt idx="2484">
                  <c:v>414</c:v>
                </c:pt>
                <c:pt idx="2485">
                  <c:v>414.16666666666663</c:v>
                </c:pt>
                <c:pt idx="2486">
                  <c:v>414.33333333333331</c:v>
                </c:pt>
                <c:pt idx="2487">
                  <c:v>414.5</c:v>
                </c:pt>
                <c:pt idx="2488">
                  <c:v>414.66666666666663</c:v>
                </c:pt>
                <c:pt idx="2489">
                  <c:v>414.83333333333331</c:v>
                </c:pt>
                <c:pt idx="2490">
                  <c:v>415</c:v>
                </c:pt>
                <c:pt idx="2491">
                  <c:v>415.16666666666663</c:v>
                </c:pt>
                <c:pt idx="2492">
                  <c:v>415.33333333333331</c:v>
                </c:pt>
                <c:pt idx="2493">
                  <c:v>415.5</c:v>
                </c:pt>
                <c:pt idx="2494">
                  <c:v>415.66666666666663</c:v>
                </c:pt>
                <c:pt idx="2495">
                  <c:v>415.83333333333331</c:v>
                </c:pt>
                <c:pt idx="2496">
                  <c:v>416</c:v>
                </c:pt>
                <c:pt idx="2497">
                  <c:v>416.16666666666663</c:v>
                </c:pt>
                <c:pt idx="2498">
                  <c:v>416.33333333333331</c:v>
                </c:pt>
                <c:pt idx="2499">
                  <c:v>416.5</c:v>
                </c:pt>
                <c:pt idx="2500">
                  <c:v>416.66666666666663</c:v>
                </c:pt>
                <c:pt idx="2501">
                  <c:v>416.83333333333331</c:v>
                </c:pt>
                <c:pt idx="2502">
                  <c:v>417</c:v>
                </c:pt>
                <c:pt idx="2503">
                  <c:v>417.16666666666663</c:v>
                </c:pt>
                <c:pt idx="2504">
                  <c:v>417.33333333333331</c:v>
                </c:pt>
                <c:pt idx="2505">
                  <c:v>417.5</c:v>
                </c:pt>
                <c:pt idx="2506">
                  <c:v>417.66666666666663</c:v>
                </c:pt>
                <c:pt idx="2507">
                  <c:v>417.83333333333331</c:v>
                </c:pt>
                <c:pt idx="2508">
                  <c:v>418</c:v>
                </c:pt>
                <c:pt idx="2509">
                  <c:v>418.16666666666663</c:v>
                </c:pt>
                <c:pt idx="2510">
                  <c:v>418.33333333333331</c:v>
                </c:pt>
                <c:pt idx="2511">
                  <c:v>418.5</c:v>
                </c:pt>
                <c:pt idx="2512">
                  <c:v>418.66666666666663</c:v>
                </c:pt>
                <c:pt idx="2513">
                  <c:v>418.83333333333331</c:v>
                </c:pt>
                <c:pt idx="2514">
                  <c:v>419</c:v>
                </c:pt>
                <c:pt idx="2515">
                  <c:v>419.16666666666663</c:v>
                </c:pt>
                <c:pt idx="2516">
                  <c:v>419.33333333333331</c:v>
                </c:pt>
                <c:pt idx="2517">
                  <c:v>419.5</c:v>
                </c:pt>
                <c:pt idx="2518">
                  <c:v>419.66666666666663</c:v>
                </c:pt>
                <c:pt idx="2519">
                  <c:v>419.83333333333331</c:v>
                </c:pt>
                <c:pt idx="2520">
                  <c:v>420</c:v>
                </c:pt>
                <c:pt idx="2521">
                  <c:v>420.16666666666663</c:v>
                </c:pt>
                <c:pt idx="2522">
                  <c:v>420.33333333333331</c:v>
                </c:pt>
                <c:pt idx="2523">
                  <c:v>420.5</c:v>
                </c:pt>
                <c:pt idx="2524">
                  <c:v>420.66666666666663</c:v>
                </c:pt>
                <c:pt idx="2525">
                  <c:v>420.83333333333331</c:v>
                </c:pt>
                <c:pt idx="2526">
                  <c:v>421</c:v>
                </c:pt>
                <c:pt idx="2527">
                  <c:v>421.16666666666663</c:v>
                </c:pt>
                <c:pt idx="2528">
                  <c:v>421.33333333333331</c:v>
                </c:pt>
                <c:pt idx="2529">
                  <c:v>421.5</c:v>
                </c:pt>
                <c:pt idx="2530">
                  <c:v>421.66666666666663</c:v>
                </c:pt>
                <c:pt idx="2531">
                  <c:v>421.83333333333331</c:v>
                </c:pt>
                <c:pt idx="2532">
                  <c:v>422</c:v>
                </c:pt>
                <c:pt idx="2533">
                  <c:v>422.16666666666663</c:v>
                </c:pt>
                <c:pt idx="2534">
                  <c:v>422.33333333333331</c:v>
                </c:pt>
                <c:pt idx="2535">
                  <c:v>422.5</c:v>
                </c:pt>
                <c:pt idx="2536">
                  <c:v>422.66666666666663</c:v>
                </c:pt>
                <c:pt idx="2537">
                  <c:v>422.83333333333331</c:v>
                </c:pt>
                <c:pt idx="2538">
                  <c:v>423</c:v>
                </c:pt>
                <c:pt idx="2539">
                  <c:v>423.16666666666663</c:v>
                </c:pt>
                <c:pt idx="2540">
                  <c:v>423.33333333333331</c:v>
                </c:pt>
                <c:pt idx="2541">
                  <c:v>423.5</c:v>
                </c:pt>
                <c:pt idx="2542">
                  <c:v>423.66666666666663</c:v>
                </c:pt>
                <c:pt idx="2543">
                  <c:v>423.83333333333331</c:v>
                </c:pt>
                <c:pt idx="2544">
                  <c:v>424</c:v>
                </c:pt>
                <c:pt idx="2545">
                  <c:v>424.16666666666663</c:v>
                </c:pt>
                <c:pt idx="2546">
                  <c:v>424.33333333333331</c:v>
                </c:pt>
                <c:pt idx="2547">
                  <c:v>424.5</c:v>
                </c:pt>
                <c:pt idx="2548">
                  <c:v>424.66666666666663</c:v>
                </c:pt>
                <c:pt idx="2549">
                  <c:v>424.83333333333331</c:v>
                </c:pt>
                <c:pt idx="2550">
                  <c:v>425</c:v>
                </c:pt>
                <c:pt idx="2551">
                  <c:v>425.16666666666663</c:v>
                </c:pt>
                <c:pt idx="2552">
                  <c:v>425.33333333333331</c:v>
                </c:pt>
                <c:pt idx="2553">
                  <c:v>425.5</c:v>
                </c:pt>
                <c:pt idx="2554">
                  <c:v>425.66666666666663</c:v>
                </c:pt>
                <c:pt idx="2555">
                  <c:v>425.83333333333331</c:v>
                </c:pt>
                <c:pt idx="2556">
                  <c:v>426</c:v>
                </c:pt>
                <c:pt idx="2557">
                  <c:v>426.16666666666663</c:v>
                </c:pt>
                <c:pt idx="2558">
                  <c:v>426.33333333333331</c:v>
                </c:pt>
                <c:pt idx="2559">
                  <c:v>426.5</c:v>
                </c:pt>
                <c:pt idx="2560">
                  <c:v>426.66666666666663</c:v>
                </c:pt>
                <c:pt idx="2561">
                  <c:v>426.83333333333331</c:v>
                </c:pt>
                <c:pt idx="2562">
                  <c:v>427</c:v>
                </c:pt>
                <c:pt idx="2563">
                  <c:v>427.16666666666663</c:v>
                </c:pt>
                <c:pt idx="2564">
                  <c:v>427.33333333333331</c:v>
                </c:pt>
                <c:pt idx="2565">
                  <c:v>427.5</c:v>
                </c:pt>
                <c:pt idx="2566">
                  <c:v>427.66666666666663</c:v>
                </c:pt>
                <c:pt idx="2567">
                  <c:v>427.83333333333331</c:v>
                </c:pt>
                <c:pt idx="2568">
                  <c:v>428</c:v>
                </c:pt>
                <c:pt idx="2569">
                  <c:v>428.16666666666663</c:v>
                </c:pt>
                <c:pt idx="2570">
                  <c:v>428.33333333333331</c:v>
                </c:pt>
                <c:pt idx="2571">
                  <c:v>428.5</c:v>
                </c:pt>
                <c:pt idx="2572">
                  <c:v>428.66666666666663</c:v>
                </c:pt>
                <c:pt idx="2573">
                  <c:v>428.83333333333331</c:v>
                </c:pt>
                <c:pt idx="2574">
                  <c:v>429</c:v>
                </c:pt>
                <c:pt idx="2575">
                  <c:v>429.16666666666663</c:v>
                </c:pt>
                <c:pt idx="2576">
                  <c:v>429.33333333333331</c:v>
                </c:pt>
                <c:pt idx="2577">
                  <c:v>429.5</c:v>
                </c:pt>
                <c:pt idx="2578">
                  <c:v>429.66666666666663</c:v>
                </c:pt>
                <c:pt idx="2579">
                  <c:v>429.83333333333331</c:v>
                </c:pt>
                <c:pt idx="2580">
                  <c:v>430</c:v>
                </c:pt>
                <c:pt idx="2581">
                  <c:v>430.16666666666663</c:v>
                </c:pt>
                <c:pt idx="2582">
                  <c:v>430.33333333333331</c:v>
                </c:pt>
                <c:pt idx="2583">
                  <c:v>430.5</c:v>
                </c:pt>
                <c:pt idx="2584">
                  <c:v>430.66666666666663</c:v>
                </c:pt>
                <c:pt idx="2585">
                  <c:v>430.83333333333331</c:v>
                </c:pt>
                <c:pt idx="2586">
                  <c:v>431</c:v>
                </c:pt>
                <c:pt idx="2587">
                  <c:v>431.16666666666663</c:v>
                </c:pt>
                <c:pt idx="2588">
                  <c:v>431.33333333333331</c:v>
                </c:pt>
                <c:pt idx="2589">
                  <c:v>431.5</c:v>
                </c:pt>
                <c:pt idx="2590">
                  <c:v>431.66666666666663</c:v>
                </c:pt>
                <c:pt idx="2591">
                  <c:v>431.83333333333331</c:v>
                </c:pt>
                <c:pt idx="2592">
                  <c:v>432</c:v>
                </c:pt>
                <c:pt idx="2593">
                  <c:v>432.16666666666663</c:v>
                </c:pt>
                <c:pt idx="2594">
                  <c:v>432.33333333333331</c:v>
                </c:pt>
                <c:pt idx="2595">
                  <c:v>432.5</c:v>
                </c:pt>
                <c:pt idx="2596">
                  <c:v>432.66666666666663</c:v>
                </c:pt>
                <c:pt idx="2597">
                  <c:v>432.83333333333331</c:v>
                </c:pt>
                <c:pt idx="2598">
                  <c:v>433</c:v>
                </c:pt>
                <c:pt idx="2599">
                  <c:v>433.16666666666663</c:v>
                </c:pt>
                <c:pt idx="2600">
                  <c:v>433.33333333333331</c:v>
                </c:pt>
                <c:pt idx="2601">
                  <c:v>433.5</c:v>
                </c:pt>
                <c:pt idx="2602">
                  <c:v>433.66666666666663</c:v>
                </c:pt>
                <c:pt idx="2603">
                  <c:v>433.83333333333331</c:v>
                </c:pt>
                <c:pt idx="2604">
                  <c:v>434</c:v>
                </c:pt>
                <c:pt idx="2605">
                  <c:v>434.16666666666663</c:v>
                </c:pt>
                <c:pt idx="2606">
                  <c:v>434.33333333333331</c:v>
                </c:pt>
                <c:pt idx="2607">
                  <c:v>434.5</c:v>
                </c:pt>
                <c:pt idx="2608">
                  <c:v>434.66666666666663</c:v>
                </c:pt>
                <c:pt idx="2609">
                  <c:v>434.83333333333331</c:v>
                </c:pt>
                <c:pt idx="2610">
                  <c:v>435</c:v>
                </c:pt>
                <c:pt idx="2611">
                  <c:v>435.16666666666663</c:v>
                </c:pt>
                <c:pt idx="2612">
                  <c:v>435.33333333333331</c:v>
                </c:pt>
                <c:pt idx="2613">
                  <c:v>435.5</c:v>
                </c:pt>
                <c:pt idx="2614">
                  <c:v>435.66666666666663</c:v>
                </c:pt>
                <c:pt idx="2615">
                  <c:v>435.83333333333331</c:v>
                </c:pt>
                <c:pt idx="2616">
                  <c:v>436</c:v>
                </c:pt>
                <c:pt idx="2617">
                  <c:v>436.16666666666663</c:v>
                </c:pt>
                <c:pt idx="2618">
                  <c:v>436.33333333333331</c:v>
                </c:pt>
                <c:pt idx="2619">
                  <c:v>436.5</c:v>
                </c:pt>
                <c:pt idx="2620">
                  <c:v>436.66666666666663</c:v>
                </c:pt>
                <c:pt idx="2621">
                  <c:v>436.83333333333331</c:v>
                </c:pt>
                <c:pt idx="2622">
                  <c:v>437</c:v>
                </c:pt>
                <c:pt idx="2623">
                  <c:v>437.16666666666663</c:v>
                </c:pt>
                <c:pt idx="2624">
                  <c:v>437.33333333333331</c:v>
                </c:pt>
                <c:pt idx="2625">
                  <c:v>437.5</c:v>
                </c:pt>
                <c:pt idx="2626">
                  <c:v>437.66666666666663</c:v>
                </c:pt>
                <c:pt idx="2627">
                  <c:v>437.83333333333331</c:v>
                </c:pt>
                <c:pt idx="2628">
                  <c:v>438</c:v>
                </c:pt>
                <c:pt idx="2629">
                  <c:v>438.16666666666663</c:v>
                </c:pt>
                <c:pt idx="2630">
                  <c:v>438.33333333333331</c:v>
                </c:pt>
                <c:pt idx="2631">
                  <c:v>438.5</c:v>
                </c:pt>
                <c:pt idx="2632">
                  <c:v>438.66666666666663</c:v>
                </c:pt>
                <c:pt idx="2633">
                  <c:v>438.83333333333331</c:v>
                </c:pt>
                <c:pt idx="2634">
                  <c:v>439</c:v>
                </c:pt>
                <c:pt idx="2635">
                  <c:v>439.16666666666663</c:v>
                </c:pt>
                <c:pt idx="2636">
                  <c:v>439.33333333333331</c:v>
                </c:pt>
                <c:pt idx="2637">
                  <c:v>439.5</c:v>
                </c:pt>
                <c:pt idx="2638">
                  <c:v>439.66666666666663</c:v>
                </c:pt>
                <c:pt idx="2639">
                  <c:v>439.83333333333331</c:v>
                </c:pt>
                <c:pt idx="2640">
                  <c:v>440</c:v>
                </c:pt>
                <c:pt idx="2641">
                  <c:v>440.16666666666663</c:v>
                </c:pt>
                <c:pt idx="2642">
                  <c:v>440.33333333333331</c:v>
                </c:pt>
                <c:pt idx="2643">
                  <c:v>440.5</c:v>
                </c:pt>
                <c:pt idx="2644">
                  <c:v>440.66666666666663</c:v>
                </c:pt>
                <c:pt idx="2645">
                  <c:v>440.83333333333331</c:v>
                </c:pt>
                <c:pt idx="2646">
                  <c:v>441</c:v>
                </c:pt>
                <c:pt idx="2647">
                  <c:v>441.16666666666663</c:v>
                </c:pt>
                <c:pt idx="2648">
                  <c:v>441.33333333333331</c:v>
                </c:pt>
                <c:pt idx="2649">
                  <c:v>441.5</c:v>
                </c:pt>
                <c:pt idx="2650">
                  <c:v>441.66666666666663</c:v>
                </c:pt>
                <c:pt idx="2651">
                  <c:v>441.83333333333331</c:v>
                </c:pt>
                <c:pt idx="2652">
                  <c:v>442</c:v>
                </c:pt>
                <c:pt idx="2653">
                  <c:v>442.16666666666663</c:v>
                </c:pt>
                <c:pt idx="2654">
                  <c:v>442.33333333333331</c:v>
                </c:pt>
                <c:pt idx="2655">
                  <c:v>442.5</c:v>
                </c:pt>
                <c:pt idx="2656">
                  <c:v>442.66666666666663</c:v>
                </c:pt>
                <c:pt idx="2657">
                  <c:v>442.83333333333331</c:v>
                </c:pt>
                <c:pt idx="2658">
                  <c:v>443</c:v>
                </c:pt>
                <c:pt idx="2659">
                  <c:v>443.16666666666663</c:v>
                </c:pt>
                <c:pt idx="2660">
                  <c:v>443.33333333333331</c:v>
                </c:pt>
                <c:pt idx="2661">
                  <c:v>443.5</c:v>
                </c:pt>
                <c:pt idx="2662">
                  <c:v>443.66666666666663</c:v>
                </c:pt>
                <c:pt idx="2663">
                  <c:v>443.83333333333331</c:v>
                </c:pt>
                <c:pt idx="2664">
                  <c:v>444</c:v>
                </c:pt>
                <c:pt idx="2665">
                  <c:v>444.16666666666663</c:v>
                </c:pt>
                <c:pt idx="2666">
                  <c:v>444.33333333333331</c:v>
                </c:pt>
                <c:pt idx="2667">
                  <c:v>444.5</c:v>
                </c:pt>
                <c:pt idx="2668">
                  <c:v>444.66666666666663</c:v>
                </c:pt>
                <c:pt idx="2669">
                  <c:v>444.83333333333331</c:v>
                </c:pt>
                <c:pt idx="2670">
                  <c:v>445</c:v>
                </c:pt>
                <c:pt idx="2671">
                  <c:v>445.16666666666663</c:v>
                </c:pt>
                <c:pt idx="2672">
                  <c:v>445.33333333333331</c:v>
                </c:pt>
                <c:pt idx="2673">
                  <c:v>445.5</c:v>
                </c:pt>
                <c:pt idx="2674">
                  <c:v>445.66666666666663</c:v>
                </c:pt>
                <c:pt idx="2675">
                  <c:v>445.83333333333331</c:v>
                </c:pt>
                <c:pt idx="2676">
                  <c:v>446</c:v>
                </c:pt>
                <c:pt idx="2677">
                  <c:v>446.16666666666663</c:v>
                </c:pt>
                <c:pt idx="2678">
                  <c:v>446.33333333333331</c:v>
                </c:pt>
                <c:pt idx="2679">
                  <c:v>446.5</c:v>
                </c:pt>
                <c:pt idx="2680">
                  <c:v>446.66666666666663</c:v>
                </c:pt>
                <c:pt idx="2681">
                  <c:v>446.83333333333331</c:v>
                </c:pt>
                <c:pt idx="2682">
                  <c:v>447</c:v>
                </c:pt>
                <c:pt idx="2683">
                  <c:v>447.16666666666663</c:v>
                </c:pt>
                <c:pt idx="2684">
                  <c:v>447.33333333333331</c:v>
                </c:pt>
                <c:pt idx="2685">
                  <c:v>447.5</c:v>
                </c:pt>
                <c:pt idx="2686">
                  <c:v>447.66666666666663</c:v>
                </c:pt>
                <c:pt idx="2687">
                  <c:v>447.83333333333331</c:v>
                </c:pt>
                <c:pt idx="2688">
                  <c:v>448</c:v>
                </c:pt>
                <c:pt idx="2689">
                  <c:v>448.16666666666663</c:v>
                </c:pt>
                <c:pt idx="2690">
                  <c:v>448.33333333333331</c:v>
                </c:pt>
                <c:pt idx="2691">
                  <c:v>448.5</c:v>
                </c:pt>
                <c:pt idx="2692">
                  <c:v>448.66666666666663</c:v>
                </c:pt>
                <c:pt idx="2693">
                  <c:v>448.83333333333331</c:v>
                </c:pt>
                <c:pt idx="2694">
                  <c:v>449</c:v>
                </c:pt>
                <c:pt idx="2695">
                  <c:v>449.16666666666663</c:v>
                </c:pt>
                <c:pt idx="2696">
                  <c:v>449.33333333333331</c:v>
                </c:pt>
                <c:pt idx="2697">
                  <c:v>449.5</c:v>
                </c:pt>
                <c:pt idx="2698">
                  <c:v>449.66666666666663</c:v>
                </c:pt>
                <c:pt idx="2699">
                  <c:v>449.83333333333331</c:v>
                </c:pt>
                <c:pt idx="2700">
                  <c:v>450</c:v>
                </c:pt>
                <c:pt idx="2701">
                  <c:v>450.16666666666663</c:v>
                </c:pt>
                <c:pt idx="2702">
                  <c:v>450.33333333333331</c:v>
                </c:pt>
                <c:pt idx="2703">
                  <c:v>450.5</c:v>
                </c:pt>
                <c:pt idx="2704">
                  <c:v>450.66666666666663</c:v>
                </c:pt>
                <c:pt idx="2705">
                  <c:v>450.83333333333331</c:v>
                </c:pt>
                <c:pt idx="2706">
                  <c:v>451</c:v>
                </c:pt>
                <c:pt idx="2707">
                  <c:v>451.16666666666663</c:v>
                </c:pt>
                <c:pt idx="2708">
                  <c:v>451.33333333333331</c:v>
                </c:pt>
                <c:pt idx="2709">
                  <c:v>451.5</c:v>
                </c:pt>
                <c:pt idx="2710">
                  <c:v>451.66666666666663</c:v>
                </c:pt>
                <c:pt idx="2711">
                  <c:v>451.83333333333331</c:v>
                </c:pt>
                <c:pt idx="2712">
                  <c:v>452</c:v>
                </c:pt>
                <c:pt idx="2713">
                  <c:v>452.16666666666663</c:v>
                </c:pt>
                <c:pt idx="2714">
                  <c:v>452.33333333333331</c:v>
                </c:pt>
                <c:pt idx="2715">
                  <c:v>452.5</c:v>
                </c:pt>
                <c:pt idx="2716">
                  <c:v>452.66666666666663</c:v>
                </c:pt>
                <c:pt idx="2717">
                  <c:v>452.83333333333331</c:v>
                </c:pt>
                <c:pt idx="2718">
                  <c:v>453</c:v>
                </c:pt>
                <c:pt idx="2719">
                  <c:v>453.16666666666663</c:v>
                </c:pt>
                <c:pt idx="2720">
                  <c:v>453.33333333333331</c:v>
                </c:pt>
                <c:pt idx="2721">
                  <c:v>453.5</c:v>
                </c:pt>
                <c:pt idx="2722">
                  <c:v>453.66666666666663</c:v>
                </c:pt>
                <c:pt idx="2723">
                  <c:v>453.83333333333331</c:v>
                </c:pt>
                <c:pt idx="2724">
                  <c:v>454</c:v>
                </c:pt>
                <c:pt idx="2725">
                  <c:v>454.16666666666663</c:v>
                </c:pt>
                <c:pt idx="2726">
                  <c:v>454.33333333333331</c:v>
                </c:pt>
                <c:pt idx="2727">
                  <c:v>454.5</c:v>
                </c:pt>
                <c:pt idx="2728">
                  <c:v>454.66666666666663</c:v>
                </c:pt>
                <c:pt idx="2729">
                  <c:v>454.83333333333331</c:v>
                </c:pt>
                <c:pt idx="2730">
                  <c:v>455</c:v>
                </c:pt>
                <c:pt idx="2731">
                  <c:v>455.16666666666663</c:v>
                </c:pt>
                <c:pt idx="2732">
                  <c:v>455.33333333333331</c:v>
                </c:pt>
                <c:pt idx="2733">
                  <c:v>455.5</c:v>
                </c:pt>
                <c:pt idx="2734">
                  <c:v>455.66666666666663</c:v>
                </c:pt>
                <c:pt idx="2735">
                  <c:v>455.83333333333331</c:v>
                </c:pt>
                <c:pt idx="2736">
                  <c:v>456</c:v>
                </c:pt>
                <c:pt idx="2737">
                  <c:v>456.16666666666663</c:v>
                </c:pt>
                <c:pt idx="2738">
                  <c:v>456.33333333333331</c:v>
                </c:pt>
                <c:pt idx="2739">
                  <c:v>456.5</c:v>
                </c:pt>
                <c:pt idx="2740">
                  <c:v>456.66666666666663</c:v>
                </c:pt>
                <c:pt idx="2741">
                  <c:v>456.83333333333331</c:v>
                </c:pt>
                <c:pt idx="2742">
                  <c:v>457</c:v>
                </c:pt>
                <c:pt idx="2743">
                  <c:v>457.16666666666663</c:v>
                </c:pt>
                <c:pt idx="2744">
                  <c:v>457.33333333333331</c:v>
                </c:pt>
                <c:pt idx="2745">
                  <c:v>457.5</c:v>
                </c:pt>
                <c:pt idx="2746">
                  <c:v>457.66666666666663</c:v>
                </c:pt>
                <c:pt idx="2747">
                  <c:v>457.83333333333331</c:v>
                </c:pt>
                <c:pt idx="2748">
                  <c:v>458</c:v>
                </c:pt>
                <c:pt idx="2749">
                  <c:v>458.16666666666663</c:v>
                </c:pt>
                <c:pt idx="2750">
                  <c:v>458.33333333333331</c:v>
                </c:pt>
                <c:pt idx="2751">
                  <c:v>458.5</c:v>
                </c:pt>
                <c:pt idx="2752">
                  <c:v>458.66666666666663</c:v>
                </c:pt>
                <c:pt idx="2753">
                  <c:v>458.83333333333331</c:v>
                </c:pt>
                <c:pt idx="2754">
                  <c:v>459</c:v>
                </c:pt>
                <c:pt idx="2755">
                  <c:v>459.16666666666663</c:v>
                </c:pt>
                <c:pt idx="2756">
                  <c:v>459.33333333333331</c:v>
                </c:pt>
                <c:pt idx="2757">
                  <c:v>459.5</c:v>
                </c:pt>
                <c:pt idx="2758">
                  <c:v>459.66666666666663</c:v>
                </c:pt>
                <c:pt idx="2759">
                  <c:v>459.83333333333331</c:v>
                </c:pt>
                <c:pt idx="2760">
                  <c:v>460</c:v>
                </c:pt>
                <c:pt idx="2761">
                  <c:v>460.16666666666663</c:v>
                </c:pt>
                <c:pt idx="2762">
                  <c:v>460.33333333333331</c:v>
                </c:pt>
                <c:pt idx="2763">
                  <c:v>460.5</c:v>
                </c:pt>
                <c:pt idx="2764">
                  <c:v>460.66666666666663</c:v>
                </c:pt>
                <c:pt idx="2765">
                  <c:v>460.83333333333331</c:v>
                </c:pt>
                <c:pt idx="2766">
                  <c:v>461</c:v>
                </c:pt>
                <c:pt idx="2767">
                  <c:v>461.16666666666663</c:v>
                </c:pt>
                <c:pt idx="2768">
                  <c:v>461.33333333333331</c:v>
                </c:pt>
                <c:pt idx="2769">
                  <c:v>461.5</c:v>
                </c:pt>
                <c:pt idx="2770">
                  <c:v>461.66666666666663</c:v>
                </c:pt>
                <c:pt idx="2771">
                  <c:v>461.83333333333331</c:v>
                </c:pt>
                <c:pt idx="2772">
                  <c:v>462</c:v>
                </c:pt>
                <c:pt idx="2773">
                  <c:v>462.16666666666663</c:v>
                </c:pt>
                <c:pt idx="2774">
                  <c:v>462.33333333333331</c:v>
                </c:pt>
                <c:pt idx="2775">
                  <c:v>462.5</c:v>
                </c:pt>
                <c:pt idx="2776">
                  <c:v>462.66666666666663</c:v>
                </c:pt>
                <c:pt idx="2777">
                  <c:v>462.83333333333331</c:v>
                </c:pt>
                <c:pt idx="2778">
                  <c:v>463</c:v>
                </c:pt>
                <c:pt idx="2779">
                  <c:v>463.16666666666663</c:v>
                </c:pt>
                <c:pt idx="2780">
                  <c:v>463.33333333333331</c:v>
                </c:pt>
                <c:pt idx="2781">
                  <c:v>463.5</c:v>
                </c:pt>
                <c:pt idx="2782">
                  <c:v>463.66666666666663</c:v>
                </c:pt>
                <c:pt idx="2783">
                  <c:v>463.83333333333331</c:v>
                </c:pt>
                <c:pt idx="2784">
                  <c:v>464</c:v>
                </c:pt>
                <c:pt idx="2785">
                  <c:v>464.16666666666663</c:v>
                </c:pt>
                <c:pt idx="2786">
                  <c:v>464.33333333333331</c:v>
                </c:pt>
                <c:pt idx="2787">
                  <c:v>464.5</c:v>
                </c:pt>
                <c:pt idx="2788">
                  <c:v>464.66666666666663</c:v>
                </c:pt>
                <c:pt idx="2789">
                  <c:v>464.83333333333331</c:v>
                </c:pt>
                <c:pt idx="2790">
                  <c:v>465</c:v>
                </c:pt>
                <c:pt idx="2791">
                  <c:v>465.16666666666663</c:v>
                </c:pt>
                <c:pt idx="2792">
                  <c:v>465.33333333333331</c:v>
                </c:pt>
                <c:pt idx="2793">
                  <c:v>465.5</c:v>
                </c:pt>
                <c:pt idx="2794">
                  <c:v>465.66666666666663</c:v>
                </c:pt>
                <c:pt idx="2795">
                  <c:v>465.83333333333331</c:v>
                </c:pt>
                <c:pt idx="2796">
                  <c:v>466</c:v>
                </c:pt>
                <c:pt idx="2797">
                  <c:v>466.16666666666663</c:v>
                </c:pt>
                <c:pt idx="2798">
                  <c:v>466.33333333333331</c:v>
                </c:pt>
                <c:pt idx="2799">
                  <c:v>466.5</c:v>
                </c:pt>
                <c:pt idx="2800">
                  <c:v>466.66666666666663</c:v>
                </c:pt>
                <c:pt idx="2801">
                  <c:v>466.83333333333331</c:v>
                </c:pt>
                <c:pt idx="2802">
                  <c:v>467</c:v>
                </c:pt>
                <c:pt idx="2803">
                  <c:v>467.16666666666663</c:v>
                </c:pt>
                <c:pt idx="2804">
                  <c:v>467.33333333333331</c:v>
                </c:pt>
                <c:pt idx="2805">
                  <c:v>467.5</c:v>
                </c:pt>
                <c:pt idx="2806">
                  <c:v>467.66666666666663</c:v>
                </c:pt>
                <c:pt idx="2807">
                  <c:v>467.83333333333331</c:v>
                </c:pt>
                <c:pt idx="2808">
                  <c:v>468</c:v>
                </c:pt>
                <c:pt idx="2809">
                  <c:v>468.16666666666663</c:v>
                </c:pt>
                <c:pt idx="2810">
                  <c:v>468.33333333333331</c:v>
                </c:pt>
                <c:pt idx="2811">
                  <c:v>468.5</c:v>
                </c:pt>
                <c:pt idx="2812">
                  <c:v>468.66666666666663</c:v>
                </c:pt>
                <c:pt idx="2813">
                  <c:v>468.83333333333331</c:v>
                </c:pt>
                <c:pt idx="2814">
                  <c:v>469</c:v>
                </c:pt>
                <c:pt idx="2815">
                  <c:v>469.16666666666663</c:v>
                </c:pt>
                <c:pt idx="2816">
                  <c:v>469.33333333333331</c:v>
                </c:pt>
                <c:pt idx="2817">
                  <c:v>469.5</c:v>
                </c:pt>
                <c:pt idx="2818">
                  <c:v>469.66666666666663</c:v>
                </c:pt>
                <c:pt idx="2819">
                  <c:v>469.83333333333331</c:v>
                </c:pt>
                <c:pt idx="2820">
                  <c:v>470</c:v>
                </c:pt>
                <c:pt idx="2821">
                  <c:v>470.16666666666663</c:v>
                </c:pt>
                <c:pt idx="2822">
                  <c:v>470.33333333333331</c:v>
                </c:pt>
                <c:pt idx="2823">
                  <c:v>470.5</c:v>
                </c:pt>
                <c:pt idx="2824">
                  <c:v>470.66666666666663</c:v>
                </c:pt>
                <c:pt idx="2825">
                  <c:v>470.83333333333331</c:v>
                </c:pt>
                <c:pt idx="2826">
                  <c:v>471</c:v>
                </c:pt>
                <c:pt idx="2827">
                  <c:v>471.16666666666663</c:v>
                </c:pt>
                <c:pt idx="2828">
                  <c:v>471.33333333333331</c:v>
                </c:pt>
                <c:pt idx="2829">
                  <c:v>471.5</c:v>
                </c:pt>
                <c:pt idx="2830">
                  <c:v>471.66666666666663</c:v>
                </c:pt>
                <c:pt idx="2831">
                  <c:v>471.83333333333331</c:v>
                </c:pt>
                <c:pt idx="2832">
                  <c:v>472</c:v>
                </c:pt>
                <c:pt idx="2833">
                  <c:v>472.16666666666663</c:v>
                </c:pt>
                <c:pt idx="2834">
                  <c:v>472.33333333333331</c:v>
                </c:pt>
                <c:pt idx="2835">
                  <c:v>472.5</c:v>
                </c:pt>
                <c:pt idx="2836">
                  <c:v>472.66666666666663</c:v>
                </c:pt>
                <c:pt idx="2837">
                  <c:v>472.83333333333331</c:v>
                </c:pt>
                <c:pt idx="2838">
                  <c:v>473</c:v>
                </c:pt>
                <c:pt idx="2839">
                  <c:v>473.16666666666663</c:v>
                </c:pt>
                <c:pt idx="2840">
                  <c:v>473.33333333333331</c:v>
                </c:pt>
                <c:pt idx="2841">
                  <c:v>473.5</c:v>
                </c:pt>
                <c:pt idx="2842">
                  <c:v>473.66666666666663</c:v>
                </c:pt>
                <c:pt idx="2843">
                  <c:v>473.83333333333331</c:v>
                </c:pt>
                <c:pt idx="2844">
                  <c:v>474</c:v>
                </c:pt>
                <c:pt idx="2845">
                  <c:v>474.16666666666663</c:v>
                </c:pt>
                <c:pt idx="2846">
                  <c:v>474.33333333333331</c:v>
                </c:pt>
                <c:pt idx="2847">
                  <c:v>474.5</c:v>
                </c:pt>
                <c:pt idx="2848">
                  <c:v>474.66666666666663</c:v>
                </c:pt>
                <c:pt idx="2849">
                  <c:v>474.83333333333331</c:v>
                </c:pt>
                <c:pt idx="2850">
                  <c:v>475</c:v>
                </c:pt>
                <c:pt idx="2851">
                  <c:v>475.16666666666663</c:v>
                </c:pt>
                <c:pt idx="2852">
                  <c:v>475.33333333333331</c:v>
                </c:pt>
                <c:pt idx="2853">
                  <c:v>475.5</c:v>
                </c:pt>
                <c:pt idx="2854">
                  <c:v>475.66666666666663</c:v>
                </c:pt>
                <c:pt idx="2855">
                  <c:v>475.83333333333331</c:v>
                </c:pt>
                <c:pt idx="2856">
                  <c:v>476</c:v>
                </c:pt>
                <c:pt idx="2857">
                  <c:v>476.16666666666663</c:v>
                </c:pt>
                <c:pt idx="2858">
                  <c:v>476.33333333333331</c:v>
                </c:pt>
                <c:pt idx="2859">
                  <c:v>476.5</c:v>
                </c:pt>
                <c:pt idx="2860">
                  <c:v>476.66666666666663</c:v>
                </c:pt>
                <c:pt idx="2861">
                  <c:v>476.83333333333331</c:v>
                </c:pt>
                <c:pt idx="2862">
                  <c:v>477</c:v>
                </c:pt>
                <c:pt idx="2863">
                  <c:v>477.16666666666663</c:v>
                </c:pt>
                <c:pt idx="2864">
                  <c:v>477.33333333333331</c:v>
                </c:pt>
                <c:pt idx="2865">
                  <c:v>477.5</c:v>
                </c:pt>
                <c:pt idx="2866">
                  <c:v>477.66666666666663</c:v>
                </c:pt>
                <c:pt idx="2867">
                  <c:v>477.83333333333331</c:v>
                </c:pt>
                <c:pt idx="2868">
                  <c:v>478</c:v>
                </c:pt>
                <c:pt idx="2869">
                  <c:v>478.16666666666663</c:v>
                </c:pt>
                <c:pt idx="2870">
                  <c:v>478.33333333333331</c:v>
                </c:pt>
                <c:pt idx="2871">
                  <c:v>478.5</c:v>
                </c:pt>
                <c:pt idx="2872">
                  <c:v>478.66666666666663</c:v>
                </c:pt>
                <c:pt idx="2873">
                  <c:v>478.83333333333331</c:v>
                </c:pt>
                <c:pt idx="2874">
                  <c:v>479</c:v>
                </c:pt>
                <c:pt idx="2875">
                  <c:v>479.16666666666663</c:v>
                </c:pt>
                <c:pt idx="2876">
                  <c:v>479.33333333333331</c:v>
                </c:pt>
                <c:pt idx="2877">
                  <c:v>479.5</c:v>
                </c:pt>
                <c:pt idx="2878">
                  <c:v>479.66666666666663</c:v>
                </c:pt>
                <c:pt idx="2879">
                  <c:v>479.83333333333331</c:v>
                </c:pt>
                <c:pt idx="2880">
                  <c:v>480</c:v>
                </c:pt>
                <c:pt idx="2881">
                  <c:v>480.16666666666663</c:v>
                </c:pt>
                <c:pt idx="2882">
                  <c:v>480.33333333333331</c:v>
                </c:pt>
                <c:pt idx="2883">
                  <c:v>480.5</c:v>
                </c:pt>
                <c:pt idx="2884">
                  <c:v>480.66666666666663</c:v>
                </c:pt>
                <c:pt idx="2885">
                  <c:v>480.83333333333331</c:v>
                </c:pt>
                <c:pt idx="2886">
                  <c:v>481</c:v>
                </c:pt>
                <c:pt idx="2887">
                  <c:v>481.16666666666663</c:v>
                </c:pt>
                <c:pt idx="2888">
                  <c:v>481.33333333333331</c:v>
                </c:pt>
                <c:pt idx="2889">
                  <c:v>481.5</c:v>
                </c:pt>
                <c:pt idx="2890">
                  <c:v>481.66666666666663</c:v>
                </c:pt>
                <c:pt idx="2891">
                  <c:v>481.83333333333331</c:v>
                </c:pt>
                <c:pt idx="2892">
                  <c:v>482</c:v>
                </c:pt>
                <c:pt idx="2893">
                  <c:v>482.16666666666663</c:v>
                </c:pt>
                <c:pt idx="2894">
                  <c:v>482.33333333333331</c:v>
                </c:pt>
                <c:pt idx="2895">
                  <c:v>482.5</c:v>
                </c:pt>
                <c:pt idx="2896">
                  <c:v>482.66666666666663</c:v>
                </c:pt>
                <c:pt idx="2897">
                  <c:v>482.83333333333331</c:v>
                </c:pt>
                <c:pt idx="2898">
                  <c:v>483</c:v>
                </c:pt>
                <c:pt idx="2899">
                  <c:v>483.16666666666663</c:v>
                </c:pt>
                <c:pt idx="2900">
                  <c:v>483.33333333333331</c:v>
                </c:pt>
                <c:pt idx="2901">
                  <c:v>483.5</c:v>
                </c:pt>
                <c:pt idx="2902">
                  <c:v>483.66666666666663</c:v>
                </c:pt>
                <c:pt idx="2903">
                  <c:v>483.83333333333331</c:v>
                </c:pt>
                <c:pt idx="2904">
                  <c:v>484</c:v>
                </c:pt>
                <c:pt idx="2905">
                  <c:v>484.16666666666663</c:v>
                </c:pt>
                <c:pt idx="2906">
                  <c:v>484.33333333333331</c:v>
                </c:pt>
                <c:pt idx="2907">
                  <c:v>484.5</c:v>
                </c:pt>
                <c:pt idx="2908">
                  <c:v>484.66666666666663</c:v>
                </c:pt>
                <c:pt idx="2909">
                  <c:v>484.83333333333331</c:v>
                </c:pt>
                <c:pt idx="2910">
                  <c:v>485</c:v>
                </c:pt>
                <c:pt idx="2911">
                  <c:v>485.16666666666663</c:v>
                </c:pt>
                <c:pt idx="2912">
                  <c:v>485.33333333333331</c:v>
                </c:pt>
                <c:pt idx="2913">
                  <c:v>485.5</c:v>
                </c:pt>
                <c:pt idx="2914">
                  <c:v>485.66666666666663</c:v>
                </c:pt>
                <c:pt idx="2915">
                  <c:v>485.83333333333331</c:v>
                </c:pt>
                <c:pt idx="2916">
                  <c:v>486</c:v>
                </c:pt>
                <c:pt idx="2917">
                  <c:v>486.16666666666663</c:v>
                </c:pt>
                <c:pt idx="2918">
                  <c:v>486.33333333333331</c:v>
                </c:pt>
                <c:pt idx="2919">
                  <c:v>486.5</c:v>
                </c:pt>
                <c:pt idx="2920">
                  <c:v>486.66666666666663</c:v>
                </c:pt>
                <c:pt idx="2921">
                  <c:v>486.83333333333331</c:v>
                </c:pt>
                <c:pt idx="2922">
                  <c:v>487</c:v>
                </c:pt>
                <c:pt idx="2923">
                  <c:v>487.16666666666663</c:v>
                </c:pt>
                <c:pt idx="2924">
                  <c:v>487.33333333333331</c:v>
                </c:pt>
                <c:pt idx="2925">
                  <c:v>487.5</c:v>
                </c:pt>
                <c:pt idx="2926">
                  <c:v>487.66666666666663</c:v>
                </c:pt>
                <c:pt idx="2927">
                  <c:v>487.83333333333331</c:v>
                </c:pt>
                <c:pt idx="2928">
                  <c:v>488</c:v>
                </c:pt>
                <c:pt idx="2929">
                  <c:v>488.16666666666663</c:v>
                </c:pt>
                <c:pt idx="2930">
                  <c:v>488.33333333333331</c:v>
                </c:pt>
                <c:pt idx="2931">
                  <c:v>488.5</c:v>
                </c:pt>
                <c:pt idx="2932">
                  <c:v>488.66666666666663</c:v>
                </c:pt>
                <c:pt idx="2933">
                  <c:v>488.83333333333331</c:v>
                </c:pt>
                <c:pt idx="2934">
                  <c:v>489</c:v>
                </c:pt>
                <c:pt idx="2935">
                  <c:v>489.16666666666663</c:v>
                </c:pt>
                <c:pt idx="2936">
                  <c:v>489.33333333333331</c:v>
                </c:pt>
                <c:pt idx="2937">
                  <c:v>489.5</c:v>
                </c:pt>
                <c:pt idx="2938">
                  <c:v>489.66666666666663</c:v>
                </c:pt>
                <c:pt idx="2939">
                  <c:v>489.83333333333331</c:v>
                </c:pt>
                <c:pt idx="2940">
                  <c:v>490</c:v>
                </c:pt>
                <c:pt idx="2941">
                  <c:v>490.16666666666663</c:v>
                </c:pt>
                <c:pt idx="2942">
                  <c:v>490.33333333333331</c:v>
                </c:pt>
                <c:pt idx="2943">
                  <c:v>490.5</c:v>
                </c:pt>
                <c:pt idx="2944">
                  <c:v>490.66666666666663</c:v>
                </c:pt>
                <c:pt idx="2945">
                  <c:v>490.83333333333331</c:v>
                </c:pt>
                <c:pt idx="2946">
                  <c:v>491</c:v>
                </c:pt>
                <c:pt idx="2947">
                  <c:v>491.16666666666663</c:v>
                </c:pt>
                <c:pt idx="2948">
                  <c:v>491.33333333333331</c:v>
                </c:pt>
                <c:pt idx="2949">
                  <c:v>491.5</c:v>
                </c:pt>
                <c:pt idx="2950">
                  <c:v>491.66666666666663</c:v>
                </c:pt>
                <c:pt idx="2951">
                  <c:v>491.83333333333331</c:v>
                </c:pt>
                <c:pt idx="2952">
                  <c:v>492</c:v>
                </c:pt>
                <c:pt idx="2953">
                  <c:v>492.16666666666663</c:v>
                </c:pt>
                <c:pt idx="2954">
                  <c:v>492.33333333333331</c:v>
                </c:pt>
                <c:pt idx="2955">
                  <c:v>492.5</c:v>
                </c:pt>
                <c:pt idx="2956">
                  <c:v>492.66666666666663</c:v>
                </c:pt>
                <c:pt idx="2957">
                  <c:v>492.83333333333331</c:v>
                </c:pt>
                <c:pt idx="2958">
                  <c:v>493</c:v>
                </c:pt>
                <c:pt idx="2959">
                  <c:v>493.16666666666663</c:v>
                </c:pt>
                <c:pt idx="2960">
                  <c:v>493.33333333333331</c:v>
                </c:pt>
                <c:pt idx="2961">
                  <c:v>493.5</c:v>
                </c:pt>
                <c:pt idx="2962">
                  <c:v>493.66666666666663</c:v>
                </c:pt>
                <c:pt idx="2963">
                  <c:v>493.83333333333331</c:v>
                </c:pt>
                <c:pt idx="2964">
                  <c:v>494</c:v>
                </c:pt>
                <c:pt idx="2965">
                  <c:v>494.16666666666663</c:v>
                </c:pt>
                <c:pt idx="2966">
                  <c:v>494.33333333333331</c:v>
                </c:pt>
                <c:pt idx="2967">
                  <c:v>494.5</c:v>
                </c:pt>
                <c:pt idx="2968">
                  <c:v>494.66666666666663</c:v>
                </c:pt>
                <c:pt idx="2969">
                  <c:v>494.83333333333331</c:v>
                </c:pt>
                <c:pt idx="2970">
                  <c:v>495</c:v>
                </c:pt>
                <c:pt idx="2971">
                  <c:v>495.16666666666663</c:v>
                </c:pt>
                <c:pt idx="2972">
                  <c:v>495.33333333333331</c:v>
                </c:pt>
                <c:pt idx="2973">
                  <c:v>495.5</c:v>
                </c:pt>
                <c:pt idx="2974">
                  <c:v>495.66666666666663</c:v>
                </c:pt>
                <c:pt idx="2975">
                  <c:v>495.83333333333331</c:v>
                </c:pt>
                <c:pt idx="2976">
                  <c:v>496</c:v>
                </c:pt>
                <c:pt idx="2977">
                  <c:v>496.16666666666663</c:v>
                </c:pt>
                <c:pt idx="2978">
                  <c:v>496.33333333333331</c:v>
                </c:pt>
                <c:pt idx="2979">
                  <c:v>496.5</c:v>
                </c:pt>
                <c:pt idx="2980">
                  <c:v>496.66666666666663</c:v>
                </c:pt>
                <c:pt idx="2981">
                  <c:v>496.83333333333331</c:v>
                </c:pt>
                <c:pt idx="2982">
                  <c:v>497</c:v>
                </c:pt>
                <c:pt idx="2983">
                  <c:v>497.16666666666663</c:v>
                </c:pt>
                <c:pt idx="2984">
                  <c:v>497.33333333333331</c:v>
                </c:pt>
                <c:pt idx="2985">
                  <c:v>497.5</c:v>
                </c:pt>
                <c:pt idx="2986">
                  <c:v>497.66666666666663</c:v>
                </c:pt>
                <c:pt idx="2987">
                  <c:v>497.83333333333331</c:v>
                </c:pt>
                <c:pt idx="2988">
                  <c:v>498</c:v>
                </c:pt>
                <c:pt idx="2989">
                  <c:v>498.16666666666663</c:v>
                </c:pt>
                <c:pt idx="2990">
                  <c:v>498.33333333333331</c:v>
                </c:pt>
                <c:pt idx="2991">
                  <c:v>498.5</c:v>
                </c:pt>
                <c:pt idx="2992">
                  <c:v>498.66666666666663</c:v>
                </c:pt>
                <c:pt idx="2993">
                  <c:v>498.83333333333331</c:v>
                </c:pt>
                <c:pt idx="2994">
                  <c:v>499</c:v>
                </c:pt>
                <c:pt idx="2995">
                  <c:v>499.16666666666663</c:v>
                </c:pt>
                <c:pt idx="2996">
                  <c:v>499.33333333333331</c:v>
                </c:pt>
                <c:pt idx="2997">
                  <c:v>499.5</c:v>
                </c:pt>
                <c:pt idx="2998">
                  <c:v>499.66666666666663</c:v>
                </c:pt>
                <c:pt idx="2999">
                  <c:v>499.83333333333331</c:v>
                </c:pt>
                <c:pt idx="3000">
                  <c:v>500</c:v>
                </c:pt>
                <c:pt idx="3001">
                  <c:v>500.16666666666663</c:v>
                </c:pt>
                <c:pt idx="3002">
                  <c:v>500.33333333333331</c:v>
                </c:pt>
                <c:pt idx="3003">
                  <c:v>500.5</c:v>
                </c:pt>
                <c:pt idx="3004">
                  <c:v>500.66666666666663</c:v>
                </c:pt>
                <c:pt idx="3005">
                  <c:v>500.83333333333331</c:v>
                </c:pt>
                <c:pt idx="3006">
                  <c:v>501</c:v>
                </c:pt>
                <c:pt idx="3007">
                  <c:v>501.16666666666663</c:v>
                </c:pt>
                <c:pt idx="3008">
                  <c:v>501.33333333333331</c:v>
                </c:pt>
                <c:pt idx="3009">
                  <c:v>501.5</c:v>
                </c:pt>
                <c:pt idx="3010">
                  <c:v>501.66666666666663</c:v>
                </c:pt>
                <c:pt idx="3011">
                  <c:v>501.83333333333331</c:v>
                </c:pt>
                <c:pt idx="3012">
                  <c:v>502</c:v>
                </c:pt>
                <c:pt idx="3013">
                  <c:v>502.16666666666663</c:v>
                </c:pt>
                <c:pt idx="3014">
                  <c:v>502.33333333333331</c:v>
                </c:pt>
                <c:pt idx="3015">
                  <c:v>502.5</c:v>
                </c:pt>
                <c:pt idx="3016">
                  <c:v>502.66666666666663</c:v>
                </c:pt>
                <c:pt idx="3017">
                  <c:v>502.83333333333331</c:v>
                </c:pt>
                <c:pt idx="3018">
                  <c:v>503</c:v>
                </c:pt>
                <c:pt idx="3019">
                  <c:v>503.16666666666663</c:v>
                </c:pt>
                <c:pt idx="3020">
                  <c:v>503.33333333333331</c:v>
                </c:pt>
                <c:pt idx="3021">
                  <c:v>503.5</c:v>
                </c:pt>
                <c:pt idx="3022">
                  <c:v>503.66666666666663</c:v>
                </c:pt>
                <c:pt idx="3023">
                  <c:v>503.83333333333331</c:v>
                </c:pt>
                <c:pt idx="3024">
                  <c:v>504</c:v>
                </c:pt>
                <c:pt idx="3025">
                  <c:v>504.16666666666663</c:v>
                </c:pt>
                <c:pt idx="3026">
                  <c:v>504.33333333333331</c:v>
                </c:pt>
                <c:pt idx="3027">
                  <c:v>504.5</c:v>
                </c:pt>
                <c:pt idx="3028">
                  <c:v>504.66666666666663</c:v>
                </c:pt>
                <c:pt idx="3029">
                  <c:v>504.83333333333331</c:v>
                </c:pt>
                <c:pt idx="3030">
                  <c:v>505</c:v>
                </c:pt>
                <c:pt idx="3031">
                  <c:v>505.16666666666663</c:v>
                </c:pt>
                <c:pt idx="3032">
                  <c:v>505.33333333333331</c:v>
                </c:pt>
                <c:pt idx="3033">
                  <c:v>505.5</c:v>
                </c:pt>
                <c:pt idx="3034">
                  <c:v>505.66666666666663</c:v>
                </c:pt>
                <c:pt idx="3035">
                  <c:v>505.83333333333331</c:v>
                </c:pt>
                <c:pt idx="3036">
                  <c:v>506</c:v>
                </c:pt>
                <c:pt idx="3037">
                  <c:v>506.16666666666663</c:v>
                </c:pt>
                <c:pt idx="3038">
                  <c:v>506.33333333333331</c:v>
                </c:pt>
                <c:pt idx="3039">
                  <c:v>506.5</c:v>
                </c:pt>
                <c:pt idx="3040">
                  <c:v>506.66666666666663</c:v>
                </c:pt>
                <c:pt idx="3041">
                  <c:v>506.83333333333331</c:v>
                </c:pt>
                <c:pt idx="3042">
                  <c:v>507</c:v>
                </c:pt>
                <c:pt idx="3043">
                  <c:v>507.16666666666663</c:v>
                </c:pt>
                <c:pt idx="3044">
                  <c:v>507.33333333333331</c:v>
                </c:pt>
                <c:pt idx="3045">
                  <c:v>507.5</c:v>
                </c:pt>
                <c:pt idx="3046">
                  <c:v>507.66666666666663</c:v>
                </c:pt>
                <c:pt idx="3047">
                  <c:v>507.83333333333331</c:v>
                </c:pt>
                <c:pt idx="3048">
                  <c:v>508</c:v>
                </c:pt>
                <c:pt idx="3049">
                  <c:v>508.16666666666663</c:v>
                </c:pt>
                <c:pt idx="3050">
                  <c:v>508.33333333333331</c:v>
                </c:pt>
                <c:pt idx="3051">
                  <c:v>508.5</c:v>
                </c:pt>
                <c:pt idx="3052">
                  <c:v>508.66666666666663</c:v>
                </c:pt>
                <c:pt idx="3053">
                  <c:v>508.83333333333331</c:v>
                </c:pt>
                <c:pt idx="3054">
                  <c:v>509</c:v>
                </c:pt>
                <c:pt idx="3055">
                  <c:v>509.16666666666663</c:v>
                </c:pt>
                <c:pt idx="3056">
                  <c:v>509.33333333333331</c:v>
                </c:pt>
                <c:pt idx="3057">
                  <c:v>509.5</c:v>
                </c:pt>
                <c:pt idx="3058">
                  <c:v>509.66666666666663</c:v>
                </c:pt>
                <c:pt idx="3059">
                  <c:v>509.83333333333331</c:v>
                </c:pt>
                <c:pt idx="3060">
                  <c:v>510</c:v>
                </c:pt>
                <c:pt idx="3061">
                  <c:v>510.16666666666663</c:v>
                </c:pt>
                <c:pt idx="3062">
                  <c:v>510.33333333333331</c:v>
                </c:pt>
                <c:pt idx="3063">
                  <c:v>510.5</c:v>
                </c:pt>
                <c:pt idx="3064">
                  <c:v>510.66666666666663</c:v>
                </c:pt>
                <c:pt idx="3065">
                  <c:v>510.83333333333331</c:v>
                </c:pt>
                <c:pt idx="3066">
                  <c:v>511</c:v>
                </c:pt>
                <c:pt idx="3067">
                  <c:v>511.16666666666663</c:v>
                </c:pt>
                <c:pt idx="3068">
                  <c:v>511.33333333333331</c:v>
                </c:pt>
                <c:pt idx="3069">
                  <c:v>511.5</c:v>
                </c:pt>
                <c:pt idx="3070">
                  <c:v>511.66666666666663</c:v>
                </c:pt>
                <c:pt idx="3071">
                  <c:v>511.83333333333331</c:v>
                </c:pt>
                <c:pt idx="3072">
                  <c:v>512</c:v>
                </c:pt>
                <c:pt idx="3073">
                  <c:v>512.16666666666663</c:v>
                </c:pt>
                <c:pt idx="3074">
                  <c:v>512.33333333333326</c:v>
                </c:pt>
                <c:pt idx="3075">
                  <c:v>512.5</c:v>
                </c:pt>
                <c:pt idx="3076">
                  <c:v>512.66666666666663</c:v>
                </c:pt>
                <c:pt idx="3077">
                  <c:v>512.83333333333326</c:v>
                </c:pt>
                <c:pt idx="3078">
                  <c:v>513</c:v>
                </c:pt>
                <c:pt idx="3079">
                  <c:v>513.16666666666663</c:v>
                </c:pt>
                <c:pt idx="3080">
                  <c:v>513.33333333333326</c:v>
                </c:pt>
                <c:pt idx="3081">
                  <c:v>513.5</c:v>
                </c:pt>
                <c:pt idx="3082">
                  <c:v>513.66666666666663</c:v>
                </c:pt>
                <c:pt idx="3083">
                  <c:v>513.83333333333326</c:v>
                </c:pt>
                <c:pt idx="3084">
                  <c:v>514</c:v>
                </c:pt>
                <c:pt idx="3085">
                  <c:v>514.16666666666663</c:v>
                </c:pt>
                <c:pt idx="3086">
                  <c:v>514.33333333333326</c:v>
                </c:pt>
                <c:pt idx="3087">
                  <c:v>514.5</c:v>
                </c:pt>
                <c:pt idx="3088">
                  <c:v>514.66666666666663</c:v>
                </c:pt>
                <c:pt idx="3089">
                  <c:v>514.83333333333326</c:v>
                </c:pt>
                <c:pt idx="3090">
                  <c:v>515</c:v>
                </c:pt>
                <c:pt idx="3091">
                  <c:v>515.16666666666663</c:v>
                </c:pt>
                <c:pt idx="3092">
                  <c:v>515.33333333333326</c:v>
                </c:pt>
                <c:pt idx="3093">
                  <c:v>515.5</c:v>
                </c:pt>
                <c:pt idx="3094">
                  <c:v>515.66666666666663</c:v>
                </c:pt>
                <c:pt idx="3095">
                  <c:v>515.83333333333326</c:v>
                </c:pt>
                <c:pt idx="3096">
                  <c:v>516</c:v>
                </c:pt>
                <c:pt idx="3097">
                  <c:v>516.16666666666663</c:v>
                </c:pt>
                <c:pt idx="3098">
                  <c:v>516.33333333333326</c:v>
                </c:pt>
                <c:pt idx="3099">
                  <c:v>516.5</c:v>
                </c:pt>
                <c:pt idx="3100">
                  <c:v>516.66666666666663</c:v>
                </c:pt>
                <c:pt idx="3101">
                  <c:v>516.83333333333326</c:v>
                </c:pt>
                <c:pt idx="3102">
                  <c:v>517</c:v>
                </c:pt>
                <c:pt idx="3103">
                  <c:v>517.16666666666663</c:v>
                </c:pt>
                <c:pt idx="3104">
                  <c:v>517.33333333333326</c:v>
                </c:pt>
                <c:pt idx="3105">
                  <c:v>517.5</c:v>
                </c:pt>
                <c:pt idx="3106">
                  <c:v>517.66666666666663</c:v>
                </c:pt>
                <c:pt idx="3107">
                  <c:v>517.83333333333326</c:v>
                </c:pt>
                <c:pt idx="3108">
                  <c:v>518</c:v>
                </c:pt>
                <c:pt idx="3109">
                  <c:v>518.16666666666663</c:v>
                </c:pt>
                <c:pt idx="3110">
                  <c:v>518.33333333333326</c:v>
                </c:pt>
                <c:pt idx="3111">
                  <c:v>518.5</c:v>
                </c:pt>
                <c:pt idx="3112">
                  <c:v>518.66666666666663</c:v>
                </c:pt>
                <c:pt idx="3113">
                  <c:v>518.83333333333326</c:v>
                </c:pt>
                <c:pt idx="3114">
                  <c:v>519</c:v>
                </c:pt>
                <c:pt idx="3115">
                  <c:v>519.16666666666663</c:v>
                </c:pt>
                <c:pt idx="3116">
                  <c:v>519.33333333333326</c:v>
                </c:pt>
                <c:pt idx="3117">
                  <c:v>519.5</c:v>
                </c:pt>
                <c:pt idx="3118">
                  <c:v>519.66666666666663</c:v>
                </c:pt>
                <c:pt idx="3119">
                  <c:v>519.83333333333326</c:v>
                </c:pt>
                <c:pt idx="3120">
                  <c:v>520</c:v>
                </c:pt>
                <c:pt idx="3121">
                  <c:v>520.16666666666663</c:v>
                </c:pt>
                <c:pt idx="3122">
                  <c:v>520.33333333333326</c:v>
                </c:pt>
                <c:pt idx="3123">
                  <c:v>520.5</c:v>
                </c:pt>
                <c:pt idx="3124">
                  <c:v>520.66666666666663</c:v>
                </c:pt>
                <c:pt idx="3125">
                  <c:v>520.83333333333326</c:v>
                </c:pt>
                <c:pt idx="3126">
                  <c:v>521</c:v>
                </c:pt>
                <c:pt idx="3127">
                  <c:v>521.16666666666663</c:v>
                </c:pt>
                <c:pt idx="3128">
                  <c:v>521.33333333333326</c:v>
                </c:pt>
                <c:pt idx="3129">
                  <c:v>521.5</c:v>
                </c:pt>
                <c:pt idx="3130">
                  <c:v>521.66666666666663</c:v>
                </c:pt>
                <c:pt idx="3131">
                  <c:v>521.83333333333326</c:v>
                </c:pt>
                <c:pt idx="3132">
                  <c:v>522</c:v>
                </c:pt>
                <c:pt idx="3133">
                  <c:v>522.16666666666663</c:v>
                </c:pt>
                <c:pt idx="3134">
                  <c:v>522.33333333333326</c:v>
                </c:pt>
                <c:pt idx="3135">
                  <c:v>522.5</c:v>
                </c:pt>
                <c:pt idx="3136">
                  <c:v>522.66666666666663</c:v>
                </c:pt>
                <c:pt idx="3137">
                  <c:v>522.83333333333326</c:v>
                </c:pt>
                <c:pt idx="3138">
                  <c:v>523</c:v>
                </c:pt>
                <c:pt idx="3139">
                  <c:v>523.16666666666663</c:v>
                </c:pt>
                <c:pt idx="3140">
                  <c:v>523.33333333333326</c:v>
                </c:pt>
                <c:pt idx="3141">
                  <c:v>523.5</c:v>
                </c:pt>
                <c:pt idx="3142">
                  <c:v>523.66666666666663</c:v>
                </c:pt>
                <c:pt idx="3143">
                  <c:v>523.83333333333326</c:v>
                </c:pt>
                <c:pt idx="3144">
                  <c:v>524</c:v>
                </c:pt>
                <c:pt idx="3145">
                  <c:v>524.16666666666663</c:v>
                </c:pt>
                <c:pt idx="3146">
                  <c:v>524.33333333333326</c:v>
                </c:pt>
                <c:pt idx="3147">
                  <c:v>524.5</c:v>
                </c:pt>
                <c:pt idx="3148">
                  <c:v>524.66666666666663</c:v>
                </c:pt>
                <c:pt idx="3149">
                  <c:v>524.83333333333326</c:v>
                </c:pt>
                <c:pt idx="3150">
                  <c:v>525</c:v>
                </c:pt>
                <c:pt idx="3151">
                  <c:v>525.16666666666663</c:v>
                </c:pt>
                <c:pt idx="3152">
                  <c:v>525.33333333333326</c:v>
                </c:pt>
                <c:pt idx="3153">
                  <c:v>525.5</c:v>
                </c:pt>
                <c:pt idx="3154">
                  <c:v>525.66666666666663</c:v>
                </c:pt>
                <c:pt idx="3155">
                  <c:v>525.83333333333326</c:v>
                </c:pt>
                <c:pt idx="3156">
                  <c:v>526</c:v>
                </c:pt>
                <c:pt idx="3157">
                  <c:v>526.16666666666663</c:v>
                </c:pt>
                <c:pt idx="3158">
                  <c:v>526.33333333333326</c:v>
                </c:pt>
                <c:pt idx="3159">
                  <c:v>526.5</c:v>
                </c:pt>
                <c:pt idx="3160">
                  <c:v>526.66666666666663</c:v>
                </c:pt>
                <c:pt idx="3161">
                  <c:v>526.83333333333326</c:v>
                </c:pt>
                <c:pt idx="3162">
                  <c:v>527</c:v>
                </c:pt>
                <c:pt idx="3163">
                  <c:v>527.16666666666663</c:v>
                </c:pt>
                <c:pt idx="3164">
                  <c:v>527.33333333333326</c:v>
                </c:pt>
                <c:pt idx="3165">
                  <c:v>527.5</c:v>
                </c:pt>
                <c:pt idx="3166">
                  <c:v>527.66666666666663</c:v>
                </c:pt>
                <c:pt idx="3167">
                  <c:v>527.83333333333326</c:v>
                </c:pt>
                <c:pt idx="3168">
                  <c:v>528</c:v>
                </c:pt>
                <c:pt idx="3169">
                  <c:v>528.16666666666663</c:v>
                </c:pt>
                <c:pt idx="3170">
                  <c:v>528.33333333333326</c:v>
                </c:pt>
                <c:pt idx="3171">
                  <c:v>528.5</c:v>
                </c:pt>
                <c:pt idx="3172">
                  <c:v>528.66666666666663</c:v>
                </c:pt>
                <c:pt idx="3173">
                  <c:v>528.83333333333326</c:v>
                </c:pt>
                <c:pt idx="3174">
                  <c:v>529</c:v>
                </c:pt>
                <c:pt idx="3175">
                  <c:v>529.16666666666663</c:v>
                </c:pt>
                <c:pt idx="3176">
                  <c:v>529.33333333333326</c:v>
                </c:pt>
                <c:pt idx="3177">
                  <c:v>529.5</c:v>
                </c:pt>
                <c:pt idx="3178">
                  <c:v>529.66666666666663</c:v>
                </c:pt>
                <c:pt idx="3179">
                  <c:v>529.83333333333326</c:v>
                </c:pt>
                <c:pt idx="3180">
                  <c:v>530</c:v>
                </c:pt>
                <c:pt idx="3181">
                  <c:v>530.16666666666663</c:v>
                </c:pt>
                <c:pt idx="3182">
                  <c:v>530.33333333333326</c:v>
                </c:pt>
                <c:pt idx="3183">
                  <c:v>530.5</c:v>
                </c:pt>
                <c:pt idx="3184">
                  <c:v>530.66666666666663</c:v>
                </c:pt>
                <c:pt idx="3185">
                  <c:v>530.83333333333326</c:v>
                </c:pt>
                <c:pt idx="3186">
                  <c:v>531</c:v>
                </c:pt>
                <c:pt idx="3187">
                  <c:v>531.16666666666663</c:v>
                </c:pt>
                <c:pt idx="3188">
                  <c:v>531.33333333333326</c:v>
                </c:pt>
                <c:pt idx="3189">
                  <c:v>531.5</c:v>
                </c:pt>
                <c:pt idx="3190">
                  <c:v>531.66666666666663</c:v>
                </c:pt>
                <c:pt idx="3191">
                  <c:v>531.83333333333326</c:v>
                </c:pt>
                <c:pt idx="3192">
                  <c:v>532</c:v>
                </c:pt>
                <c:pt idx="3193">
                  <c:v>532.16666666666663</c:v>
                </c:pt>
                <c:pt idx="3194">
                  <c:v>532.33333333333326</c:v>
                </c:pt>
                <c:pt idx="3195">
                  <c:v>532.5</c:v>
                </c:pt>
                <c:pt idx="3196">
                  <c:v>532.66666666666663</c:v>
                </c:pt>
                <c:pt idx="3197">
                  <c:v>532.83333333333326</c:v>
                </c:pt>
                <c:pt idx="3198">
                  <c:v>533</c:v>
                </c:pt>
                <c:pt idx="3199">
                  <c:v>533.16666666666663</c:v>
                </c:pt>
                <c:pt idx="3200">
                  <c:v>533.33333333333326</c:v>
                </c:pt>
                <c:pt idx="3201">
                  <c:v>533.5</c:v>
                </c:pt>
                <c:pt idx="3202">
                  <c:v>533.66666666666663</c:v>
                </c:pt>
                <c:pt idx="3203">
                  <c:v>533.83333333333326</c:v>
                </c:pt>
                <c:pt idx="3204">
                  <c:v>534</c:v>
                </c:pt>
                <c:pt idx="3205">
                  <c:v>534.16666666666663</c:v>
                </c:pt>
                <c:pt idx="3206">
                  <c:v>534.33333333333326</c:v>
                </c:pt>
                <c:pt idx="3207">
                  <c:v>534.5</c:v>
                </c:pt>
                <c:pt idx="3208">
                  <c:v>534.66666666666663</c:v>
                </c:pt>
                <c:pt idx="3209">
                  <c:v>534.83333333333326</c:v>
                </c:pt>
                <c:pt idx="3210">
                  <c:v>535</c:v>
                </c:pt>
                <c:pt idx="3211">
                  <c:v>535.16666666666663</c:v>
                </c:pt>
                <c:pt idx="3212">
                  <c:v>535.33333333333326</c:v>
                </c:pt>
                <c:pt idx="3213">
                  <c:v>535.5</c:v>
                </c:pt>
                <c:pt idx="3214">
                  <c:v>535.66666666666663</c:v>
                </c:pt>
                <c:pt idx="3215">
                  <c:v>535.83333333333326</c:v>
                </c:pt>
                <c:pt idx="3216">
                  <c:v>536</c:v>
                </c:pt>
                <c:pt idx="3217">
                  <c:v>536.16666666666663</c:v>
                </c:pt>
                <c:pt idx="3218">
                  <c:v>536.33333333333326</c:v>
                </c:pt>
                <c:pt idx="3219">
                  <c:v>536.5</c:v>
                </c:pt>
                <c:pt idx="3220">
                  <c:v>536.66666666666663</c:v>
                </c:pt>
                <c:pt idx="3221">
                  <c:v>536.83333333333326</c:v>
                </c:pt>
                <c:pt idx="3222">
                  <c:v>537</c:v>
                </c:pt>
                <c:pt idx="3223">
                  <c:v>537.16666666666663</c:v>
                </c:pt>
                <c:pt idx="3224">
                  <c:v>537.33333333333326</c:v>
                </c:pt>
                <c:pt idx="3225">
                  <c:v>537.5</c:v>
                </c:pt>
                <c:pt idx="3226">
                  <c:v>537.66666666666663</c:v>
                </c:pt>
                <c:pt idx="3227">
                  <c:v>537.83333333333326</c:v>
                </c:pt>
                <c:pt idx="3228">
                  <c:v>538</c:v>
                </c:pt>
                <c:pt idx="3229">
                  <c:v>538.16666666666663</c:v>
                </c:pt>
                <c:pt idx="3230">
                  <c:v>538.33333333333326</c:v>
                </c:pt>
                <c:pt idx="3231">
                  <c:v>538.5</c:v>
                </c:pt>
                <c:pt idx="3232">
                  <c:v>538.66666666666663</c:v>
                </c:pt>
                <c:pt idx="3233">
                  <c:v>538.83333333333326</c:v>
                </c:pt>
                <c:pt idx="3234">
                  <c:v>539</c:v>
                </c:pt>
                <c:pt idx="3235">
                  <c:v>539.16666666666663</c:v>
                </c:pt>
                <c:pt idx="3236">
                  <c:v>539.33333333333326</c:v>
                </c:pt>
                <c:pt idx="3237">
                  <c:v>539.5</c:v>
                </c:pt>
                <c:pt idx="3238">
                  <c:v>539.66666666666663</c:v>
                </c:pt>
                <c:pt idx="3239">
                  <c:v>539.83333333333326</c:v>
                </c:pt>
                <c:pt idx="3240">
                  <c:v>540</c:v>
                </c:pt>
                <c:pt idx="3241">
                  <c:v>540.16666666666663</c:v>
                </c:pt>
                <c:pt idx="3242">
                  <c:v>540.33333333333326</c:v>
                </c:pt>
                <c:pt idx="3243">
                  <c:v>540.5</c:v>
                </c:pt>
                <c:pt idx="3244">
                  <c:v>540.66666666666663</c:v>
                </c:pt>
                <c:pt idx="3245">
                  <c:v>540.83333333333326</c:v>
                </c:pt>
                <c:pt idx="3246">
                  <c:v>541</c:v>
                </c:pt>
                <c:pt idx="3247">
                  <c:v>541.16666666666663</c:v>
                </c:pt>
                <c:pt idx="3248">
                  <c:v>541.33333333333326</c:v>
                </c:pt>
                <c:pt idx="3249">
                  <c:v>541.5</c:v>
                </c:pt>
                <c:pt idx="3250">
                  <c:v>541.66666666666663</c:v>
                </c:pt>
                <c:pt idx="3251">
                  <c:v>541.83333333333326</c:v>
                </c:pt>
                <c:pt idx="3252">
                  <c:v>542</c:v>
                </c:pt>
                <c:pt idx="3253">
                  <c:v>542.16666666666663</c:v>
                </c:pt>
                <c:pt idx="3254">
                  <c:v>542.33333333333326</c:v>
                </c:pt>
                <c:pt idx="3255">
                  <c:v>542.5</c:v>
                </c:pt>
                <c:pt idx="3256">
                  <c:v>542.66666666666663</c:v>
                </c:pt>
                <c:pt idx="3257">
                  <c:v>542.83333333333326</c:v>
                </c:pt>
                <c:pt idx="3258">
                  <c:v>543</c:v>
                </c:pt>
                <c:pt idx="3259">
                  <c:v>543.16666666666663</c:v>
                </c:pt>
                <c:pt idx="3260">
                  <c:v>543.33333333333326</c:v>
                </c:pt>
                <c:pt idx="3261">
                  <c:v>543.5</c:v>
                </c:pt>
                <c:pt idx="3262">
                  <c:v>543.66666666666663</c:v>
                </c:pt>
                <c:pt idx="3263">
                  <c:v>543.83333333333326</c:v>
                </c:pt>
                <c:pt idx="3264">
                  <c:v>544</c:v>
                </c:pt>
                <c:pt idx="3265">
                  <c:v>544.16666666666663</c:v>
                </c:pt>
                <c:pt idx="3266">
                  <c:v>544.33333333333326</c:v>
                </c:pt>
                <c:pt idx="3267">
                  <c:v>544.5</c:v>
                </c:pt>
                <c:pt idx="3268">
                  <c:v>544.66666666666663</c:v>
                </c:pt>
                <c:pt idx="3269">
                  <c:v>544.83333333333326</c:v>
                </c:pt>
                <c:pt idx="3270">
                  <c:v>545</c:v>
                </c:pt>
                <c:pt idx="3271">
                  <c:v>545.16666666666663</c:v>
                </c:pt>
                <c:pt idx="3272">
                  <c:v>545.33333333333326</c:v>
                </c:pt>
                <c:pt idx="3273">
                  <c:v>545.5</c:v>
                </c:pt>
                <c:pt idx="3274">
                  <c:v>545.66666666666663</c:v>
                </c:pt>
                <c:pt idx="3275">
                  <c:v>545.83333333333326</c:v>
                </c:pt>
                <c:pt idx="3276">
                  <c:v>546</c:v>
                </c:pt>
                <c:pt idx="3277">
                  <c:v>546.16666666666663</c:v>
                </c:pt>
                <c:pt idx="3278">
                  <c:v>546.33333333333326</c:v>
                </c:pt>
                <c:pt idx="3279">
                  <c:v>546.5</c:v>
                </c:pt>
                <c:pt idx="3280">
                  <c:v>546.66666666666663</c:v>
                </c:pt>
                <c:pt idx="3281">
                  <c:v>546.83333333333326</c:v>
                </c:pt>
                <c:pt idx="3282">
                  <c:v>547</c:v>
                </c:pt>
                <c:pt idx="3283">
                  <c:v>547.16666666666663</c:v>
                </c:pt>
                <c:pt idx="3284">
                  <c:v>547.33333333333326</c:v>
                </c:pt>
                <c:pt idx="3285">
                  <c:v>547.5</c:v>
                </c:pt>
                <c:pt idx="3286">
                  <c:v>547.66666666666663</c:v>
                </c:pt>
                <c:pt idx="3287">
                  <c:v>547.83333333333326</c:v>
                </c:pt>
                <c:pt idx="3288">
                  <c:v>548</c:v>
                </c:pt>
                <c:pt idx="3289">
                  <c:v>548.16666666666663</c:v>
                </c:pt>
                <c:pt idx="3290">
                  <c:v>548.33333333333326</c:v>
                </c:pt>
                <c:pt idx="3291">
                  <c:v>548.5</c:v>
                </c:pt>
                <c:pt idx="3292">
                  <c:v>548.66666666666663</c:v>
                </c:pt>
                <c:pt idx="3293">
                  <c:v>548.83333333333326</c:v>
                </c:pt>
                <c:pt idx="3294">
                  <c:v>549</c:v>
                </c:pt>
                <c:pt idx="3295">
                  <c:v>549.16666666666663</c:v>
                </c:pt>
                <c:pt idx="3296">
                  <c:v>549.33333333333326</c:v>
                </c:pt>
                <c:pt idx="3297">
                  <c:v>549.5</c:v>
                </c:pt>
                <c:pt idx="3298">
                  <c:v>549.66666666666663</c:v>
                </c:pt>
                <c:pt idx="3299">
                  <c:v>549.83333333333326</c:v>
                </c:pt>
                <c:pt idx="3300">
                  <c:v>550</c:v>
                </c:pt>
                <c:pt idx="3301">
                  <c:v>550.16666666666663</c:v>
                </c:pt>
                <c:pt idx="3302">
                  <c:v>550.33333333333326</c:v>
                </c:pt>
                <c:pt idx="3303">
                  <c:v>550.5</c:v>
                </c:pt>
                <c:pt idx="3304">
                  <c:v>550.66666666666663</c:v>
                </c:pt>
                <c:pt idx="3305">
                  <c:v>550.83333333333326</c:v>
                </c:pt>
                <c:pt idx="3306">
                  <c:v>551</c:v>
                </c:pt>
                <c:pt idx="3307">
                  <c:v>551.16666666666663</c:v>
                </c:pt>
                <c:pt idx="3308">
                  <c:v>551.33333333333326</c:v>
                </c:pt>
                <c:pt idx="3309">
                  <c:v>551.5</c:v>
                </c:pt>
                <c:pt idx="3310">
                  <c:v>551.66666666666663</c:v>
                </c:pt>
                <c:pt idx="3311">
                  <c:v>551.83333333333326</c:v>
                </c:pt>
                <c:pt idx="3312">
                  <c:v>552</c:v>
                </c:pt>
                <c:pt idx="3313">
                  <c:v>552.16666666666663</c:v>
                </c:pt>
                <c:pt idx="3314">
                  <c:v>552.33333333333326</c:v>
                </c:pt>
                <c:pt idx="3315">
                  <c:v>552.5</c:v>
                </c:pt>
                <c:pt idx="3316">
                  <c:v>552.66666666666663</c:v>
                </c:pt>
                <c:pt idx="3317">
                  <c:v>552.83333333333326</c:v>
                </c:pt>
                <c:pt idx="3318">
                  <c:v>553</c:v>
                </c:pt>
                <c:pt idx="3319">
                  <c:v>553.16666666666663</c:v>
                </c:pt>
                <c:pt idx="3320">
                  <c:v>553.33333333333326</c:v>
                </c:pt>
                <c:pt idx="3321">
                  <c:v>553.5</c:v>
                </c:pt>
                <c:pt idx="3322">
                  <c:v>553.66666666666663</c:v>
                </c:pt>
                <c:pt idx="3323">
                  <c:v>553.83333333333326</c:v>
                </c:pt>
                <c:pt idx="3324">
                  <c:v>554</c:v>
                </c:pt>
                <c:pt idx="3325">
                  <c:v>554.16666666666663</c:v>
                </c:pt>
                <c:pt idx="3326">
                  <c:v>554.33333333333326</c:v>
                </c:pt>
                <c:pt idx="3327">
                  <c:v>554.5</c:v>
                </c:pt>
                <c:pt idx="3328">
                  <c:v>554.66666666666663</c:v>
                </c:pt>
                <c:pt idx="3329">
                  <c:v>554.83333333333326</c:v>
                </c:pt>
                <c:pt idx="3330">
                  <c:v>555</c:v>
                </c:pt>
                <c:pt idx="3331">
                  <c:v>555.16666666666663</c:v>
                </c:pt>
                <c:pt idx="3332">
                  <c:v>555.33333333333326</c:v>
                </c:pt>
                <c:pt idx="3333">
                  <c:v>555.5</c:v>
                </c:pt>
                <c:pt idx="3334">
                  <c:v>555.66666666666663</c:v>
                </c:pt>
                <c:pt idx="3335">
                  <c:v>555.83333333333326</c:v>
                </c:pt>
                <c:pt idx="3336">
                  <c:v>556</c:v>
                </c:pt>
                <c:pt idx="3337">
                  <c:v>556.16666666666663</c:v>
                </c:pt>
                <c:pt idx="3338">
                  <c:v>556.33333333333326</c:v>
                </c:pt>
                <c:pt idx="3339">
                  <c:v>556.5</c:v>
                </c:pt>
                <c:pt idx="3340">
                  <c:v>556.66666666666663</c:v>
                </c:pt>
                <c:pt idx="3341">
                  <c:v>556.83333333333326</c:v>
                </c:pt>
                <c:pt idx="3342">
                  <c:v>557</c:v>
                </c:pt>
                <c:pt idx="3343">
                  <c:v>557.16666666666663</c:v>
                </c:pt>
                <c:pt idx="3344">
                  <c:v>557.33333333333326</c:v>
                </c:pt>
                <c:pt idx="3345">
                  <c:v>557.5</c:v>
                </c:pt>
                <c:pt idx="3346">
                  <c:v>557.66666666666663</c:v>
                </c:pt>
                <c:pt idx="3347">
                  <c:v>557.83333333333326</c:v>
                </c:pt>
                <c:pt idx="3348">
                  <c:v>558</c:v>
                </c:pt>
                <c:pt idx="3349">
                  <c:v>558.16666666666663</c:v>
                </c:pt>
                <c:pt idx="3350">
                  <c:v>558.33333333333326</c:v>
                </c:pt>
                <c:pt idx="3351">
                  <c:v>558.5</c:v>
                </c:pt>
                <c:pt idx="3352">
                  <c:v>558.66666666666663</c:v>
                </c:pt>
                <c:pt idx="3353">
                  <c:v>558.83333333333326</c:v>
                </c:pt>
                <c:pt idx="3354">
                  <c:v>559</c:v>
                </c:pt>
                <c:pt idx="3355">
                  <c:v>559.16666666666663</c:v>
                </c:pt>
                <c:pt idx="3356">
                  <c:v>559.33333333333326</c:v>
                </c:pt>
                <c:pt idx="3357">
                  <c:v>559.5</c:v>
                </c:pt>
                <c:pt idx="3358">
                  <c:v>559.66666666666663</c:v>
                </c:pt>
                <c:pt idx="3359">
                  <c:v>559.83333333333326</c:v>
                </c:pt>
                <c:pt idx="3360">
                  <c:v>560</c:v>
                </c:pt>
                <c:pt idx="3361">
                  <c:v>560.16666666666663</c:v>
                </c:pt>
                <c:pt idx="3362">
                  <c:v>560.33333333333326</c:v>
                </c:pt>
                <c:pt idx="3363">
                  <c:v>560.5</c:v>
                </c:pt>
                <c:pt idx="3364">
                  <c:v>560.66666666666663</c:v>
                </c:pt>
                <c:pt idx="3365">
                  <c:v>560.83333333333326</c:v>
                </c:pt>
                <c:pt idx="3366">
                  <c:v>561</c:v>
                </c:pt>
                <c:pt idx="3367">
                  <c:v>561.16666666666663</c:v>
                </c:pt>
                <c:pt idx="3368">
                  <c:v>561.33333333333326</c:v>
                </c:pt>
                <c:pt idx="3369">
                  <c:v>561.5</c:v>
                </c:pt>
                <c:pt idx="3370">
                  <c:v>561.66666666666663</c:v>
                </c:pt>
                <c:pt idx="3371">
                  <c:v>561.83333333333326</c:v>
                </c:pt>
                <c:pt idx="3372">
                  <c:v>562</c:v>
                </c:pt>
                <c:pt idx="3373">
                  <c:v>562.16666666666663</c:v>
                </c:pt>
                <c:pt idx="3374">
                  <c:v>562.33333333333326</c:v>
                </c:pt>
                <c:pt idx="3375">
                  <c:v>562.5</c:v>
                </c:pt>
                <c:pt idx="3376">
                  <c:v>562.66666666666663</c:v>
                </c:pt>
                <c:pt idx="3377">
                  <c:v>562.83333333333326</c:v>
                </c:pt>
                <c:pt idx="3378">
                  <c:v>563</c:v>
                </c:pt>
                <c:pt idx="3379">
                  <c:v>563.16666666666663</c:v>
                </c:pt>
                <c:pt idx="3380">
                  <c:v>563.33333333333326</c:v>
                </c:pt>
                <c:pt idx="3381">
                  <c:v>563.5</c:v>
                </c:pt>
                <c:pt idx="3382">
                  <c:v>563.66666666666663</c:v>
                </c:pt>
                <c:pt idx="3383">
                  <c:v>563.83333333333326</c:v>
                </c:pt>
                <c:pt idx="3384">
                  <c:v>564</c:v>
                </c:pt>
                <c:pt idx="3385">
                  <c:v>564.16666666666663</c:v>
                </c:pt>
                <c:pt idx="3386">
                  <c:v>564.33333333333326</c:v>
                </c:pt>
                <c:pt idx="3387">
                  <c:v>564.5</c:v>
                </c:pt>
                <c:pt idx="3388">
                  <c:v>564.66666666666663</c:v>
                </c:pt>
                <c:pt idx="3389">
                  <c:v>564.83333333333326</c:v>
                </c:pt>
                <c:pt idx="3390">
                  <c:v>565</c:v>
                </c:pt>
                <c:pt idx="3391">
                  <c:v>565.16666666666663</c:v>
                </c:pt>
                <c:pt idx="3392">
                  <c:v>565.33333333333326</c:v>
                </c:pt>
                <c:pt idx="3393">
                  <c:v>565.5</c:v>
                </c:pt>
                <c:pt idx="3394">
                  <c:v>565.66666666666663</c:v>
                </c:pt>
                <c:pt idx="3395">
                  <c:v>565.83333333333326</c:v>
                </c:pt>
                <c:pt idx="3396">
                  <c:v>566</c:v>
                </c:pt>
                <c:pt idx="3397">
                  <c:v>566.16666666666663</c:v>
                </c:pt>
                <c:pt idx="3398">
                  <c:v>566.33333333333326</c:v>
                </c:pt>
                <c:pt idx="3399">
                  <c:v>566.5</c:v>
                </c:pt>
                <c:pt idx="3400">
                  <c:v>566.66666666666663</c:v>
                </c:pt>
                <c:pt idx="3401">
                  <c:v>566.83333333333326</c:v>
                </c:pt>
                <c:pt idx="3402">
                  <c:v>567</c:v>
                </c:pt>
                <c:pt idx="3403">
                  <c:v>567.16666666666663</c:v>
                </c:pt>
                <c:pt idx="3404">
                  <c:v>567.33333333333326</c:v>
                </c:pt>
                <c:pt idx="3405">
                  <c:v>567.5</c:v>
                </c:pt>
                <c:pt idx="3406">
                  <c:v>567.66666666666663</c:v>
                </c:pt>
                <c:pt idx="3407">
                  <c:v>567.83333333333326</c:v>
                </c:pt>
                <c:pt idx="3408">
                  <c:v>568</c:v>
                </c:pt>
                <c:pt idx="3409">
                  <c:v>568.16666666666663</c:v>
                </c:pt>
                <c:pt idx="3410">
                  <c:v>568.33333333333326</c:v>
                </c:pt>
                <c:pt idx="3411">
                  <c:v>568.5</c:v>
                </c:pt>
                <c:pt idx="3412">
                  <c:v>568.66666666666663</c:v>
                </c:pt>
                <c:pt idx="3413">
                  <c:v>568.83333333333326</c:v>
                </c:pt>
                <c:pt idx="3414">
                  <c:v>569</c:v>
                </c:pt>
                <c:pt idx="3415">
                  <c:v>569.16666666666663</c:v>
                </c:pt>
                <c:pt idx="3416">
                  <c:v>569.33333333333326</c:v>
                </c:pt>
                <c:pt idx="3417">
                  <c:v>569.5</c:v>
                </c:pt>
                <c:pt idx="3418">
                  <c:v>569.66666666666663</c:v>
                </c:pt>
                <c:pt idx="3419">
                  <c:v>569.83333333333326</c:v>
                </c:pt>
                <c:pt idx="3420">
                  <c:v>570</c:v>
                </c:pt>
                <c:pt idx="3421">
                  <c:v>570.16666666666663</c:v>
                </c:pt>
                <c:pt idx="3422">
                  <c:v>570.33333333333326</c:v>
                </c:pt>
                <c:pt idx="3423">
                  <c:v>570.5</c:v>
                </c:pt>
                <c:pt idx="3424">
                  <c:v>570.66666666666663</c:v>
                </c:pt>
                <c:pt idx="3425">
                  <c:v>570.83333333333326</c:v>
                </c:pt>
                <c:pt idx="3426">
                  <c:v>571</c:v>
                </c:pt>
                <c:pt idx="3427">
                  <c:v>571.16666666666663</c:v>
                </c:pt>
                <c:pt idx="3428">
                  <c:v>571.33333333333326</c:v>
                </c:pt>
                <c:pt idx="3429">
                  <c:v>571.5</c:v>
                </c:pt>
                <c:pt idx="3430">
                  <c:v>571.66666666666663</c:v>
                </c:pt>
                <c:pt idx="3431">
                  <c:v>571.83333333333326</c:v>
                </c:pt>
                <c:pt idx="3432">
                  <c:v>572</c:v>
                </c:pt>
                <c:pt idx="3433">
                  <c:v>572.16666666666663</c:v>
                </c:pt>
                <c:pt idx="3434">
                  <c:v>572.33333333333326</c:v>
                </c:pt>
                <c:pt idx="3435">
                  <c:v>572.5</c:v>
                </c:pt>
                <c:pt idx="3436">
                  <c:v>572.66666666666663</c:v>
                </c:pt>
                <c:pt idx="3437">
                  <c:v>572.83333333333326</c:v>
                </c:pt>
                <c:pt idx="3438">
                  <c:v>573</c:v>
                </c:pt>
                <c:pt idx="3439">
                  <c:v>573.16666666666663</c:v>
                </c:pt>
                <c:pt idx="3440">
                  <c:v>573.33333333333326</c:v>
                </c:pt>
                <c:pt idx="3441">
                  <c:v>573.5</c:v>
                </c:pt>
                <c:pt idx="3442">
                  <c:v>573.66666666666663</c:v>
                </c:pt>
                <c:pt idx="3443">
                  <c:v>573.83333333333326</c:v>
                </c:pt>
                <c:pt idx="3444">
                  <c:v>574</c:v>
                </c:pt>
                <c:pt idx="3445">
                  <c:v>574.16666666666663</c:v>
                </c:pt>
                <c:pt idx="3446">
                  <c:v>574.33333333333326</c:v>
                </c:pt>
                <c:pt idx="3447">
                  <c:v>574.5</c:v>
                </c:pt>
                <c:pt idx="3448">
                  <c:v>574.66666666666663</c:v>
                </c:pt>
                <c:pt idx="3449">
                  <c:v>574.83333333333326</c:v>
                </c:pt>
                <c:pt idx="3450">
                  <c:v>575</c:v>
                </c:pt>
                <c:pt idx="3451">
                  <c:v>575.16666666666663</c:v>
                </c:pt>
                <c:pt idx="3452">
                  <c:v>575.33333333333326</c:v>
                </c:pt>
                <c:pt idx="3453">
                  <c:v>575.5</c:v>
                </c:pt>
                <c:pt idx="3454">
                  <c:v>575.66666666666663</c:v>
                </c:pt>
                <c:pt idx="3455">
                  <c:v>575.83333333333326</c:v>
                </c:pt>
                <c:pt idx="3456">
                  <c:v>576</c:v>
                </c:pt>
                <c:pt idx="3457">
                  <c:v>576.16666666666663</c:v>
                </c:pt>
                <c:pt idx="3458">
                  <c:v>576.33333333333326</c:v>
                </c:pt>
                <c:pt idx="3459">
                  <c:v>576.5</c:v>
                </c:pt>
                <c:pt idx="3460">
                  <c:v>576.66666666666663</c:v>
                </c:pt>
                <c:pt idx="3461">
                  <c:v>576.83333333333326</c:v>
                </c:pt>
                <c:pt idx="3462">
                  <c:v>577</c:v>
                </c:pt>
                <c:pt idx="3463">
                  <c:v>577.16666666666663</c:v>
                </c:pt>
                <c:pt idx="3464">
                  <c:v>577.33333333333326</c:v>
                </c:pt>
                <c:pt idx="3465">
                  <c:v>577.5</c:v>
                </c:pt>
                <c:pt idx="3466">
                  <c:v>577.66666666666663</c:v>
                </c:pt>
                <c:pt idx="3467">
                  <c:v>577.83333333333326</c:v>
                </c:pt>
                <c:pt idx="3468">
                  <c:v>578</c:v>
                </c:pt>
                <c:pt idx="3469">
                  <c:v>578.16666666666663</c:v>
                </c:pt>
                <c:pt idx="3470">
                  <c:v>578.33333333333326</c:v>
                </c:pt>
                <c:pt idx="3471">
                  <c:v>578.5</c:v>
                </c:pt>
                <c:pt idx="3472">
                  <c:v>578.66666666666663</c:v>
                </c:pt>
                <c:pt idx="3473">
                  <c:v>578.83333333333326</c:v>
                </c:pt>
                <c:pt idx="3474">
                  <c:v>579</c:v>
                </c:pt>
                <c:pt idx="3475">
                  <c:v>579.16666666666663</c:v>
                </c:pt>
                <c:pt idx="3476">
                  <c:v>579.33333333333326</c:v>
                </c:pt>
                <c:pt idx="3477">
                  <c:v>579.5</c:v>
                </c:pt>
                <c:pt idx="3478">
                  <c:v>579.66666666666663</c:v>
                </c:pt>
                <c:pt idx="3479">
                  <c:v>579.83333333333326</c:v>
                </c:pt>
                <c:pt idx="3480">
                  <c:v>580</c:v>
                </c:pt>
                <c:pt idx="3481">
                  <c:v>580.16666666666663</c:v>
                </c:pt>
                <c:pt idx="3482">
                  <c:v>580.33333333333326</c:v>
                </c:pt>
              </c:numCache>
            </c:numRef>
          </c:xVal>
          <c:yVal>
            <c:numRef>
              <c:f>HYDROGRAPH!$H$4:$H$3486</c:f>
              <c:numCache>
                <c:formatCode>0.000</c:formatCode>
                <c:ptCount val="3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1E-4742-8FF1-31ADA43D7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46712"/>
        <c:axId val="600347104"/>
        <c:extLst/>
      </c:scatterChart>
      <c:scatterChart>
        <c:scatterStyle val="smoothMarker"/>
        <c:varyColors val="0"/>
        <c:ser>
          <c:idx val="1"/>
          <c:order val="1"/>
          <c:tx>
            <c:v>Stage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HYDROGRAPH!$B$4:$B$3486</c:f>
              <c:numCache>
                <c:formatCode>0.000</c:formatCode>
                <c:ptCount val="3483"/>
                <c:pt idx="0" formatCode="General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1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1.6666666666666665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</c:v>
                </c:pt>
                <c:pt idx="24">
                  <c:v>4</c:v>
                </c:pt>
                <c:pt idx="25">
                  <c:v>4.1666666666666661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5.1666666666666661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5.6666666666666661</c:v>
                </c:pt>
                <c:pt idx="35">
                  <c:v>5.833333333333333</c:v>
                </c:pt>
                <c:pt idx="36">
                  <c:v>6</c:v>
                </c:pt>
                <c:pt idx="37">
                  <c:v>6.1666666666666661</c:v>
                </c:pt>
                <c:pt idx="38">
                  <c:v>6.333333333333333</c:v>
                </c:pt>
                <c:pt idx="39">
                  <c:v>6.5</c:v>
                </c:pt>
                <c:pt idx="40">
                  <c:v>6.6666666666666661</c:v>
                </c:pt>
                <c:pt idx="41">
                  <c:v>6.833333333333333</c:v>
                </c:pt>
                <c:pt idx="42">
                  <c:v>7</c:v>
                </c:pt>
                <c:pt idx="43">
                  <c:v>7.1666666666666661</c:v>
                </c:pt>
                <c:pt idx="44">
                  <c:v>7.333333333333333</c:v>
                </c:pt>
                <c:pt idx="45">
                  <c:v>7.5</c:v>
                </c:pt>
                <c:pt idx="46">
                  <c:v>7.6666666666666661</c:v>
                </c:pt>
                <c:pt idx="47">
                  <c:v>7.833333333333333</c:v>
                </c:pt>
                <c:pt idx="48">
                  <c:v>8</c:v>
                </c:pt>
                <c:pt idx="49">
                  <c:v>8.1666666666666661</c:v>
                </c:pt>
                <c:pt idx="50">
                  <c:v>8.3333333333333321</c:v>
                </c:pt>
                <c:pt idx="51">
                  <c:v>8.5</c:v>
                </c:pt>
                <c:pt idx="52">
                  <c:v>8.6666666666666661</c:v>
                </c:pt>
                <c:pt idx="53">
                  <c:v>8.8333333333333321</c:v>
                </c:pt>
                <c:pt idx="54">
                  <c:v>9</c:v>
                </c:pt>
                <c:pt idx="55">
                  <c:v>9.1666666666666661</c:v>
                </c:pt>
                <c:pt idx="56">
                  <c:v>9.3333333333333321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10</c:v>
                </c:pt>
                <c:pt idx="61">
                  <c:v>10.166666666666666</c:v>
                </c:pt>
                <c:pt idx="62">
                  <c:v>10.333333333333332</c:v>
                </c:pt>
                <c:pt idx="63">
                  <c:v>10.5</c:v>
                </c:pt>
                <c:pt idx="64">
                  <c:v>10.666666666666666</c:v>
                </c:pt>
                <c:pt idx="65">
                  <c:v>10.833333333333332</c:v>
                </c:pt>
                <c:pt idx="66">
                  <c:v>11</c:v>
                </c:pt>
                <c:pt idx="67">
                  <c:v>11.166666666666666</c:v>
                </c:pt>
                <c:pt idx="68">
                  <c:v>11.333333333333332</c:v>
                </c:pt>
                <c:pt idx="69">
                  <c:v>11.5</c:v>
                </c:pt>
                <c:pt idx="70">
                  <c:v>11.666666666666666</c:v>
                </c:pt>
                <c:pt idx="71">
                  <c:v>11.833333333333332</c:v>
                </c:pt>
                <c:pt idx="72">
                  <c:v>12</c:v>
                </c:pt>
                <c:pt idx="73">
                  <c:v>12.166666666666666</c:v>
                </c:pt>
                <c:pt idx="74">
                  <c:v>12.333333333333332</c:v>
                </c:pt>
                <c:pt idx="75">
                  <c:v>12.5</c:v>
                </c:pt>
                <c:pt idx="76">
                  <c:v>12.666666666666666</c:v>
                </c:pt>
                <c:pt idx="77">
                  <c:v>12.833333333333332</c:v>
                </c:pt>
                <c:pt idx="78">
                  <c:v>13</c:v>
                </c:pt>
                <c:pt idx="79">
                  <c:v>13.166666666666666</c:v>
                </c:pt>
                <c:pt idx="80">
                  <c:v>13.333333333333332</c:v>
                </c:pt>
                <c:pt idx="81">
                  <c:v>13.5</c:v>
                </c:pt>
                <c:pt idx="82">
                  <c:v>13.666666666666666</c:v>
                </c:pt>
                <c:pt idx="83">
                  <c:v>13.833333333333332</c:v>
                </c:pt>
                <c:pt idx="84">
                  <c:v>14</c:v>
                </c:pt>
                <c:pt idx="85">
                  <c:v>14.166666666666666</c:v>
                </c:pt>
                <c:pt idx="86">
                  <c:v>14.333333333333332</c:v>
                </c:pt>
                <c:pt idx="87">
                  <c:v>14.5</c:v>
                </c:pt>
                <c:pt idx="88">
                  <c:v>14.666666666666666</c:v>
                </c:pt>
                <c:pt idx="89">
                  <c:v>14.833333333333332</c:v>
                </c:pt>
                <c:pt idx="90">
                  <c:v>15</c:v>
                </c:pt>
                <c:pt idx="91">
                  <c:v>15.166666666666666</c:v>
                </c:pt>
                <c:pt idx="92">
                  <c:v>15.333333333333332</c:v>
                </c:pt>
                <c:pt idx="93">
                  <c:v>15.5</c:v>
                </c:pt>
                <c:pt idx="94">
                  <c:v>15.666666666666666</c:v>
                </c:pt>
                <c:pt idx="95">
                  <c:v>15.833333333333332</c:v>
                </c:pt>
                <c:pt idx="96">
                  <c:v>16</c:v>
                </c:pt>
                <c:pt idx="97">
                  <c:v>16.166666666666664</c:v>
                </c:pt>
                <c:pt idx="98">
                  <c:v>16.333333333333332</c:v>
                </c:pt>
                <c:pt idx="99">
                  <c:v>16.5</c:v>
                </c:pt>
                <c:pt idx="100">
                  <c:v>16.666666666666664</c:v>
                </c:pt>
                <c:pt idx="101">
                  <c:v>16.833333333333332</c:v>
                </c:pt>
                <c:pt idx="102">
                  <c:v>17</c:v>
                </c:pt>
                <c:pt idx="103">
                  <c:v>17.166666666666664</c:v>
                </c:pt>
                <c:pt idx="104">
                  <c:v>17.333333333333332</c:v>
                </c:pt>
                <c:pt idx="105">
                  <c:v>17.5</c:v>
                </c:pt>
                <c:pt idx="106">
                  <c:v>17.666666666666664</c:v>
                </c:pt>
                <c:pt idx="107">
                  <c:v>17.833333333333332</c:v>
                </c:pt>
                <c:pt idx="108">
                  <c:v>18</c:v>
                </c:pt>
                <c:pt idx="109">
                  <c:v>18.166666666666664</c:v>
                </c:pt>
                <c:pt idx="110">
                  <c:v>18.333333333333332</c:v>
                </c:pt>
                <c:pt idx="111">
                  <c:v>18.5</c:v>
                </c:pt>
                <c:pt idx="112">
                  <c:v>18.666666666666664</c:v>
                </c:pt>
                <c:pt idx="113">
                  <c:v>18.833333333333332</c:v>
                </c:pt>
                <c:pt idx="114">
                  <c:v>19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19.666666666666664</c:v>
                </c:pt>
                <c:pt idx="119">
                  <c:v>19.833333333333332</c:v>
                </c:pt>
                <c:pt idx="120">
                  <c:v>20</c:v>
                </c:pt>
                <c:pt idx="121">
                  <c:v>20.166666666666664</c:v>
                </c:pt>
                <c:pt idx="122">
                  <c:v>20.333333333333332</c:v>
                </c:pt>
                <c:pt idx="123">
                  <c:v>20.5</c:v>
                </c:pt>
                <c:pt idx="124">
                  <c:v>20.666666666666664</c:v>
                </c:pt>
                <c:pt idx="125">
                  <c:v>20.833333333333332</c:v>
                </c:pt>
                <c:pt idx="126">
                  <c:v>21</c:v>
                </c:pt>
                <c:pt idx="127">
                  <c:v>21.166666666666664</c:v>
                </c:pt>
                <c:pt idx="128">
                  <c:v>21.333333333333332</c:v>
                </c:pt>
                <c:pt idx="129">
                  <c:v>21.5</c:v>
                </c:pt>
                <c:pt idx="130">
                  <c:v>21.666666666666664</c:v>
                </c:pt>
                <c:pt idx="131">
                  <c:v>21.833333333333332</c:v>
                </c:pt>
                <c:pt idx="132">
                  <c:v>22</c:v>
                </c:pt>
                <c:pt idx="133">
                  <c:v>22.166666666666664</c:v>
                </c:pt>
                <c:pt idx="134">
                  <c:v>22.333333333333332</c:v>
                </c:pt>
                <c:pt idx="135">
                  <c:v>22.5</c:v>
                </c:pt>
                <c:pt idx="136">
                  <c:v>22.666666666666664</c:v>
                </c:pt>
                <c:pt idx="137">
                  <c:v>22.833333333333332</c:v>
                </c:pt>
                <c:pt idx="138">
                  <c:v>23</c:v>
                </c:pt>
                <c:pt idx="139">
                  <c:v>23.166666666666664</c:v>
                </c:pt>
                <c:pt idx="140">
                  <c:v>23.333333333333332</c:v>
                </c:pt>
                <c:pt idx="141">
                  <c:v>23.5</c:v>
                </c:pt>
                <c:pt idx="142">
                  <c:v>23.666666666666664</c:v>
                </c:pt>
                <c:pt idx="143">
                  <c:v>23.833333333333332</c:v>
                </c:pt>
                <c:pt idx="144">
                  <c:v>24</c:v>
                </c:pt>
                <c:pt idx="145">
                  <c:v>24.166666666666664</c:v>
                </c:pt>
                <c:pt idx="146">
                  <c:v>24.333333333333332</c:v>
                </c:pt>
                <c:pt idx="147">
                  <c:v>24.5</c:v>
                </c:pt>
                <c:pt idx="148">
                  <c:v>24.666666666666664</c:v>
                </c:pt>
                <c:pt idx="149">
                  <c:v>24.833333333333332</c:v>
                </c:pt>
                <c:pt idx="150">
                  <c:v>25</c:v>
                </c:pt>
                <c:pt idx="151">
                  <c:v>25.166666666666664</c:v>
                </c:pt>
                <c:pt idx="152">
                  <c:v>25.333333333333332</c:v>
                </c:pt>
                <c:pt idx="153">
                  <c:v>25.5</c:v>
                </c:pt>
                <c:pt idx="154">
                  <c:v>25.666666666666664</c:v>
                </c:pt>
                <c:pt idx="155">
                  <c:v>25.833333333333332</c:v>
                </c:pt>
                <c:pt idx="156">
                  <c:v>26</c:v>
                </c:pt>
                <c:pt idx="157">
                  <c:v>26.166666666666664</c:v>
                </c:pt>
                <c:pt idx="158">
                  <c:v>26.333333333333332</c:v>
                </c:pt>
                <c:pt idx="159">
                  <c:v>26.5</c:v>
                </c:pt>
                <c:pt idx="160">
                  <c:v>26.666666666666664</c:v>
                </c:pt>
                <c:pt idx="161">
                  <c:v>26.833333333333332</c:v>
                </c:pt>
                <c:pt idx="162">
                  <c:v>27</c:v>
                </c:pt>
                <c:pt idx="163">
                  <c:v>27.166666666666664</c:v>
                </c:pt>
                <c:pt idx="164">
                  <c:v>27.333333333333332</c:v>
                </c:pt>
                <c:pt idx="165">
                  <c:v>27.5</c:v>
                </c:pt>
                <c:pt idx="166">
                  <c:v>27.666666666666664</c:v>
                </c:pt>
                <c:pt idx="167">
                  <c:v>27.833333333333332</c:v>
                </c:pt>
                <c:pt idx="168">
                  <c:v>28</c:v>
                </c:pt>
                <c:pt idx="169">
                  <c:v>28.166666666666664</c:v>
                </c:pt>
                <c:pt idx="170">
                  <c:v>28.333333333333332</c:v>
                </c:pt>
                <c:pt idx="171">
                  <c:v>28.5</c:v>
                </c:pt>
                <c:pt idx="172">
                  <c:v>28.666666666666664</c:v>
                </c:pt>
                <c:pt idx="173">
                  <c:v>28.833333333333332</c:v>
                </c:pt>
                <c:pt idx="174">
                  <c:v>29</c:v>
                </c:pt>
                <c:pt idx="175">
                  <c:v>29.166666666666664</c:v>
                </c:pt>
                <c:pt idx="176">
                  <c:v>29.333333333333332</c:v>
                </c:pt>
                <c:pt idx="177">
                  <c:v>29.5</c:v>
                </c:pt>
                <c:pt idx="178">
                  <c:v>29.666666666666664</c:v>
                </c:pt>
                <c:pt idx="179">
                  <c:v>29.833333333333332</c:v>
                </c:pt>
                <c:pt idx="180">
                  <c:v>30</c:v>
                </c:pt>
                <c:pt idx="181">
                  <c:v>30.166666666666664</c:v>
                </c:pt>
                <c:pt idx="182">
                  <c:v>30.333333333333332</c:v>
                </c:pt>
                <c:pt idx="183">
                  <c:v>30.5</c:v>
                </c:pt>
                <c:pt idx="184">
                  <c:v>30.666666666666664</c:v>
                </c:pt>
                <c:pt idx="185">
                  <c:v>30.833333333333332</c:v>
                </c:pt>
                <c:pt idx="186">
                  <c:v>31</c:v>
                </c:pt>
                <c:pt idx="187">
                  <c:v>31.166666666666664</c:v>
                </c:pt>
                <c:pt idx="188">
                  <c:v>31.333333333333332</c:v>
                </c:pt>
                <c:pt idx="189">
                  <c:v>31.5</c:v>
                </c:pt>
                <c:pt idx="190">
                  <c:v>31.666666666666664</c:v>
                </c:pt>
                <c:pt idx="191">
                  <c:v>31.833333333333332</c:v>
                </c:pt>
                <c:pt idx="192">
                  <c:v>32</c:v>
                </c:pt>
                <c:pt idx="193">
                  <c:v>32.166666666666664</c:v>
                </c:pt>
                <c:pt idx="194">
                  <c:v>32.333333333333329</c:v>
                </c:pt>
                <c:pt idx="195">
                  <c:v>32.5</c:v>
                </c:pt>
                <c:pt idx="196">
                  <c:v>32.666666666666664</c:v>
                </c:pt>
                <c:pt idx="197">
                  <c:v>32.833333333333329</c:v>
                </c:pt>
                <c:pt idx="198">
                  <c:v>33</c:v>
                </c:pt>
                <c:pt idx="199">
                  <c:v>33.166666666666664</c:v>
                </c:pt>
                <c:pt idx="200">
                  <c:v>33.333333333333329</c:v>
                </c:pt>
                <c:pt idx="201">
                  <c:v>33.5</c:v>
                </c:pt>
                <c:pt idx="202">
                  <c:v>33.666666666666664</c:v>
                </c:pt>
                <c:pt idx="203">
                  <c:v>33.833333333333329</c:v>
                </c:pt>
                <c:pt idx="204">
                  <c:v>34</c:v>
                </c:pt>
                <c:pt idx="205">
                  <c:v>34.166666666666664</c:v>
                </c:pt>
                <c:pt idx="206">
                  <c:v>34.333333333333329</c:v>
                </c:pt>
                <c:pt idx="207">
                  <c:v>34.5</c:v>
                </c:pt>
                <c:pt idx="208">
                  <c:v>34.666666666666664</c:v>
                </c:pt>
                <c:pt idx="209">
                  <c:v>34.833333333333329</c:v>
                </c:pt>
                <c:pt idx="210">
                  <c:v>35</c:v>
                </c:pt>
                <c:pt idx="211">
                  <c:v>35.166666666666664</c:v>
                </c:pt>
                <c:pt idx="212">
                  <c:v>35.333333333333329</c:v>
                </c:pt>
                <c:pt idx="213">
                  <c:v>35.5</c:v>
                </c:pt>
                <c:pt idx="214">
                  <c:v>35.666666666666664</c:v>
                </c:pt>
                <c:pt idx="215">
                  <c:v>35.833333333333329</c:v>
                </c:pt>
                <c:pt idx="216">
                  <c:v>36</c:v>
                </c:pt>
                <c:pt idx="217">
                  <c:v>36.166666666666664</c:v>
                </c:pt>
                <c:pt idx="218">
                  <c:v>36.333333333333329</c:v>
                </c:pt>
                <c:pt idx="219">
                  <c:v>36.5</c:v>
                </c:pt>
                <c:pt idx="220">
                  <c:v>36.666666666666664</c:v>
                </c:pt>
                <c:pt idx="221">
                  <c:v>36.833333333333329</c:v>
                </c:pt>
                <c:pt idx="222">
                  <c:v>37</c:v>
                </c:pt>
                <c:pt idx="223">
                  <c:v>37.166666666666664</c:v>
                </c:pt>
                <c:pt idx="224">
                  <c:v>37.333333333333329</c:v>
                </c:pt>
                <c:pt idx="225">
                  <c:v>37.5</c:v>
                </c:pt>
                <c:pt idx="226">
                  <c:v>37.666666666666664</c:v>
                </c:pt>
                <c:pt idx="227">
                  <c:v>37.833333333333329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38.5</c:v>
                </c:pt>
                <c:pt idx="232">
                  <c:v>38.666666666666664</c:v>
                </c:pt>
                <c:pt idx="233">
                  <c:v>38.833333333333329</c:v>
                </c:pt>
                <c:pt idx="234">
                  <c:v>39</c:v>
                </c:pt>
                <c:pt idx="235">
                  <c:v>39.166666666666664</c:v>
                </c:pt>
                <c:pt idx="236">
                  <c:v>39.333333333333329</c:v>
                </c:pt>
                <c:pt idx="237">
                  <c:v>39.5</c:v>
                </c:pt>
                <c:pt idx="238">
                  <c:v>39.666666666666664</c:v>
                </c:pt>
                <c:pt idx="239">
                  <c:v>39.833333333333329</c:v>
                </c:pt>
                <c:pt idx="240">
                  <c:v>40</c:v>
                </c:pt>
                <c:pt idx="241">
                  <c:v>40.166666666666664</c:v>
                </c:pt>
                <c:pt idx="242">
                  <c:v>40.333333333333329</c:v>
                </c:pt>
                <c:pt idx="243">
                  <c:v>40.5</c:v>
                </c:pt>
                <c:pt idx="244">
                  <c:v>40.666666666666664</c:v>
                </c:pt>
                <c:pt idx="245">
                  <c:v>40.833333333333329</c:v>
                </c:pt>
                <c:pt idx="246">
                  <c:v>41</c:v>
                </c:pt>
                <c:pt idx="247">
                  <c:v>41.166666666666664</c:v>
                </c:pt>
                <c:pt idx="248">
                  <c:v>41.333333333333329</c:v>
                </c:pt>
                <c:pt idx="249">
                  <c:v>41.5</c:v>
                </c:pt>
                <c:pt idx="250">
                  <c:v>41.666666666666664</c:v>
                </c:pt>
                <c:pt idx="251">
                  <c:v>41.833333333333329</c:v>
                </c:pt>
                <c:pt idx="252">
                  <c:v>42</c:v>
                </c:pt>
                <c:pt idx="253">
                  <c:v>42.166666666666664</c:v>
                </c:pt>
                <c:pt idx="254">
                  <c:v>42.333333333333329</c:v>
                </c:pt>
                <c:pt idx="255">
                  <c:v>42.5</c:v>
                </c:pt>
                <c:pt idx="256">
                  <c:v>42.666666666666664</c:v>
                </c:pt>
                <c:pt idx="257">
                  <c:v>42.833333333333329</c:v>
                </c:pt>
                <c:pt idx="258">
                  <c:v>43</c:v>
                </c:pt>
                <c:pt idx="259">
                  <c:v>43.166666666666664</c:v>
                </c:pt>
                <c:pt idx="260">
                  <c:v>43.333333333333329</c:v>
                </c:pt>
                <c:pt idx="261">
                  <c:v>43.5</c:v>
                </c:pt>
                <c:pt idx="262">
                  <c:v>43.666666666666664</c:v>
                </c:pt>
                <c:pt idx="263">
                  <c:v>43.833333333333329</c:v>
                </c:pt>
                <c:pt idx="264">
                  <c:v>44</c:v>
                </c:pt>
                <c:pt idx="265">
                  <c:v>44.166666666666664</c:v>
                </c:pt>
                <c:pt idx="266">
                  <c:v>44.333333333333329</c:v>
                </c:pt>
                <c:pt idx="267">
                  <c:v>44.5</c:v>
                </c:pt>
                <c:pt idx="268">
                  <c:v>44.666666666666664</c:v>
                </c:pt>
                <c:pt idx="269">
                  <c:v>44.833333333333329</c:v>
                </c:pt>
                <c:pt idx="270">
                  <c:v>45</c:v>
                </c:pt>
                <c:pt idx="271">
                  <c:v>45.166666666666664</c:v>
                </c:pt>
                <c:pt idx="272">
                  <c:v>45.333333333333329</c:v>
                </c:pt>
                <c:pt idx="273">
                  <c:v>45.5</c:v>
                </c:pt>
                <c:pt idx="274">
                  <c:v>45.666666666666664</c:v>
                </c:pt>
                <c:pt idx="275">
                  <c:v>45.833333333333329</c:v>
                </c:pt>
                <c:pt idx="276">
                  <c:v>46</c:v>
                </c:pt>
                <c:pt idx="277">
                  <c:v>46.166666666666664</c:v>
                </c:pt>
                <c:pt idx="278">
                  <c:v>46.333333333333329</c:v>
                </c:pt>
                <c:pt idx="279">
                  <c:v>46.5</c:v>
                </c:pt>
                <c:pt idx="280">
                  <c:v>46.666666666666664</c:v>
                </c:pt>
                <c:pt idx="281">
                  <c:v>46.833333333333329</c:v>
                </c:pt>
                <c:pt idx="282">
                  <c:v>47</c:v>
                </c:pt>
                <c:pt idx="283">
                  <c:v>47.166666666666664</c:v>
                </c:pt>
                <c:pt idx="284">
                  <c:v>47.333333333333329</c:v>
                </c:pt>
                <c:pt idx="285">
                  <c:v>47.5</c:v>
                </c:pt>
                <c:pt idx="286">
                  <c:v>47.666666666666664</c:v>
                </c:pt>
                <c:pt idx="287">
                  <c:v>47.833333333333329</c:v>
                </c:pt>
                <c:pt idx="288">
                  <c:v>48</c:v>
                </c:pt>
                <c:pt idx="289">
                  <c:v>48.166666666666664</c:v>
                </c:pt>
                <c:pt idx="290">
                  <c:v>48.333333333333329</c:v>
                </c:pt>
                <c:pt idx="291">
                  <c:v>48.5</c:v>
                </c:pt>
                <c:pt idx="292">
                  <c:v>48.666666666666664</c:v>
                </c:pt>
                <c:pt idx="293">
                  <c:v>48.833333333333329</c:v>
                </c:pt>
                <c:pt idx="294">
                  <c:v>49</c:v>
                </c:pt>
                <c:pt idx="295">
                  <c:v>49.166666666666664</c:v>
                </c:pt>
                <c:pt idx="296">
                  <c:v>49.333333333333329</c:v>
                </c:pt>
                <c:pt idx="297">
                  <c:v>49.5</c:v>
                </c:pt>
                <c:pt idx="298">
                  <c:v>49.666666666666664</c:v>
                </c:pt>
                <c:pt idx="299">
                  <c:v>49.833333333333329</c:v>
                </c:pt>
                <c:pt idx="300">
                  <c:v>50</c:v>
                </c:pt>
                <c:pt idx="301">
                  <c:v>50.166666666666664</c:v>
                </c:pt>
                <c:pt idx="302">
                  <c:v>50.333333333333329</c:v>
                </c:pt>
                <c:pt idx="303">
                  <c:v>50.5</c:v>
                </c:pt>
                <c:pt idx="304">
                  <c:v>50.666666666666664</c:v>
                </c:pt>
                <c:pt idx="305">
                  <c:v>50.833333333333329</c:v>
                </c:pt>
                <c:pt idx="306">
                  <c:v>51</c:v>
                </c:pt>
                <c:pt idx="307">
                  <c:v>51.166666666666664</c:v>
                </c:pt>
                <c:pt idx="308">
                  <c:v>51.333333333333329</c:v>
                </c:pt>
                <c:pt idx="309">
                  <c:v>51.5</c:v>
                </c:pt>
                <c:pt idx="310">
                  <c:v>51.666666666666664</c:v>
                </c:pt>
                <c:pt idx="311">
                  <c:v>51.833333333333329</c:v>
                </c:pt>
                <c:pt idx="312">
                  <c:v>52</c:v>
                </c:pt>
                <c:pt idx="313">
                  <c:v>52.166666666666664</c:v>
                </c:pt>
                <c:pt idx="314">
                  <c:v>52.333333333333329</c:v>
                </c:pt>
                <c:pt idx="315">
                  <c:v>52.5</c:v>
                </c:pt>
                <c:pt idx="316">
                  <c:v>52.666666666666664</c:v>
                </c:pt>
                <c:pt idx="317">
                  <c:v>52.833333333333329</c:v>
                </c:pt>
                <c:pt idx="318">
                  <c:v>53</c:v>
                </c:pt>
                <c:pt idx="319">
                  <c:v>53.166666666666664</c:v>
                </c:pt>
                <c:pt idx="320">
                  <c:v>53.333333333333329</c:v>
                </c:pt>
                <c:pt idx="321">
                  <c:v>53.5</c:v>
                </c:pt>
                <c:pt idx="322">
                  <c:v>53.666666666666664</c:v>
                </c:pt>
                <c:pt idx="323">
                  <c:v>53.833333333333329</c:v>
                </c:pt>
                <c:pt idx="324">
                  <c:v>54</c:v>
                </c:pt>
                <c:pt idx="325">
                  <c:v>54.166666666666664</c:v>
                </c:pt>
                <c:pt idx="326">
                  <c:v>54.333333333333329</c:v>
                </c:pt>
                <c:pt idx="327">
                  <c:v>54.5</c:v>
                </c:pt>
                <c:pt idx="328">
                  <c:v>54.666666666666664</c:v>
                </c:pt>
                <c:pt idx="329">
                  <c:v>54.833333333333329</c:v>
                </c:pt>
                <c:pt idx="330">
                  <c:v>55</c:v>
                </c:pt>
                <c:pt idx="331">
                  <c:v>55.166666666666664</c:v>
                </c:pt>
                <c:pt idx="332">
                  <c:v>55.333333333333329</c:v>
                </c:pt>
                <c:pt idx="333">
                  <c:v>55.5</c:v>
                </c:pt>
                <c:pt idx="334">
                  <c:v>55.666666666666664</c:v>
                </c:pt>
                <c:pt idx="335">
                  <c:v>55.833333333333329</c:v>
                </c:pt>
                <c:pt idx="336">
                  <c:v>56</c:v>
                </c:pt>
                <c:pt idx="337">
                  <c:v>56.166666666666664</c:v>
                </c:pt>
                <c:pt idx="338">
                  <c:v>56.333333333333329</c:v>
                </c:pt>
                <c:pt idx="339">
                  <c:v>56.5</c:v>
                </c:pt>
                <c:pt idx="340">
                  <c:v>56.666666666666664</c:v>
                </c:pt>
                <c:pt idx="341">
                  <c:v>56.833333333333329</c:v>
                </c:pt>
                <c:pt idx="342">
                  <c:v>57</c:v>
                </c:pt>
                <c:pt idx="343">
                  <c:v>57.166666666666664</c:v>
                </c:pt>
                <c:pt idx="344">
                  <c:v>57.333333333333329</c:v>
                </c:pt>
                <c:pt idx="345">
                  <c:v>57.5</c:v>
                </c:pt>
                <c:pt idx="346">
                  <c:v>57.666666666666664</c:v>
                </c:pt>
                <c:pt idx="347">
                  <c:v>57.833333333333329</c:v>
                </c:pt>
                <c:pt idx="348">
                  <c:v>58</c:v>
                </c:pt>
                <c:pt idx="349">
                  <c:v>58.166666666666664</c:v>
                </c:pt>
                <c:pt idx="350">
                  <c:v>58.333333333333329</c:v>
                </c:pt>
                <c:pt idx="351">
                  <c:v>58.5</c:v>
                </c:pt>
                <c:pt idx="352">
                  <c:v>58.666666666666664</c:v>
                </c:pt>
                <c:pt idx="353">
                  <c:v>58.833333333333329</c:v>
                </c:pt>
                <c:pt idx="354">
                  <c:v>59</c:v>
                </c:pt>
                <c:pt idx="355">
                  <c:v>59.166666666666664</c:v>
                </c:pt>
                <c:pt idx="356">
                  <c:v>59.333333333333329</c:v>
                </c:pt>
                <c:pt idx="357">
                  <c:v>59.5</c:v>
                </c:pt>
                <c:pt idx="358">
                  <c:v>59.666666666666664</c:v>
                </c:pt>
                <c:pt idx="359">
                  <c:v>59.833333333333329</c:v>
                </c:pt>
                <c:pt idx="360">
                  <c:v>60</c:v>
                </c:pt>
                <c:pt idx="361">
                  <c:v>60.166666666666664</c:v>
                </c:pt>
                <c:pt idx="362">
                  <c:v>60.333333333333329</c:v>
                </c:pt>
                <c:pt idx="363">
                  <c:v>60.5</c:v>
                </c:pt>
                <c:pt idx="364">
                  <c:v>60.666666666666664</c:v>
                </c:pt>
                <c:pt idx="365">
                  <c:v>60.833333333333329</c:v>
                </c:pt>
                <c:pt idx="366">
                  <c:v>61</c:v>
                </c:pt>
                <c:pt idx="367">
                  <c:v>61.166666666666664</c:v>
                </c:pt>
                <c:pt idx="368">
                  <c:v>61.333333333333329</c:v>
                </c:pt>
                <c:pt idx="369">
                  <c:v>61.5</c:v>
                </c:pt>
                <c:pt idx="370">
                  <c:v>61.666666666666664</c:v>
                </c:pt>
                <c:pt idx="371">
                  <c:v>61.833333333333329</c:v>
                </c:pt>
                <c:pt idx="372">
                  <c:v>62</c:v>
                </c:pt>
                <c:pt idx="373">
                  <c:v>62.166666666666664</c:v>
                </c:pt>
                <c:pt idx="374">
                  <c:v>62.333333333333329</c:v>
                </c:pt>
                <c:pt idx="375">
                  <c:v>62.5</c:v>
                </c:pt>
                <c:pt idx="376">
                  <c:v>62.666666666666664</c:v>
                </c:pt>
                <c:pt idx="377">
                  <c:v>62.833333333333329</c:v>
                </c:pt>
                <c:pt idx="378">
                  <c:v>63</c:v>
                </c:pt>
                <c:pt idx="379">
                  <c:v>63.166666666666664</c:v>
                </c:pt>
                <c:pt idx="380">
                  <c:v>63.333333333333329</c:v>
                </c:pt>
                <c:pt idx="381">
                  <c:v>63.5</c:v>
                </c:pt>
                <c:pt idx="382">
                  <c:v>63.666666666666664</c:v>
                </c:pt>
                <c:pt idx="383">
                  <c:v>63.833333333333329</c:v>
                </c:pt>
                <c:pt idx="384">
                  <c:v>64</c:v>
                </c:pt>
                <c:pt idx="385">
                  <c:v>64.166666666666657</c:v>
                </c:pt>
                <c:pt idx="386">
                  <c:v>64.333333333333329</c:v>
                </c:pt>
                <c:pt idx="387">
                  <c:v>64.5</c:v>
                </c:pt>
                <c:pt idx="388">
                  <c:v>64.666666666666657</c:v>
                </c:pt>
                <c:pt idx="389">
                  <c:v>64.833333333333329</c:v>
                </c:pt>
                <c:pt idx="390">
                  <c:v>65</c:v>
                </c:pt>
                <c:pt idx="391">
                  <c:v>65.166666666666657</c:v>
                </c:pt>
                <c:pt idx="392">
                  <c:v>65.333333333333329</c:v>
                </c:pt>
                <c:pt idx="393">
                  <c:v>65.5</c:v>
                </c:pt>
                <c:pt idx="394">
                  <c:v>65.666666666666657</c:v>
                </c:pt>
                <c:pt idx="395">
                  <c:v>65.833333333333329</c:v>
                </c:pt>
                <c:pt idx="396">
                  <c:v>66</c:v>
                </c:pt>
                <c:pt idx="397">
                  <c:v>66.166666666666657</c:v>
                </c:pt>
                <c:pt idx="398">
                  <c:v>66.333333333333329</c:v>
                </c:pt>
                <c:pt idx="399">
                  <c:v>66.5</c:v>
                </c:pt>
                <c:pt idx="400">
                  <c:v>66.666666666666657</c:v>
                </c:pt>
                <c:pt idx="401">
                  <c:v>66.833333333333329</c:v>
                </c:pt>
                <c:pt idx="402">
                  <c:v>67</c:v>
                </c:pt>
                <c:pt idx="403">
                  <c:v>67.166666666666657</c:v>
                </c:pt>
                <c:pt idx="404">
                  <c:v>67.333333333333329</c:v>
                </c:pt>
                <c:pt idx="405">
                  <c:v>67.5</c:v>
                </c:pt>
                <c:pt idx="406">
                  <c:v>67.666666666666657</c:v>
                </c:pt>
                <c:pt idx="407">
                  <c:v>67.833333333333329</c:v>
                </c:pt>
                <c:pt idx="408">
                  <c:v>68</c:v>
                </c:pt>
                <c:pt idx="409">
                  <c:v>68.166666666666657</c:v>
                </c:pt>
                <c:pt idx="410">
                  <c:v>68.333333333333329</c:v>
                </c:pt>
                <c:pt idx="411">
                  <c:v>68.5</c:v>
                </c:pt>
                <c:pt idx="412">
                  <c:v>68.666666666666657</c:v>
                </c:pt>
                <c:pt idx="413">
                  <c:v>68.833333333333329</c:v>
                </c:pt>
                <c:pt idx="414">
                  <c:v>69</c:v>
                </c:pt>
                <c:pt idx="415">
                  <c:v>69.166666666666657</c:v>
                </c:pt>
                <c:pt idx="416">
                  <c:v>69.333333333333329</c:v>
                </c:pt>
                <c:pt idx="417">
                  <c:v>69.5</c:v>
                </c:pt>
                <c:pt idx="418">
                  <c:v>69.666666666666657</c:v>
                </c:pt>
                <c:pt idx="419">
                  <c:v>69.833333333333329</c:v>
                </c:pt>
                <c:pt idx="420">
                  <c:v>70</c:v>
                </c:pt>
                <c:pt idx="421">
                  <c:v>70.166666666666657</c:v>
                </c:pt>
                <c:pt idx="422">
                  <c:v>70.333333333333329</c:v>
                </c:pt>
                <c:pt idx="423">
                  <c:v>70.5</c:v>
                </c:pt>
                <c:pt idx="424">
                  <c:v>70.666666666666657</c:v>
                </c:pt>
                <c:pt idx="425">
                  <c:v>70.833333333333329</c:v>
                </c:pt>
                <c:pt idx="426">
                  <c:v>71</c:v>
                </c:pt>
                <c:pt idx="427">
                  <c:v>71.166666666666657</c:v>
                </c:pt>
                <c:pt idx="428">
                  <c:v>71.333333333333329</c:v>
                </c:pt>
                <c:pt idx="429">
                  <c:v>71.5</c:v>
                </c:pt>
                <c:pt idx="430">
                  <c:v>71.666666666666657</c:v>
                </c:pt>
                <c:pt idx="431">
                  <c:v>71.833333333333329</c:v>
                </c:pt>
                <c:pt idx="432">
                  <c:v>72</c:v>
                </c:pt>
                <c:pt idx="433">
                  <c:v>72.166666666666657</c:v>
                </c:pt>
                <c:pt idx="434">
                  <c:v>72.333333333333329</c:v>
                </c:pt>
                <c:pt idx="435">
                  <c:v>72.5</c:v>
                </c:pt>
                <c:pt idx="436">
                  <c:v>72.666666666666657</c:v>
                </c:pt>
                <c:pt idx="437">
                  <c:v>72.833333333333329</c:v>
                </c:pt>
                <c:pt idx="438">
                  <c:v>73</c:v>
                </c:pt>
                <c:pt idx="439">
                  <c:v>73.166666666666657</c:v>
                </c:pt>
                <c:pt idx="440">
                  <c:v>73.333333333333329</c:v>
                </c:pt>
                <c:pt idx="441">
                  <c:v>73.5</c:v>
                </c:pt>
                <c:pt idx="442">
                  <c:v>73.666666666666657</c:v>
                </c:pt>
                <c:pt idx="443">
                  <c:v>73.833333333333329</c:v>
                </c:pt>
                <c:pt idx="444">
                  <c:v>74</c:v>
                </c:pt>
                <c:pt idx="445">
                  <c:v>74.166666666666657</c:v>
                </c:pt>
                <c:pt idx="446">
                  <c:v>74.333333333333329</c:v>
                </c:pt>
                <c:pt idx="447">
                  <c:v>74.5</c:v>
                </c:pt>
                <c:pt idx="448">
                  <c:v>74.666666666666657</c:v>
                </c:pt>
                <c:pt idx="449">
                  <c:v>74.833333333333329</c:v>
                </c:pt>
                <c:pt idx="450">
                  <c:v>75</c:v>
                </c:pt>
                <c:pt idx="451">
                  <c:v>75.166666666666657</c:v>
                </c:pt>
                <c:pt idx="452">
                  <c:v>75.333333333333329</c:v>
                </c:pt>
                <c:pt idx="453">
                  <c:v>75.5</c:v>
                </c:pt>
                <c:pt idx="454">
                  <c:v>75.666666666666657</c:v>
                </c:pt>
                <c:pt idx="455">
                  <c:v>75.833333333333329</c:v>
                </c:pt>
                <c:pt idx="456">
                  <c:v>76</c:v>
                </c:pt>
                <c:pt idx="457">
                  <c:v>76.166666666666657</c:v>
                </c:pt>
                <c:pt idx="458">
                  <c:v>76.333333333333329</c:v>
                </c:pt>
                <c:pt idx="459">
                  <c:v>76.5</c:v>
                </c:pt>
                <c:pt idx="460">
                  <c:v>76.666666666666657</c:v>
                </c:pt>
                <c:pt idx="461">
                  <c:v>76.833333333333329</c:v>
                </c:pt>
                <c:pt idx="462">
                  <c:v>77</c:v>
                </c:pt>
                <c:pt idx="463">
                  <c:v>77.166666666666657</c:v>
                </c:pt>
                <c:pt idx="464">
                  <c:v>77.333333333333329</c:v>
                </c:pt>
                <c:pt idx="465">
                  <c:v>77.5</c:v>
                </c:pt>
                <c:pt idx="466">
                  <c:v>77.666666666666657</c:v>
                </c:pt>
                <c:pt idx="467">
                  <c:v>77.833333333333329</c:v>
                </c:pt>
                <c:pt idx="468">
                  <c:v>78</c:v>
                </c:pt>
                <c:pt idx="469">
                  <c:v>78.166666666666657</c:v>
                </c:pt>
                <c:pt idx="470">
                  <c:v>78.333333333333329</c:v>
                </c:pt>
                <c:pt idx="471">
                  <c:v>78.5</c:v>
                </c:pt>
                <c:pt idx="472">
                  <c:v>78.666666666666657</c:v>
                </c:pt>
                <c:pt idx="473">
                  <c:v>78.833333333333329</c:v>
                </c:pt>
                <c:pt idx="474">
                  <c:v>79</c:v>
                </c:pt>
                <c:pt idx="475">
                  <c:v>79.166666666666657</c:v>
                </c:pt>
                <c:pt idx="476">
                  <c:v>79.333333333333329</c:v>
                </c:pt>
                <c:pt idx="477">
                  <c:v>79.5</c:v>
                </c:pt>
                <c:pt idx="478">
                  <c:v>79.666666666666657</c:v>
                </c:pt>
                <c:pt idx="479">
                  <c:v>79.833333333333329</c:v>
                </c:pt>
                <c:pt idx="480">
                  <c:v>80</c:v>
                </c:pt>
                <c:pt idx="481">
                  <c:v>80.166666666666657</c:v>
                </c:pt>
                <c:pt idx="482">
                  <c:v>80.333333333333329</c:v>
                </c:pt>
                <c:pt idx="483">
                  <c:v>80.5</c:v>
                </c:pt>
                <c:pt idx="484">
                  <c:v>80.666666666666657</c:v>
                </c:pt>
                <c:pt idx="485">
                  <c:v>80.833333333333329</c:v>
                </c:pt>
                <c:pt idx="486">
                  <c:v>81</c:v>
                </c:pt>
                <c:pt idx="487">
                  <c:v>81.166666666666657</c:v>
                </c:pt>
                <c:pt idx="488">
                  <c:v>81.333333333333329</c:v>
                </c:pt>
                <c:pt idx="489">
                  <c:v>81.5</c:v>
                </c:pt>
                <c:pt idx="490">
                  <c:v>81.666666666666657</c:v>
                </c:pt>
                <c:pt idx="491">
                  <c:v>81.833333333333329</c:v>
                </c:pt>
                <c:pt idx="492">
                  <c:v>82</c:v>
                </c:pt>
                <c:pt idx="493">
                  <c:v>82.166666666666657</c:v>
                </c:pt>
                <c:pt idx="494">
                  <c:v>82.333333333333329</c:v>
                </c:pt>
                <c:pt idx="495">
                  <c:v>82.5</c:v>
                </c:pt>
                <c:pt idx="496">
                  <c:v>82.666666666666657</c:v>
                </c:pt>
                <c:pt idx="497">
                  <c:v>82.833333333333329</c:v>
                </c:pt>
                <c:pt idx="498">
                  <c:v>83</c:v>
                </c:pt>
                <c:pt idx="499">
                  <c:v>83.166666666666657</c:v>
                </c:pt>
                <c:pt idx="500">
                  <c:v>83.333333333333329</c:v>
                </c:pt>
                <c:pt idx="501">
                  <c:v>83.5</c:v>
                </c:pt>
                <c:pt idx="502">
                  <c:v>83.666666666666657</c:v>
                </c:pt>
                <c:pt idx="503">
                  <c:v>83.833333333333329</c:v>
                </c:pt>
                <c:pt idx="504">
                  <c:v>84</c:v>
                </c:pt>
                <c:pt idx="505">
                  <c:v>84.166666666666657</c:v>
                </c:pt>
                <c:pt idx="506">
                  <c:v>84.333333333333329</c:v>
                </c:pt>
                <c:pt idx="507">
                  <c:v>84.5</c:v>
                </c:pt>
                <c:pt idx="508">
                  <c:v>84.666666666666657</c:v>
                </c:pt>
                <c:pt idx="509">
                  <c:v>84.833333333333329</c:v>
                </c:pt>
                <c:pt idx="510">
                  <c:v>85</c:v>
                </c:pt>
                <c:pt idx="511">
                  <c:v>85.166666666666657</c:v>
                </c:pt>
                <c:pt idx="512">
                  <c:v>85.333333333333329</c:v>
                </c:pt>
                <c:pt idx="513">
                  <c:v>85.5</c:v>
                </c:pt>
                <c:pt idx="514">
                  <c:v>85.666666666666657</c:v>
                </c:pt>
                <c:pt idx="515">
                  <c:v>85.833333333333329</c:v>
                </c:pt>
                <c:pt idx="516">
                  <c:v>86</c:v>
                </c:pt>
                <c:pt idx="517">
                  <c:v>86.166666666666657</c:v>
                </c:pt>
                <c:pt idx="518">
                  <c:v>86.333333333333329</c:v>
                </c:pt>
                <c:pt idx="519">
                  <c:v>86.5</c:v>
                </c:pt>
                <c:pt idx="520">
                  <c:v>86.666666666666657</c:v>
                </c:pt>
                <c:pt idx="521">
                  <c:v>86.833333333333329</c:v>
                </c:pt>
                <c:pt idx="522">
                  <c:v>87</c:v>
                </c:pt>
                <c:pt idx="523">
                  <c:v>87.166666666666657</c:v>
                </c:pt>
                <c:pt idx="524">
                  <c:v>87.333333333333329</c:v>
                </c:pt>
                <c:pt idx="525">
                  <c:v>87.5</c:v>
                </c:pt>
                <c:pt idx="526">
                  <c:v>87.666666666666657</c:v>
                </c:pt>
                <c:pt idx="527">
                  <c:v>87.833333333333329</c:v>
                </c:pt>
                <c:pt idx="528">
                  <c:v>88</c:v>
                </c:pt>
                <c:pt idx="529">
                  <c:v>88.166666666666657</c:v>
                </c:pt>
                <c:pt idx="530">
                  <c:v>88.333333333333329</c:v>
                </c:pt>
                <c:pt idx="531">
                  <c:v>88.5</c:v>
                </c:pt>
                <c:pt idx="532">
                  <c:v>88.666666666666657</c:v>
                </c:pt>
                <c:pt idx="533">
                  <c:v>88.833333333333329</c:v>
                </c:pt>
                <c:pt idx="534">
                  <c:v>89</c:v>
                </c:pt>
                <c:pt idx="535">
                  <c:v>89.166666666666657</c:v>
                </c:pt>
                <c:pt idx="536">
                  <c:v>89.333333333333329</c:v>
                </c:pt>
                <c:pt idx="537">
                  <c:v>89.5</c:v>
                </c:pt>
                <c:pt idx="538">
                  <c:v>89.666666666666657</c:v>
                </c:pt>
                <c:pt idx="539">
                  <c:v>89.833333333333329</c:v>
                </c:pt>
                <c:pt idx="540">
                  <c:v>90</c:v>
                </c:pt>
                <c:pt idx="541">
                  <c:v>90.166666666666657</c:v>
                </c:pt>
                <c:pt idx="542">
                  <c:v>90.333333333333329</c:v>
                </c:pt>
                <c:pt idx="543">
                  <c:v>90.5</c:v>
                </c:pt>
                <c:pt idx="544">
                  <c:v>90.666666666666657</c:v>
                </c:pt>
                <c:pt idx="545">
                  <c:v>90.833333333333329</c:v>
                </c:pt>
                <c:pt idx="546">
                  <c:v>91</c:v>
                </c:pt>
                <c:pt idx="547">
                  <c:v>91.166666666666657</c:v>
                </c:pt>
                <c:pt idx="548">
                  <c:v>91.333333333333329</c:v>
                </c:pt>
                <c:pt idx="549">
                  <c:v>91.5</c:v>
                </c:pt>
                <c:pt idx="550">
                  <c:v>91.666666666666657</c:v>
                </c:pt>
                <c:pt idx="551">
                  <c:v>91.833333333333329</c:v>
                </c:pt>
                <c:pt idx="552">
                  <c:v>92</c:v>
                </c:pt>
                <c:pt idx="553">
                  <c:v>92.166666666666657</c:v>
                </c:pt>
                <c:pt idx="554">
                  <c:v>92.333333333333329</c:v>
                </c:pt>
                <c:pt idx="555">
                  <c:v>92.5</c:v>
                </c:pt>
                <c:pt idx="556">
                  <c:v>92.666666666666657</c:v>
                </c:pt>
                <c:pt idx="557">
                  <c:v>92.833333333333329</c:v>
                </c:pt>
                <c:pt idx="558">
                  <c:v>93</c:v>
                </c:pt>
                <c:pt idx="559">
                  <c:v>93.166666666666657</c:v>
                </c:pt>
                <c:pt idx="560">
                  <c:v>93.333333333333329</c:v>
                </c:pt>
                <c:pt idx="561">
                  <c:v>93.5</c:v>
                </c:pt>
                <c:pt idx="562">
                  <c:v>93.666666666666657</c:v>
                </c:pt>
                <c:pt idx="563">
                  <c:v>93.833333333333329</c:v>
                </c:pt>
                <c:pt idx="564">
                  <c:v>94</c:v>
                </c:pt>
                <c:pt idx="565">
                  <c:v>94.166666666666657</c:v>
                </c:pt>
                <c:pt idx="566">
                  <c:v>94.333333333333329</c:v>
                </c:pt>
                <c:pt idx="567">
                  <c:v>94.5</c:v>
                </c:pt>
                <c:pt idx="568">
                  <c:v>94.666666666666657</c:v>
                </c:pt>
                <c:pt idx="569">
                  <c:v>94.833333333333329</c:v>
                </c:pt>
                <c:pt idx="570">
                  <c:v>95</c:v>
                </c:pt>
                <c:pt idx="571">
                  <c:v>95.166666666666657</c:v>
                </c:pt>
                <c:pt idx="572">
                  <c:v>95.333333333333329</c:v>
                </c:pt>
                <c:pt idx="573">
                  <c:v>95.5</c:v>
                </c:pt>
                <c:pt idx="574">
                  <c:v>95.666666666666657</c:v>
                </c:pt>
                <c:pt idx="575">
                  <c:v>95.833333333333329</c:v>
                </c:pt>
                <c:pt idx="576">
                  <c:v>96</c:v>
                </c:pt>
                <c:pt idx="577">
                  <c:v>96.166666666666657</c:v>
                </c:pt>
                <c:pt idx="578">
                  <c:v>96.333333333333329</c:v>
                </c:pt>
                <c:pt idx="579">
                  <c:v>96.5</c:v>
                </c:pt>
                <c:pt idx="580">
                  <c:v>96.666666666666657</c:v>
                </c:pt>
                <c:pt idx="581">
                  <c:v>96.833333333333329</c:v>
                </c:pt>
                <c:pt idx="582">
                  <c:v>97</c:v>
                </c:pt>
                <c:pt idx="583">
                  <c:v>97.166666666666657</c:v>
                </c:pt>
                <c:pt idx="584">
                  <c:v>97.333333333333329</c:v>
                </c:pt>
                <c:pt idx="585">
                  <c:v>97.5</c:v>
                </c:pt>
                <c:pt idx="586">
                  <c:v>97.666666666666657</c:v>
                </c:pt>
                <c:pt idx="587">
                  <c:v>97.833333333333329</c:v>
                </c:pt>
                <c:pt idx="588">
                  <c:v>98</c:v>
                </c:pt>
                <c:pt idx="589">
                  <c:v>98.166666666666657</c:v>
                </c:pt>
                <c:pt idx="590">
                  <c:v>98.333333333333329</c:v>
                </c:pt>
                <c:pt idx="591">
                  <c:v>98.5</c:v>
                </c:pt>
                <c:pt idx="592">
                  <c:v>98.666666666666657</c:v>
                </c:pt>
                <c:pt idx="593">
                  <c:v>98.833333333333329</c:v>
                </c:pt>
                <c:pt idx="594">
                  <c:v>99</c:v>
                </c:pt>
                <c:pt idx="595">
                  <c:v>99.166666666666657</c:v>
                </c:pt>
                <c:pt idx="596">
                  <c:v>99.333333333333329</c:v>
                </c:pt>
                <c:pt idx="597">
                  <c:v>99.5</c:v>
                </c:pt>
                <c:pt idx="598">
                  <c:v>99.666666666666657</c:v>
                </c:pt>
                <c:pt idx="599">
                  <c:v>99.833333333333329</c:v>
                </c:pt>
                <c:pt idx="600">
                  <c:v>100</c:v>
                </c:pt>
                <c:pt idx="601">
                  <c:v>100.16666666666666</c:v>
                </c:pt>
                <c:pt idx="602">
                  <c:v>100.33333333333333</c:v>
                </c:pt>
                <c:pt idx="603">
                  <c:v>100.5</c:v>
                </c:pt>
                <c:pt idx="604">
                  <c:v>100.66666666666666</c:v>
                </c:pt>
                <c:pt idx="605">
                  <c:v>100.83333333333333</c:v>
                </c:pt>
                <c:pt idx="606">
                  <c:v>101</c:v>
                </c:pt>
                <c:pt idx="607">
                  <c:v>101.16666666666666</c:v>
                </c:pt>
                <c:pt idx="608">
                  <c:v>101.33333333333333</c:v>
                </c:pt>
                <c:pt idx="609">
                  <c:v>101.5</c:v>
                </c:pt>
                <c:pt idx="610">
                  <c:v>101.66666666666666</c:v>
                </c:pt>
                <c:pt idx="611">
                  <c:v>101.83333333333333</c:v>
                </c:pt>
                <c:pt idx="612">
                  <c:v>102</c:v>
                </c:pt>
                <c:pt idx="613">
                  <c:v>102.16666666666666</c:v>
                </c:pt>
                <c:pt idx="614">
                  <c:v>102.33333333333333</c:v>
                </c:pt>
                <c:pt idx="615">
                  <c:v>102.5</c:v>
                </c:pt>
                <c:pt idx="616">
                  <c:v>102.66666666666666</c:v>
                </c:pt>
                <c:pt idx="617">
                  <c:v>102.83333333333333</c:v>
                </c:pt>
                <c:pt idx="618">
                  <c:v>103</c:v>
                </c:pt>
                <c:pt idx="619">
                  <c:v>103.16666666666666</c:v>
                </c:pt>
                <c:pt idx="620">
                  <c:v>103.33333333333333</c:v>
                </c:pt>
                <c:pt idx="621">
                  <c:v>103.5</c:v>
                </c:pt>
                <c:pt idx="622">
                  <c:v>103.66666666666666</c:v>
                </c:pt>
                <c:pt idx="623">
                  <c:v>103.83333333333333</c:v>
                </c:pt>
                <c:pt idx="624">
                  <c:v>104</c:v>
                </c:pt>
                <c:pt idx="625">
                  <c:v>104.16666666666666</c:v>
                </c:pt>
                <c:pt idx="626">
                  <c:v>104.33333333333333</c:v>
                </c:pt>
                <c:pt idx="627">
                  <c:v>104.5</c:v>
                </c:pt>
                <c:pt idx="628">
                  <c:v>104.66666666666666</c:v>
                </c:pt>
                <c:pt idx="629">
                  <c:v>104.83333333333333</c:v>
                </c:pt>
                <c:pt idx="630">
                  <c:v>105</c:v>
                </c:pt>
                <c:pt idx="631">
                  <c:v>105.16666666666666</c:v>
                </c:pt>
                <c:pt idx="632">
                  <c:v>105.33333333333333</c:v>
                </c:pt>
                <c:pt idx="633">
                  <c:v>105.5</c:v>
                </c:pt>
                <c:pt idx="634">
                  <c:v>105.66666666666666</c:v>
                </c:pt>
                <c:pt idx="635">
                  <c:v>105.83333333333333</c:v>
                </c:pt>
                <c:pt idx="636">
                  <c:v>106</c:v>
                </c:pt>
                <c:pt idx="637">
                  <c:v>106.16666666666666</c:v>
                </c:pt>
                <c:pt idx="638">
                  <c:v>106.33333333333333</c:v>
                </c:pt>
                <c:pt idx="639">
                  <c:v>106.5</c:v>
                </c:pt>
                <c:pt idx="640">
                  <c:v>106.66666666666666</c:v>
                </c:pt>
                <c:pt idx="641">
                  <c:v>106.83333333333333</c:v>
                </c:pt>
                <c:pt idx="642">
                  <c:v>107</c:v>
                </c:pt>
                <c:pt idx="643">
                  <c:v>107.16666666666666</c:v>
                </c:pt>
                <c:pt idx="644">
                  <c:v>107.33333333333333</c:v>
                </c:pt>
                <c:pt idx="645">
                  <c:v>107.5</c:v>
                </c:pt>
                <c:pt idx="646">
                  <c:v>107.66666666666666</c:v>
                </c:pt>
                <c:pt idx="647">
                  <c:v>107.83333333333333</c:v>
                </c:pt>
                <c:pt idx="648">
                  <c:v>108</c:v>
                </c:pt>
                <c:pt idx="649">
                  <c:v>108.16666666666666</c:v>
                </c:pt>
                <c:pt idx="650">
                  <c:v>108.33333333333333</c:v>
                </c:pt>
                <c:pt idx="651">
                  <c:v>108.5</c:v>
                </c:pt>
                <c:pt idx="652">
                  <c:v>108.66666666666666</c:v>
                </c:pt>
                <c:pt idx="653">
                  <c:v>108.83333333333333</c:v>
                </c:pt>
                <c:pt idx="654">
                  <c:v>109</c:v>
                </c:pt>
                <c:pt idx="655">
                  <c:v>109.16666666666666</c:v>
                </c:pt>
                <c:pt idx="656">
                  <c:v>109.33333333333333</c:v>
                </c:pt>
                <c:pt idx="657">
                  <c:v>109.5</c:v>
                </c:pt>
                <c:pt idx="658">
                  <c:v>109.66666666666666</c:v>
                </c:pt>
                <c:pt idx="659">
                  <c:v>109.83333333333333</c:v>
                </c:pt>
                <c:pt idx="660">
                  <c:v>110</c:v>
                </c:pt>
                <c:pt idx="661">
                  <c:v>110.16666666666666</c:v>
                </c:pt>
                <c:pt idx="662">
                  <c:v>110.33333333333333</c:v>
                </c:pt>
                <c:pt idx="663">
                  <c:v>110.5</c:v>
                </c:pt>
                <c:pt idx="664">
                  <c:v>110.66666666666666</c:v>
                </c:pt>
                <c:pt idx="665">
                  <c:v>110.83333333333333</c:v>
                </c:pt>
                <c:pt idx="666">
                  <c:v>111</c:v>
                </c:pt>
                <c:pt idx="667">
                  <c:v>111.16666666666666</c:v>
                </c:pt>
                <c:pt idx="668">
                  <c:v>111.33333333333333</c:v>
                </c:pt>
                <c:pt idx="669">
                  <c:v>111.5</c:v>
                </c:pt>
                <c:pt idx="670">
                  <c:v>111.66666666666666</c:v>
                </c:pt>
                <c:pt idx="671">
                  <c:v>111.83333333333333</c:v>
                </c:pt>
                <c:pt idx="672">
                  <c:v>112</c:v>
                </c:pt>
                <c:pt idx="673">
                  <c:v>112.16666666666666</c:v>
                </c:pt>
                <c:pt idx="674">
                  <c:v>112.33333333333333</c:v>
                </c:pt>
                <c:pt idx="675">
                  <c:v>112.5</c:v>
                </c:pt>
                <c:pt idx="676">
                  <c:v>112.66666666666666</c:v>
                </c:pt>
                <c:pt idx="677">
                  <c:v>112.83333333333333</c:v>
                </c:pt>
                <c:pt idx="678">
                  <c:v>113</c:v>
                </c:pt>
                <c:pt idx="679">
                  <c:v>113.16666666666666</c:v>
                </c:pt>
                <c:pt idx="680">
                  <c:v>113.33333333333333</c:v>
                </c:pt>
                <c:pt idx="681">
                  <c:v>113.5</c:v>
                </c:pt>
                <c:pt idx="682">
                  <c:v>113.66666666666666</c:v>
                </c:pt>
                <c:pt idx="683">
                  <c:v>113.83333333333333</c:v>
                </c:pt>
                <c:pt idx="684">
                  <c:v>114</c:v>
                </c:pt>
                <c:pt idx="685">
                  <c:v>114.16666666666666</c:v>
                </c:pt>
                <c:pt idx="686">
                  <c:v>114.33333333333333</c:v>
                </c:pt>
                <c:pt idx="687">
                  <c:v>114.5</c:v>
                </c:pt>
                <c:pt idx="688">
                  <c:v>114.66666666666666</c:v>
                </c:pt>
                <c:pt idx="689">
                  <c:v>114.83333333333333</c:v>
                </c:pt>
                <c:pt idx="690">
                  <c:v>115</c:v>
                </c:pt>
                <c:pt idx="691">
                  <c:v>115.16666666666666</c:v>
                </c:pt>
                <c:pt idx="692">
                  <c:v>115.33333333333333</c:v>
                </c:pt>
                <c:pt idx="693">
                  <c:v>115.5</c:v>
                </c:pt>
                <c:pt idx="694">
                  <c:v>115.66666666666666</c:v>
                </c:pt>
                <c:pt idx="695">
                  <c:v>115.83333333333333</c:v>
                </c:pt>
                <c:pt idx="696">
                  <c:v>116</c:v>
                </c:pt>
                <c:pt idx="697">
                  <c:v>116.16666666666666</c:v>
                </c:pt>
                <c:pt idx="698">
                  <c:v>116.33333333333333</c:v>
                </c:pt>
                <c:pt idx="699">
                  <c:v>116.5</c:v>
                </c:pt>
                <c:pt idx="700">
                  <c:v>116.66666666666666</c:v>
                </c:pt>
                <c:pt idx="701">
                  <c:v>116.83333333333333</c:v>
                </c:pt>
                <c:pt idx="702">
                  <c:v>117</c:v>
                </c:pt>
                <c:pt idx="703">
                  <c:v>117.16666666666666</c:v>
                </c:pt>
                <c:pt idx="704">
                  <c:v>117.33333333333333</c:v>
                </c:pt>
                <c:pt idx="705">
                  <c:v>117.5</c:v>
                </c:pt>
                <c:pt idx="706">
                  <c:v>117.66666666666666</c:v>
                </c:pt>
                <c:pt idx="707">
                  <c:v>117.83333333333333</c:v>
                </c:pt>
                <c:pt idx="708">
                  <c:v>118</c:v>
                </c:pt>
                <c:pt idx="709">
                  <c:v>118.16666666666666</c:v>
                </c:pt>
                <c:pt idx="710">
                  <c:v>118.33333333333333</c:v>
                </c:pt>
                <c:pt idx="711">
                  <c:v>118.5</c:v>
                </c:pt>
                <c:pt idx="712">
                  <c:v>118.66666666666666</c:v>
                </c:pt>
                <c:pt idx="713">
                  <c:v>118.83333333333333</c:v>
                </c:pt>
                <c:pt idx="714">
                  <c:v>119</c:v>
                </c:pt>
                <c:pt idx="715">
                  <c:v>119.16666666666666</c:v>
                </c:pt>
                <c:pt idx="716">
                  <c:v>119.33333333333333</c:v>
                </c:pt>
                <c:pt idx="717">
                  <c:v>119.5</c:v>
                </c:pt>
                <c:pt idx="718">
                  <c:v>119.66666666666666</c:v>
                </c:pt>
                <c:pt idx="719">
                  <c:v>119.83333333333333</c:v>
                </c:pt>
                <c:pt idx="720">
                  <c:v>120</c:v>
                </c:pt>
                <c:pt idx="721">
                  <c:v>120.16666666666666</c:v>
                </c:pt>
                <c:pt idx="722">
                  <c:v>120.33333333333333</c:v>
                </c:pt>
                <c:pt idx="723">
                  <c:v>120.5</c:v>
                </c:pt>
                <c:pt idx="724">
                  <c:v>120.66666666666666</c:v>
                </c:pt>
                <c:pt idx="725">
                  <c:v>120.83333333333333</c:v>
                </c:pt>
                <c:pt idx="726">
                  <c:v>121</c:v>
                </c:pt>
                <c:pt idx="727">
                  <c:v>121.16666666666666</c:v>
                </c:pt>
                <c:pt idx="728">
                  <c:v>121.33333333333333</c:v>
                </c:pt>
                <c:pt idx="729">
                  <c:v>121.5</c:v>
                </c:pt>
                <c:pt idx="730">
                  <c:v>121.66666666666666</c:v>
                </c:pt>
                <c:pt idx="731">
                  <c:v>121.83333333333333</c:v>
                </c:pt>
                <c:pt idx="732">
                  <c:v>122</c:v>
                </c:pt>
                <c:pt idx="733">
                  <c:v>122.16666666666666</c:v>
                </c:pt>
                <c:pt idx="734">
                  <c:v>122.33333333333333</c:v>
                </c:pt>
                <c:pt idx="735">
                  <c:v>122.5</c:v>
                </c:pt>
                <c:pt idx="736">
                  <c:v>122.66666666666666</c:v>
                </c:pt>
                <c:pt idx="737">
                  <c:v>122.83333333333333</c:v>
                </c:pt>
                <c:pt idx="738">
                  <c:v>123</c:v>
                </c:pt>
                <c:pt idx="739">
                  <c:v>123.16666666666666</c:v>
                </c:pt>
                <c:pt idx="740">
                  <c:v>123.33333333333333</c:v>
                </c:pt>
                <c:pt idx="741">
                  <c:v>123.5</c:v>
                </c:pt>
                <c:pt idx="742">
                  <c:v>123.66666666666666</c:v>
                </c:pt>
                <c:pt idx="743">
                  <c:v>123.83333333333333</c:v>
                </c:pt>
                <c:pt idx="744">
                  <c:v>124</c:v>
                </c:pt>
                <c:pt idx="745">
                  <c:v>124.16666666666666</c:v>
                </c:pt>
                <c:pt idx="746">
                  <c:v>124.33333333333333</c:v>
                </c:pt>
                <c:pt idx="747">
                  <c:v>124.5</c:v>
                </c:pt>
                <c:pt idx="748">
                  <c:v>124.66666666666666</c:v>
                </c:pt>
                <c:pt idx="749">
                  <c:v>124.83333333333333</c:v>
                </c:pt>
                <c:pt idx="750">
                  <c:v>125</c:v>
                </c:pt>
                <c:pt idx="751">
                  <c:v>125.16666666666666</c:v>
                </c:pt>
                <c:pt idx="752">
                  <c:v>125.33333333333333</c:v>
                </c:pt>
                <c:pt idx="753">
                  <c:v>125.5</c:v>
                </c:pt>
                <c:pt idx="754">
                  <c:v>125.66666666666666</c:v>
                </c:pt>
                <c:pt idx="755">
                  <c:v>125.83333333333333</c:v>
                </c:pt>
                <c:pt idx="756">
                  <c:v>126</c:v>
                </c:pt>
                <c:pt idx="757">
                  <c:v>126.16666666666666</c:v>
                </c:pt>
                <c:pt idx="758">
                  <c:v>126.33333333333333</c:v>
                </c:pt>
                <c:pt idx="759">
                  <c:v>126.5</c:v>
                </c:pt>
                <c:pt idx="760">
                  <c:v>126.66666666666666</c:v>
                </c:pt>
                <c:pt idx="761">
                  <c:v>126.83333333333333</c:v>
                </c:pt>
                <c:pt idx="762">
                  <c:v>127</c:v>
                </c:pt>
                <c:pt idx="763">
                  <c:v>127.16666666666666</c:v>
                </c:pt>
                <c:pt idx="764">
                  <c:v>127.33333333333333</c:v>
                </c:pt>
                <c:pt idx="765">
                  <c:v>127.5</c:v>
                </c:pt>
                <c:pt idx="766">
                  <c:v>127.66666666666666</c:v>
                </c:pt>
                <c:pt idx="767">
                  <c:v>127.83333333333333</c:v>
                </c:pt>
                <c:pt idx="768">
                  <c:v>128</c:v>
                </c:pt>
                <c:pt idx="769">
                  <c:v>128.16666666666666</c:v>
                </c:pt>
                <c:pt idx="770">
                  <c:v>128.33333333333331</c:v>
                </c:pt>
                <c:pt idx="771">
                  <c:v>128.5</c:v>
                </c:pt>
                <c:pt idx="772">
                  <c:v>128.66666666666666</c:v>
                </c:pt>
                <c:pt idx="773">
                  <c:v>128.83333333333331</c:v>
                </c:pt>
                <c:pt idx="774">
                  <c:v>129</c:v>
                </c:pt>
                <c:pt idx="775">
                  <c:v>129.16666666666666</c:v>
                </c:pt>
                <c:pt idx="776">
                  <c:v>129.33333333333331</c:v>
                </c:pt>
                <c:pt idx="777">
                  <c:v>129.5</c:v>
                </c:pt>
                <c:pt idx="778">
                  <c:v>129.66666666666666</c:v>
                </c:pt>
                <c:pt idx="779">
                  <c:v>129.83333333333331</c:v>
                </c:pt>
                <c:pt idx="780">
                  <c:v>130</c:v>
                </c:pt>
                <c:pt idx="781">
                  <c:v>130.16666666666666</c:v>
                </c:pt>
                <c:pt idx="782">
                  <c:v>130.33333333333331</c:v>
                </c:pt>
                <c:pt idx="783">
                  <c:v>130.5</c:v>
                </c:pt>
                <c:pt idx="784">
                  <c:v>130.66666666666666</c:v>
                </c:pt>
                <c:pt idx="785">
                  <c:v>130.83333333333331</c:v>
                </c:pt>
                <c:pt idx="786">
                  <c:v>131</c:v>
                </c:pt>
                <c:pt idx="787">
                  <c:v>131.16666666666666</c:v>
                </c:pt>
                <c:pt idx="788">
                  <c:v>131.33333333333331</c:v>
                </c:pt>
                <c:pt idx="789">
                  <c:v>131.5</c:v>
                </c:pt>
                <c:pt idx="790">
                  <c:v>131.66666666666666</c:v>
                </c:pt>
                <c:pt idx="791">
                  <c:v>131.83333333333331</c:v>
                </c:pt>
                <c:pt idx="792">
                  <c:v>132</c:v>
                </c:pt>
                <c:pt idx="793">
                  <c:v>132.16666666666666</c:v>
                </c:pt>
                <c:pt idx="794">
                  <c:v>132.33333333333331</c:v>
                </c:pt>
                <c:pt idx="795">
                  <c:v>132.5</c:v>
                </c:pt>
                <c:pt idx="796">
                  <c:v>132.66666666666666</c:v>
                </c:pt>
                <c:pt idx="797">
                  <c:v>132.83333333333331</c:v>
                </c:pt>
                <c:pt idx="798">
                  <c:v>133</c:v>
                </c:pt>
                <c:pt idx="799">
                  <c:v>133.16666666666666</c:v>
                </c:pt>
                <c:pt idx="800">
                  <c:v>133.33333333333331</c:v>
                </c:pt>
                <c:pt idx="801">
                  <c:v>133.5</c:v>
                </c:pt>
                <c:pt idx="802">
                  <c:v>133.66666666666666</c:v>
                </c:pt>
                <c:pt idx="803">
                  <c:v>133.83333333333331</c:v>
                </c:pt>
                <c:pt idx="804">
                  <c:v>134</c:v>
                </c:pt>
                <c:pt idx="805">
                  <c:v>134.16666666666666</c:v>
                </c:pt>
                <c:pt idx="806">
                  <c:v>134.33333333333331</c:v>
                </c:pt>
                <c:pt idx="807">
                  <c:v>134.5</c:v>
                </c:pt>
                <c:pt idx="808">
                  <c:v>134.66666666666666</c:v>
                </c:pt>
                <c:pt idx="809">
                  <c:v>134.83333333333331</c:v>
                </c:pt>
                <c:pt idx="810">
                  <c:v>135</c:v>
                </c:pt>
                <c:pt idx="811">
                  <c:v>135.16666666666666</c:v>
                </c:pt>
                <c:pt idx="812">
                  <c:v>135.33333333333331</c:v>
                </c:pt>
                <c:pt idx="813">
                  <c:v>135.5</c:v>
                </c:pt>
                <c:pt idx="814">
                  <c:v>135.66666666666666</c:v>
                </c:pt>
                <c:pt idx="815">
                  <c:v>135.83333333333331</c:v>
                </c:pt>
                <c:pt idx="816">
                  <c:v>136</c:v>
                </c:pt>
                <c:pt idx="817">
                  <c:v>136.16666666666666</c:v>
                </c:pt>
                <c:pt idx="818">
                  <c:v>136.33333333333331</c:v>
                </c:pt>
                <c:pt idx="819">
                  <c:v>136.5</c:v>
                </c:pt>
                <c:pt idx="820">
                  <c:v>136.66666666666666</c:v>
                </c:pt>
                <c:pt idx="821">
                  <c:v>136.83333333333331</c:v>
                </c:pt>
                <c:pt idx="822">
                  <c:v>137</c:v>
                </c:pt>
                <c:pt idx="823">
                  <c:v>137.16666666666666</c:v>
                </c:pt>
                <c:pt idx="824">
                  <c:v>137.33333333333331</c:v>
                </c:pt>
                <c:pt idx="825">
                  <c:v>137.5</c:v>
                </c:pt>
                <c:pt idx="826">
                  <c:v>137.66666666666666</c:v>
                </c:pt>
                <c:pt idx="827">
                  <c:v>137.83333333333331</c:v>
                </c:pt>
                <c:pt idx="828">
                  <c:v>138</c:v>
                </c:pt>
                <c:pt idx="829">
                  <c:v>138.16666666666666</c:v>
                </c:pt>
                <c:pt idx="830">
                  <c:v>138.33333333333331</c:v>
                </c:pt>
                <c:pt idx="831">
                  <c:v>138.5</c:v>
                </c:pt>
                <c:pt idx="832">
                  <c:v>138.66666666666666</c:v>
                </c:pt>
                <c:pt idx="833">
                  <c:v>138.83333333333331</c:v>
                </c:pt>
                <c:pt idx="834">
                  <c:v>139</c:v>
                </c:pt>
                <c:pt idx="835">
                  <c:v>139.16666666666666</c:v>
                </c:pt>
                <c:pt idx="836">
                  <c:v>139.33333333333331</c:v>
                </c:pt>
                <c:pt idx="837">
                  <c:v>139.5</c:v>
                </c:pt>
                <c:pt idx="838">
                  <c:v>139.66666666666666</c:v>
                </c:pt>
                <c:pt idx="839">
                  <c:v>139.83333333333331</c:v>
                </c:pt>
                <c:pt idx="840">
                  <c:v>140</c:v>
                </c:pt>
                <c:pt idx="841">
                  <c:v>140.16666666666666</c:v>
                </c:pt>
                <c:pt idx="842">
                  <c:v>140.33333333333331</c:v>
                </c:pt>
                <c:pt idx="843">
                  <c:v>140.5</c:v>
                </c:pt>
                <c:pt idx="844">
                  <c:v>140.66666666666666</c:v>
                </c:pt>
                <c:pt idx="845">
                  <c:v>140.83333333333331</c:v>
                </c:pt>
                <c:pt idx="846">
                  <c:v>141</c:v>
                </c:pt>
                <c:pt idx="847">
                  <c:v>141.16666666666666</c:v>
                </c:pt>
                <c:pt idx="848">
                  <c:v>141.33333333333331</c:v>
                </c:pt>
                <c:pt idx="849">
                  <c:v>141.5</c:v>
                </c:pt>
                <c:pt idx="850">
                  <c:v>141.66666666666666</c:v>
                </c:pt>
                <c:pt idx="851">
                  <c:v>141.83333333333331</c:v>
                </c:pt>
                <c:pt idx="852">
                  <c:v>142</c:v>
                </c:pt>
                <c:pt idx="853">
                  <c:v>142.16666666666666</c:v>
                </c:pt>
                <c:pt idx="854">
                  <c:v>142.33333333333331</c:v>
                </c:pt>
                <c:pt idx="855">
                  <c:v>142.5</c:v>
                </c:pt>
                <c:pt idx="856">
                  <c:v>142.66666666666666</c:v>
                </c:pt>
                <c:pt idx="857">
                  <c:v>142.83333333333331</c:v>
                </c:pt>
                <c:pt idx="858">
                  <c:v>143</c:v>
                </c:pt>
                <c:pt idx="859">
                  <c:v>143.16666666666666</c:v>
                </c:pt>
                <c:pt idx="860">
                  <c:v>143.33333333333331</c:v>
                </c:pt>
                <c:pt idx="861">
                  <c:v>143.5</c:v>
                </c:pt>
                <c:pt idx="862">
                  <c:v>143.66666666666666</c:v>
                </c:pt>
                <c:pt idx="863">
                  <c:v>143.83333333333331</c:v>
                </c:pt>
                <c:pt idx="864">
                  <c:v>144</c:v>
                </c:pt>
                <c:pt idx="865">
                  <c:v>144.16666666666666</c:v>
                </c:pt>
                <c:pt idx="866">
                  <c:v>144.33333333333331</c:v>
                </c:pt>
                <c:pt idx="867">
                  <c:v>144.5</c:v>
                </c:pt>
                <c:pt idx="868">
                  <c:v>144.66666666666666</c:v>
                </c:pt>
                <c:pt idx="869">
                  <c:v>144.83333333333331</c:v>
                </c:pt>
                <c:pt idx="870">
                  <c:v>145</c:v>
                </c:pt>
                <c:pt idx="871">
                  <c:v>145.16666666666666</c:v>
                </c:pt>
                <c:pt idx="872">
                  <c:v>145.33333333333331</c:v>
                </c:pt>
                <c:pt idx="873">
                  <c:v>145.5</c:v>
                </c:pt>
                <c:pt idx="874">
                  <c:v>145.66666666666666</c:v>
                </c:pt>
                <c:pt idx="875">
                  <c:v>145.83333333333331</c:v>
                </c:pt>
                <c:pt idx="876">
                  <c:v>146</c:v>
                </c:pt>
                <c:pt idx="877">
                  <c:v>146.16666666666666</c:v>
                </c:pt>
                <c:pt idx="878">
                  <c:v>146.33333333333331</c:v>
                </c:pt>
                <c:pt idx="879">
                  <c:v>146.5</c:v>
                </c:pt>
                <c:pt idx="880">
                  <c:v>146.66666666666666</c:v>
                </c:pt>
                <c:pt idx="881">
                  <c:v>146.83333333333331</c:v>
                </c:pt>
                <c:pt idx="882">
                  <c:v>147</c:v>
                </c:pt>
                <c:pt idx="883">
                  <c:v>147.16666666666666</c:v>
                </c:pt>
                <c:pt idx="884">
                  <c:v>147.33333333333331</c:v>
                </c:pt>
                <c:pt idx="885">
                  <c:v>147.5</c:v>
                </c:pt>
                <c:pt idx="886">
                  <c:v>147.66666666666666</c:v>
                </c:pt>
                <c:pt idx="887">
                  <c:v>147.83333333333331</c:v>
                </c:pt>
                <c:pt idx="888">
                  <c:v>148</c:v>
                </c:pt>
                <c:pt idx="889">
                  <c:v>148.16666666666666</c:v>
                </c:pt>
                <c:pt idx="890">
                  <c:v>148.33333333333331</c:v>
                </c:pt>
                <c:pt idx="891">
                  <c:v>148.5</c:v>
                </c:pt>
                <c:pt idx="892">
                  <c:v>148.66666666666666</c:v>
                </c:pt>
                <c:pt idx="893">
                  <c:v>148.83333333333331</c:v>
                </c:pt>
                <c:pt idx="894">
                  <c:v>149</c:v>
                </c:pt>
                <c:pt idx="895">
                  <c:v>149.16666666666666</c:v>
                </c:pt>
                <c:pt idx="896">
                  <c:v>149.33333333333331</c:v>
                </c:pt>
                <c:pt idx="897">
                  <c:v>149.5</c:v>
                </c:pt>
                <c:pt idx="898">
                  <c:v>149.66666666666666</c:v>
                </c:pt>
                <c:pt idx="899">
                  <c:v>149.83333333333331</c:v>
                </c:pt>
                <c:pt idx="900">
                  <c:v>150</c:v>
                </c:pt>
                <c:pt idx="901">
                  <c:v>150.16666666666666</c:v>
                </c:pt>
                <c:pt idx="902">
                  <c:v>150.33333333333331</c:v>
                </c:pt>
                <c:pt idx="903">
                  <c:v>150.5</c:v>
                </c:pt>
                <c:pt idx="904">
                  <c:v>150.66666666666666</c:v>
                </c:pt>
                <c:pt idx="905">
                  <c:v>150.83333333333331</c:v>
                </c:pt>
                <c:pt idx="906">
                  <c:v>151</c:v>
                </c:pt>
                <c:pt idx="907">
                  <c:v>151.16666666666666</c:v>
                </c:pt>
                <c:pt idx="908">
                  <c:v>151.33333333333331</c:v>
                </c:pt>
                <c:pt idx="909">
                  <c:v>151.5</c:v>
                </c:pt>
                <c:pt idx="910">
                  <c:v>151.66666666666666</c:v>
                </c:pt>
                <c:pt idx="911">
                  <c:v>151.83333333333331</c:v>
                </c:pt>
                <c:pt idx="912">
                  <c:v>152</c:v>
                </c:pt>
                <c:pt idx="913">
                  <c:v>152.16666666666666</c:v>
                </c:pt>
                <c:pt idx="914">
                  <c:v>152.33333333333331</c:v>
                </c:pt>
                <c:pt idx="915">
                  <c:v>152.5</c:v>
                </c:pt>
                <c:pt idx="916">
                  <c:v>152.66666666666666</c:v>
                </c:pt>
                <c:pt idx="917">
                  <c:v>152.83333333333331</c:v>
                </c:pt>
                <c:pt idx="918">
                  <c:v>153</c:v>
                </c:pt>
                <c:pt idx="919">
                  <c:v>153.16666666666666</c:v>
                </c:pt>
                <c:pt idx="920">
                  <c:v>153.33333333333331</c:v>
                </c:pt>
                <c:pt idx="921">
                  <c:v>153.5</c:v>
                </c:pt>
                <c:pt idx="922">
                  <c:v>153.66666666666666</c:v>
                </c:pt>
                <c:pt idx="923">
                  <c:v>153.83333333333331</c:v>
                </c:pt>
                <c:pt idx="924">
                  <c:v>154</c:v>
                </c:pt>
                <c:pt idx="925">
                  <c:v>154.16666666666666</c:v>
                </c:pt>
                <c:pt idx="926">
                  <c:v>154.33333333333331</c:v>
                </c:pt>
                <c:pt idx="927">
                  <c:v>154.5</c:v>
                </c:pt>
                <c:pt idx="928">
                  <c:v>154.66666666666666</c:v>
                </c:pt>
                <c:pt idx="929">
                  <c:v>154.83333333333331</c:v>
                </c:pt>
                <c:pt idx="930">
                  <c:v>155</c:v>
                </c:pt>
                <c:pt idx="931">
                  <c:v>155.16666666666666</c:v>
                </c:pt>
                <c:pt idx="932">
                  <c:v>155.33333333333331</c:v>
                </c:pt>
                <c:pt idx="933">
                  <c:v>155.5</c:v>
                </c:pt>
                <c:pt idx="934">
                  <c:v>155.66666666666666</c:v>
                </c:pt>
                <c:pt idx="935">
                  <c:v>155.83333333333331</c:v>
                </c:pt>
                <c:pt idx="936">
                  <c:v>156</c:v>
                </c:pt>
                <c:pt idx="937">
                  <c:v>156.16666666666666</c:v>
                </c:pt>
                <c:pt idx="938">
                  <c:v>156.33333333333331</c:v>
                </c:pt>
                <c:pt idx="939">
                  <c:v>156.5</c:v>
                </c:pt>
                <c:pt idx="940">
                  <c:v>156.66666666666666</c:v>
                </c:pt>
                <c:pt idx="941">
                  <c:v>156.83333333333331</c:v>
                </c:pt>
                <c:pt idx="942">
                  <c:v>157</c:v>
                </c:pt>
                <c:pt idx="943">
                  <c:v>157.16666666666666</c:v>
                </c:pt>
                <c:pt idx="944">
                  <c:v>157.33333333333331</c:v>
                </c:pt>
                <c:pt idx="945">
                  <c:v>157.5</c:v>
                </c:pt>
                <c:pt idx="946">
                  <c:v>157.66666666666666</c:v>
                </c:pt>
                <c:pt idx="947">
                  <c:v>157.83333333333331</c:v>
                </c:pt>
                <c:pt idx="948">
                  <c:v>158</c:v>
                </c:pt>
                <c:pt idx="949">
                  <c:v>158.16666666666666</c:v>
                </c:pt>
                <c:pt idx="950">
                  <c:v>158.33333333333331</c:v>
                </c:pt>
                <c:pt idx="951">
                  <c:v>158.5</c:v>
                </c:pt>
                <c:pt idx="952">
                  <c:v>158.66666666666666</c:v>
                </c:pt>
                <c:pt idx="953">
                  <c:v>158.83333333333331</c:v>
                </c:pt>
                <c:pt idx="954">
                  <c:v>159</c:v>
                </c:pt>
                <c:pt idx="955">
                  <c:v>159.16666666666666</c:v>
                </c:pt>
                <c:pt idx="956">
                  <c:v>159.33333333333331</c:v>
                </c:pt>
                <c:pt idx="957">
                  <c:v>159.5</c:v>
                </c:pt>
                <c:pt idx="958">
                  <c:v>159.66666666666666</c:v>
                </c:pt>
                <c:pt idx="959">
                  <c:v>159.83333333333331</c:v>
                </c:pt>
                <c:pt idx="960">
                  <c:v>160</c:v>
                </c:pt>
                <c:pt idx="961">
                  <c:v>160.16666666666666</c:v>
                </c:pt>
                <c:pt idx="962">
                  <c:v>160.33333333333331</c:v>
                </c:pt>
                <c:pt idx="963">
                  <c:v>160.5</c:v>
                </c:pt>
                <c:pt idx="964">
                  <c:v>160.66666666666666</c:v>
                </c:pt>
                <c:pt idx="965">
                  <c:v>160.83333333333331</c:v>
                </c:pt>
                <c:pt idx="966">
                  <c:v>161</c:v>
                </c:pt>
                <c:pt idx="967">
                  <c:v>161.16666666666666</c:v>
                </c:pt>
                <c:pt idx="968">
                  <c:v>161.33333333333331</c:v>
                </c:pt>
                <c:pt idx="969">
                  <c:v>161.5</c:v>
                </c:pt>
                <c:pt idx="970">
                  <c:v>161.66666666666666</c:v>
                </c:pt>
                <c:pt idx="971">
                  <c:v>161.83333333333331</c:v>
                </c:pt>
                <c:pt idx="972">
                  <c:v>162</c:v>
                </c:pt>
                <c:pt idx="973">
                  <c:v>162.16666666666666</c:v>
                </c:pt>
                <c:pt idx="974">
                  <c:v>162.33333333333331</c:v>
                </c:pt>
                <c:pt idx="975">
                  <c:v>162.5</c:v>
                </c:pt>
                <c:pt idx="976">
                  <c:v>162.66666666666666</c:v>
                </c:pt>
                <c:pt idx="977">
                  <c:v>162.83333333333331</c:v>
                </c:pt>
                <c:pt idx="978">
                  <c:v>163</c:v>
                </c:pt>
                <c:pt idx="979">
                  <c:v>163.16666666666666</c:v>
                </c:pt>
                <c:pt idx="980">
                  <c:v>163.33333333333331</c:v>
                </c:pt>
                <c:pt idx="981">
                  <c:v>163.5</c:v>
                </c:pt>
                <c:pt idx="982">
                  <c:v>163.66666666666666</c:v>
                </c:pt>
                <c:pt idx="983">
                  <c:v>163.83333333333331</c:v>
                </c:pt>
                <c:pt idx="984">
                  <c:v>164</c:v>
                </c:pt>
                <c:pt idx="985">
                  <c:v>164.16666666666666</c:v>
                </c:pt>
                <c:pt idx="986">
                  <c:v>164.33333333333331</c:v>
                </c:pt>
                <c:pt idx="987">
                  <c:v>164.5</c:v>
                </c:pt>
                <c:pt idx="988">
                  <c:v>164.66666666666666</c:v>
                </c:pt>
                <c:pt idx="989">
                  <c:v>164.83333333333331</c:v>
                </c:pt>
                <c:pt idx="990">
                  <c:v>165</c:v>
                </c:pt>
                <c:pt idx="991">
                  <c:v>165.16666666666666</c:v>
                </c:pt>
                <c:pt idx="992">
                  <c:v>165.33333333333331</c:v>
                </c:pt>
                <c:pt idx="993">
                  <c:v>165.5</c:v>
                </c:pt>
                <c:pt idx="994">
                  <c:v>165.66666666666666</c:v>
                </c:pt>
                <c:pt idx="995">
                  <c:v>165.83333333333331</c:v>
                </c:pt>
                <c:pt idx="996">
                  <c:v>166</c:v>
                </c:pt>
                <c:pt idx="997">
                  <c:v>166.16666666666666</c:v>
                </c:pt>
                <c:pt idx="998">
                  <c:v>166.33333333333331</c:v>
                </c:pt>
                <c:pt idx="999">
                  <c:v>166.5</c:v>
                </c:pt>
                <c:pt idx="1000">
                  <c:v>166.66666666666666</c:v>
                </c:pt>
                <c:pt idx="1001">
                  <c:v>166.83333333333331</c:v>
                </c:pt>
                <c:pt idx="1002">
                  <c:v>167</c:v>
                </c:pt>
                <c:pt idx="1003">
                  <c:v>167.16666666666666</c:v>
                </c:pt>
                <c:pt idx="1004">
                  <c:v>167.33333333333331</c:v>
                </c:pt>
                <c:pt idx="1005">
                  <c:v>167.5</c:v>
                </c:pt>
                <c:pt idx="1006">
                  <c:v>167.66666666666666</c:v>
                </c:pt>
                <c:pt idx="1007">
                  <c:v>167.83333333333331</c:v>
                </c:pt>
                <c:pt idx="1008">
                  <c:v>168</c:v>
                </c:pt>
                <c:pt idx="1009">
                  <c:v>168.16666666666666</c:v>
                </c:pt>
                <c:pt idx="1010">
                  <c:v>168.33333333333331</c:v>
                </c:pt>
                <c:pt idx="1011">
                  <c:v>168.5</c:v>
                </c:pt>
                <c:pt idx="1012">
                  <c:v>168.66666666666666</c:v>
                </c:pt>
                <c:pt idx="1013">
                  <c:v>168.83333333333331</c:v>
                </c:pt>
                <c:pt idx="1014">
                  <c:v>169</c:v>
                </c:pt>
                <c:pt idx="1015">
                  <c:v>169.16666666666666</c:v>
                </c:pt>
                <c:pt idx="1016">
                  <c:v>169.33333333333331</c:v>
                </c:pt>
                <c:pt idx="1017">
                  <c:v>169.5</c:v>
                </c:pt>
                <c:pt idx="1018">
                  <c:v>169.66666666666666</c:v>
                </c:pt>
                <c:pt idx="1019">
                  <c:v>169.83333333333331</c:v>
                </c:pt>
                <c:pt idx="1020">
                  <c:v>170</c:v>
                </c:pt>
                <c:pt idx="1021">
                  <c:v>170.16666666666666</c:v>
                </c:pt>
                <c:pt idx="1022">
                  <c:v>170.33333333333331</c:v>
                </c:pt>
                <c:pt idx="1023">
                  <c:v>170.5</c:v>
                </c:pt>
                <c:pt idx="1024">
                  <c:v>170.66666666666666</c:v>
                </c:pt>
                <c:pt idx="1025">
                  <c:v>170.83333333333331</c:v>
                </c:pt>
                <c:pt idx="1026">
                  <c:v>171</c:v>
                </c:pt>
                <c:pt idx="1027">
                  <c:v>171.16666666666666</c:v>
                </c:pt>
                <c:pt idx="1028">
                  <c:v>171.33333333333331</c:v>
                </c:pt>
                <c:pt idx="1029">
                  <c:v>171.5</c:v>
                </c:pt>
                <c:pt idx="1030">
                  <c:v>171.66666666666666</c:v>
                </c:pt>
                <c:pt idx="1031">
                  <c:v>171.83333333333331</c:v>
                </c:pt>
                <c:pt idx="1032">
                  <c:v>172</c:v>
                </c:pt>
                <c:pt idx="1033">
                  <c:v>172.16666666666666</c:v>
                </c:pt>
                <c:pt idx="1034">
                  <c:v>172.33333333333331</c:v>
                </c:pt>
                <c:pt idx="1035">
                  <c:v>172.5</c:v>
                </c:pt>
                <c:pt idx="1036">
                  <c:v>172.66666666666666</c:v>
                </c:pt>
                <c:pt idx="1037">
                  <c:v>172.83333333333331</c:v>
                </c:pt>
                <c:pt idx="1038">
                  <c:v>173</c:v>
                </c:pt>
                <c:pt idx="1039">
                  <c:v>173.16666666666666</c:v>
                </c:pt>
                <c:pt idx="1040">
                  <c:v>173.33333333333331</c:v>
                </c:pt>
                <c:pt idx="1041">
                  <c:v>173.5</c:v>
                </c:pt>
                <c:pt idx="1042">
                  <c:v>173.66666666666666</c:v>
                </c:pt>
                <c:pt idx="1043">
                  <c:v>173.83333333333331</c:v>
                </c:pt>
                <c:pt idx="1044">
                  <c:v>174</c:v>
                </c:pt>
                <c:pt idx="1045">
                  <c:v>174.16666666666666</c:v>
                </c:pt>
                <c:pt idx="1046">
                  <c:v>174.33333333333331</c:v>
                </c:pt>
                <c:pt idx="1047">
                  <c:v>174.5</c:v>
                </c:pt>
                <c:pt idx="1048">
                  <c:v>174.66666666666666</c:v>
                </c:pt>
                <c:pt idx="1049">
                  <c:v>174.83333333333331</c:v>
                </c:pt>
                <c:pt idx="1050">
                  <c:v>175</c:v>
                </c:pt>
                <c:pt idx="1051">
                  <c:v>175.16666666666666</c:v>
                </c:pt>
                <c:pt idx="1052">
                  <c:v>175.33333333333331</c:v>
                </c:pt>
                <c:pt idx="1053">
                  <c:v>175.5</c:v>
                </c:pt>
                <c:pt idx="1054">
                  <c:v>175.66666666666666</c:v>
                </c:pt>
                <c:pt idx="1055">
                  <c:v>175.83333333333331</c:v>
                </c:pt>
                <c:pt idx="1056">
                  <c:v>176</c:v>
                </c:pt>
                <c:pt idx="1057">
                  <c:v>176.16666666666666</c:v>
                </c:pt>
                <c:pt idx="1058">
                  <c:v>176.33333333333331</c:v>
                </c:pt>
                <c:pt idx="1059">
                  <c:v>176.5</c:v>
                </c:pt>
                <c:pt idx="1060">
                  <c:v>176.66666666666666</c:v>
                </c:pt>
                <c:pt idx="1061">
                  <c:v>176.83333333333331</c:v>
                </c:pt>
                <c:pt idx="1062">
                  <c:v>177</c:v>
                </c:pt>
                <c:pt idx="1063">
                  <c:v>177.16666666666666</c:v>
                </c:pt>
                <c:pt idx="1064">
                  <c:v>177.33333333333331</c:v>
                </c:pt>
                <c:pt idx="1065">
                  <c:v>177.5</c:v>
                </c:pt>
                <c:pt idx="1066">
                  <c:v>177.66666666666666</c:v>
                </c:pt>
                <c:pt idx="1067">
                  <c:v>177.83333333333331</c:v>
                </c:pt>
                <c:pt idx="1068">
                  <c:v>178</c:v>
                </c:pt>
                <c:pt idx="1069">
                  <c:v>178.16666666666666</c:v>
                </c:pt>
                <c:pt idx="1070">
                  <c:v>178.33333333333331</c:v>
                </c:pt>
                <c:pt idx="1071">
                  <c:v>178.5</c:v>
                </c:pt>
                <c:pt idx="1072">
                  <c:v>178.66666666666666</c:v>
                </c:pt>
                <c:pt idx="1073">
                  <c:v>178.83333333333331</c:v>
                </c:pt>
                <c:pt idx="1074">
                  <c:v>179</c:v>
                </c:pt>
                <c:pt idx="1075">
                  <c:v>179.16666666666666</c:v>
                </c:pt>
                <c:pt idx="1076">
                  <c:v>179.33333333333331</c:v>
                </c:pt>
                <c:pt idx="1077">
                  <c:v>179.5</c:v>
                </c:pt>
                <c:pt idx="1078">
                  <c:v>179.66666666666666</c:v>
                </c:pt>
                <c:pt idx="1079">
                  <c:v>179.83333333333331</c:v>
                </c:pt>
                <c:pt idx="1080">
                  <c:v>180</c:v>
                </c:pt>
                <c:pt idx="1081">
                  <c:v>180.16666666666666</c:v>
                </c:pt>
                <c:pt idx="1082">
                  <c:v>180.33333333333331</c:v>
                </c:pt>
                <c:pt idx="1083">
                  <c:v>180.5</c:v>
                </c:pt>
                <c:pt idx="1084">
                  <c:v>180.66666666666666</c:v>
                </c:pt>
                <c:pt idx="1085">
                  <c:v>180.83333333333331</c:v>
                </c:pt>
                <c:pt idx="1086">
                  <c:v>181</c:v>
                </c:pt>
                <c:pt idx="1087">
                  <c:v>181.16666666666666</c:v>
                </c:pt>
                <c:pt idx="1088">
                  <c:v>181.33333333333331</c:v>
                </c:pt>
                <c:pt idx="1089">
                  <c:v>181.5</c:v>
                </c:pt>
                <c:pt idx="1090">
                  <c:v>181.66666666666666</c:v>
                </c:pt>
                <c:pt idx="1091">
                  <c:v>181.83333333333331</c:v>
                </c:pt>
                <c:pt idx="1092">
                  <c:v>182</c:v>
                </c:pt>
                <c:pt idx="1093">
                  <c:v>182.16666666666666</c:v>
                </c:pt>
                <c:pt idx="1094">
                  <c:v>182.33333333333331</c:v>
                </c:pt>
                <c:pt idx="1095">
                  <c:v>182.5</c:v>
                </c:pt>
                <c:pt idx="1096">
                  <c:v>182.66666666666666</c:v>
                </c:pt>
                <c:pt idx="1097">
                  <c:v>182.83333333333331</c:v>
                </c:pt>
                <c:pt idx="1098">
                  <c:v>183</c:v>
                </c:pt>
                <c:pt idx="1099">
                  <c:v>183.16666666666666</c:v>
                </c:pt>
                <c:pt idx="1100">
                  <c:v>183.33333333333331</c:v>
                </c:pt>
                <c:pt idx="1101">
                  <c:v>183.5</c:v>
                </c:pt>
                <c:pt idx="1102">
                  <c:v>183.66666666666666</c:v>
                </c:pt>
                <c:pt idx="1103">
                  <c:v>183.83333333333331</c:v>
                </c:pt>
                <c:pt idx="1104">
                  <c:v>184</c:v>
                </c:pt>
                <c:pt idx="1105">
                  <c:v>184.16666666666666</c:v>
                </c:pt>
                <c:pt idx="1106">
                  <c:v>184.33333333333331</c:v>
                </c:pt>
                <c:pt idx="1107">
                  <c:v>184.5</c:v>
                </c:pt>
                <c:pt idx="1108">
                  <c:v>184.66666666666666</c:v>
                </c:pt>
                <c:pt idx="1109">
                  <c:v>184.83333333333331</c:v>
                </c:pt>
                <c:pt idx="1110">
                  <c:v>185</c:v>
                </c:pt>
                <c:pt idx="1111">
                  <c:v>185.16666666666666</c:v>
                </c:pt>
                <c:pt idx="1112">
                  <c:v>185.33333333333331</c:v>
                </c:pt>
                <c:pt idx="1113">
                  <c:v>185.5</c:v>
                </c:pt>
                <c:pt idx="1114">
                  <c:v>185.66666666666666</c:v>
                </c:pt>
                <c:pt idx="1115">
                  <c:v>185.83333333333331</c:v>
                </c:pt>
                <c:pt idx="1116">
                  <c:v>186</c:v>
                </c:pt>
                <c:pt idx="1117">
                  <c:v>186.16666666666666</c:v>
                </c:pt>
                <c:pt idx="1118">
                  <c:v>186.33333333333331</c:v>
                </c:pt>
                <c:pt idx="1119">
                  <c:v>186.5</c:v>
                </c:pt>
                <c:pt idx="1120">
                  <c:v>186.66666666666666</c:v>
                </c:pt>
                <c:pt idx="1121">
                  <c:v>186.83333333333331</c:v>
                </c:pt>
                <c:pt idx="1122">
                  <c:v>187</c:v>
                </c:pt>
                <c:pt idx="1123">
                  <c:v>187.16666666666666</c:v>
                </c:pt>
                <c:pt idx="1124">
                  <c:v>187.33333333333331</c:v>
                </c:pt>
                <c:pt idx="1125">
                  <c:v>187.5</c:v>
                </c:pt>
                <c:pt idx="1126">
                  <c:v>187.66666666666666</c:v>
                </c:pt>
                <c:pt idx="1127">
                  <c:v>187.83333333333331</c:v>
                </c:pt>
                <c:pt idx="1128">
                  <c:v>188</c:v>
                </c:pt>
                <c:pt idx="1129">
                  <c:v>188.16666666666666</c:v>
                </c:pt>
                <c:pt idx="1130">
                  <c:v>188.33333333333331</c:v>
                </c:pt>
                <c:pt idx="1131">
                  <c:v>188.5</c:v>
                </c:pt>
                <c:pt idx="1132">
                  <c:v>188.66666666666666</c:v>
                </c:pt>
                <c:pt idx="1133">
                  <c:v>188.83333333333331</c:v>
                </c:pt>
                <c:pt idx="1134">
                  <c:v>189</c:v>
                </c:pt>
                <c:pt idx="1135">
                  <c:v>189.16666666666666</c:v>
                </c:pt>
                <c:pt idx="1136">
                  <c:v>189.33333333333331</c:v>
                </c:pt>
                <c:pt idx="1137">
                  <c:v>189.5</c:v>
                </c:pt>
                <c:pt idx="1138">
                  <c:v>189.66666666666666</c:v>
                </c:pt>
                <c:pt idx="1139">
                  <c:v>189.83333333333331</c:v>
                </c:pt>
                <c:pt idx="1140">
                  <c:v>190</c:v>
                </c:pt>
                <c:pt idx="1141">
                  <c:v>190.16666666666666</c:v>
                </c:pt>
                <c:pt idx="1142">
                  <c:v>190.33333333333331</c:v>
                </c:pt>
                <c:pt idx="1143">
                  <c:v>190.5</c:v>
                </c:pt>
                <c:pt idx="1144">
                  <c:v>190.66666666666666</c:v>
                </c:pt>
                <c:pt idx="1145">
                  <c:v>190.83333333333331</c:v>
                </c:pt>
                <c:pt idx="1146">
                  <c:v>191</c:v>
                </c:pt>
                <c:pt idx="1147">
                  <c:v>191.16666666666666</c:v>
                </c:pt>
                <c:pt idx="1148">
                  <c:v>191.33333333333331</c:v>
                </c:pt>
                <c:pt idx="1149">
                  <c:v>191.5</c:v>
                </c:pt>
                <c:pt idx="1150">
                  <c:v>191.66666666666666</c:v>
                </c:pt>
                <c:pt idx="1151">
                  <c:v>191.83333333333331</c:v>
                </c:pt>
                <c:pt idx="1152">
                  <c:v>192</c:v>
                </c:pt>
                <c:pt idx="1153">
                  <c:v>192.16666666666666</c:v>
                </c:pt>
                <c:pt idx="1154">
                  <c:v>192.33333333333331</c:v>
                </c:pt>
                <c:pt idx="1155">
                  <c:v>192.5</c:v>
                </c:pt>
                <c:pt idx="1156">
                  <c:v>192.66666666666666</c:v>
                </c:pt>
                <c:pt idx="1157">
                  <c:v>192.83333333333331</c:v>
                </c:pt>
                <c:pt idx="1158">
                  <c:v>193</c:v>
                </c:pt>
                <c:pt idx="1159">
                  <c:v>193.16666666666666</c:v>
                </c:pt>
                <c:pt idx="1160">
                  <c:v>193.33333333333331</c:v>
                </c:pt>
                <c:pt idx="1161">
                  <c:v>193.5</c:v>
                </c:pt>
                <c:pt idx="1162">
                  <c:v>193.66666666666666</c:v>
                </c:pt>
                <c:pt idx="1163">
                  <c:v>193.83333333333331</c:v>
                </c:pt>
                <c:pt idx="1164">
                  <c:v>194</c:v>
                </c:pt>
                <c:pt idx="1165">
                  <c:v>194.16666666666666</c:v>
                </c:pt>
                <c:pt idx="1166">
                  <c:v>194.33333333333331</c:v>
                </c:pt>
                <c:pt idx="1167">
                  <c:v>194.5</c:v>
                </c:pt>
                <c:pt idx="1168">
                  <c:v>194.66666666666666</c:v>
                </c:pt>
                <c:pt idx="1169">
                  <c:v>194.83333333333331</c:v>
                </c:pt>
                <c:pt idx="1170">
                  <c:v>195</c:v>
                </c:pt>
                <c:pt idx="1171">
                  <c:v>195.16666666666666</c:v>
                </c:pt>
                <c:pt idx="1172">
                  <c:v>195.33333333333331</c:v>
                </c:pt>
                <c:pt idx="1173">
                  <c:v>195.5</c:v>
                </c:pt>
                <c:pt idx="1174">
                  <c:v>195.66666666666666</c:v>
                </c:pt>
                <c:pt idx="1175">
                  <c:v>195.83333333333331</c:v>
                </c:pt>
                <c:pt idx="1176">
                  <c:v>196</c:v>
                </c:pt>
                <c:pt idx="1177">
                  <c:v>196.16666666666666</c:v>
                </c:pt>
                <c:pt idx="1178">
                  <c:v>196.33333333333331</c:v>
                </c:pt>
                <c:pt idx="1179">
                  <c:v>196.5</c:v>
                </c:pt>
                <c:pt idx="1180">
                  <c:v>196.66666666666666</c:v>
                </c:pt>
                <c:pt idx="1181">
                  <c:v>196.83333333333331</c:v>
                </c:pt>
                <c:pt idx="1182">
                  <c:v>197</c:v>
                </c:pt>
                <c:pt idx="1183">
                  <c:v>197.16666666666666</c:v>
                </c:pt>
                <c:pt idx="1184">
                  <c:v>197.33333333333331</c:v>
                </c:pt>
                <c:pt idx="1185">
                  <c:v>197.5</c:v>
                </c:pt>
                <c:pt idx="1186">
                  <c:v>197.66666666666666</c:v>
                </c:pt>
                <c:pt idx="1187">
                  <c:v>197.83333333333331</c:v>
                </c:pt>
                <c:pt idx="1188">
                  <c:v>198</c:v>
                </c:pt>
                <c:pt idx="1189">
                  <c:v>198.16666666666666</c:v>
                </c:pt>
                <c:pt idx="1190">
                  <c:v>198.33333333333331</c:v>
                </c:pt>
                <c:pt idx="1191">
                  <c:v>198.5</c:v>
                </c:pt>
                <c:pt idx="1192">
                  <c:v>198.66666666666666</c:v>
                </c:pt>
                <c:pt idx="1193">
                  <c:v>198.83333333333331</c:v>
                </c:pt>
                <c:pt idx="1194">
                  <c:v>199</c:v>
                </c:pt>
                <c:pt idx="1195">
                  <c:v>199.16666666666666</c:v>
                </c:pt>
                <c:pt idx="1196">
                  <c:v>199.33333333333331</c:v>
                </c:pt>
                <c:pt idx="1197">
                  <c:v>199.5</c:v>
                </c:pt>
                <c:pt idx="1198">
                  <c:v>199.66666666666666</c:v>
                </c:pt>
                <c:pt idx="1199">
                  <c:v>199.83333333333331</c:v>
                </c:pt>
                <c:pt idx="1200">
                  <c:v>200</c:v>
                </c:pt>
                <c:pt idx="1201">
                  <c:v>200.16666666666666</c:v>
                </c:pt>
                <c:pt idx="1202">
                  <c:v>200.33333333333331</c:v>
                </c:pt>
                <c:pt idx="1203">
                  <c:v>200.5</c:v>
                </c:pt>
                <c:pt idx="1204">
                  <c:v>200.66666666666666</c:v>
                </c:pt>
                <c:pt idx="1205">
                  <c:v>200.83333333333331</c:v>
                </c:pt>
                <c:pt idx="1206">
                  <c:v>201</c:v>
                </c:pt>
                <c:pt idx="1207">
                  <c:v>201.16666666666666</c:v>
                </c:pt>
                <c:pt idx="1208">
                  <c:v>201.33333333333331</c:v>
                </c:pt>
                <c:pt idx="1209">
                  <c:v>201.5</c:v>
                </c:pt>
                <c:pt idx="1210">
                  <c:v>201.66666666666666</c:v>
                </c:pt>
                <c:pt idx="1211">
                  <c:v>201.83333333333331</c:v>
                </c:pt>
                <c:pt idx="1212">
                  <c:v>202</c:v>
                </c:pt>
                <c:pt idx="1213">
                  <c:v>202.16666666666666</c:v>
                </c:pt>
                <c:pt idx="1214">
                  <c:v>202.33333333333331</c:v>
                </c:pt>
                <c:pt idx="1215">
                  <c:v>202.5</c:v>
                </c:pt>
                <c:pt idx="1216">
                  <c:v>202.66666666666666</c:v>
                </c:pt>
                <c:pt idx="1217">
                  <c:v>202.83333333333331</c:v>
                </c:pt>
                <c:pt idx="1218">
                  <c:v>203</c:v>
                </c:pt>
                <c:pt idx="1219">
                  <c:v>203.16666666666666</c:v>
                </c:pt>
                <c:pt idx="1220">
                  <c:v>203.33333333333331</c:v>
                </c:pt>
                <c:pt idx="1221">
                  <c:v>203.5</c:v>
                </c:pt>
                <c:pt idx="1222">
                  <c:v>203.66666666666666</c:v>
                </c:pt>
                <c:pt idx="1223">
                  <c:v>203.83333333333331</c:v>
                </c:pt>
                <c:pt idx="1224">
                  <c:v>204</c:v>
                </c:pt>
                <c:pt idx="1225">
                  <c:v>204.16666666666666</c:v>
                </c:pt>
                <c:pt idx="1226">
                  <c:v>204.33333333333331</c:v>
                </c:pt>
                <c:pt idx="1227">
                  <c:v>204.5</c:v>
                </c:pt>
                <c:pt idx="1228">
                  <c:v>204.66666666666666</c:v>
                </c:pt>
                <c:pt idx="1229">
                  <c:v>204.83333333333331</c:v>
                </c:pt>
                <c:pt idx="1230">
                  <c:v>205</c:v>
                </c:pt>
                <c:pt idx="1231">
                  <c:v>205.16666666666666</c:v>
                </c:pt>
                <c:pt idx="1232">
                  <c:v>205.33333333333331</c:v>
                </c:pt>
                <c:pt idx="1233">
                  <c:v>205.5</c:v>
                </c:pt>
                <c:pt idx="1234">
                  <c:v>205.66666666666666</c:v>
                </c:pt>
                <c:pt idx="1235">
                  <c:v>205.83333333333331</c:v>
                </c:pt>
                <c:pt idx="1236">
                  <c:v>206</c:v>
                </c:pt>
                <c:pt idx="1237">
                  <c:v>206.16666666666666</c:v>
                </c:pt>
                <c:pt idx="1238">
                  <c:v>206.33333333333331</c:v>
                </c:pt>
                <c:pt idx="1239">
                  <c:v>206.5</c:v>
                </c:pt>
                <c:pt idx="1240">
                  <c:v>206.66666666666666</c:v>
                </c:pt>
                <c:pt idx="1241">
                  <c:v>206.83333333333331</c:v>
                </c:pt>
                <c:pt idx="1242">
                  <c:v>207</c:v>
                </c:pt>
                <c:pt idx="1243">
                  <c:v>207.16666666666666</c:v>
                </c:pt>
                <c:pt idx="1244">
                  <c:v>207.33333333333331</c:v>
                </c:pt>
                <c:pt idx="1245">
                  <c:v>207.5</c:v>
                </c:pt>
                <c:pt idx="1246">
                  <c:v>207.66666666666666</c:v>
                </c:pt>
                <c:pt idx="1247">
                  <c:v>207.83333333333331</c:v>
                </c:pt>
                <c:pt idx="1248">
                  <c:v>208</c:v>
                </c:pt>
                <c:pt idx="1249">
                  <c:v>208.16666666666666</c:v>
                </c:pt>
                <c:pt idx="1250">
                  <c:v>208.33333333333331</c:v>
                </c:pt>
                <c:pt idx="1251">
                  <c:v>208.5</c:v>
                </c:pt>
                <c:pt idx="1252">
                  <c:v>208.66666666666666</c:v>
                </c:pt>
                <c:pt idx="1253">
                  <c:v>208.83333333333331</c:v>
                </c:pt>
                <c:pt idx="1254">
                  <c:v>209</c:v>
                </c:pt>
                <c:pt idx="1255">
                  <c:v>209.16666666666666</c:v>
                </c:pt>
                <c:pt idx="1256">
                  <c:v>209.33333333333331</c:v>
                </c:pt>
                <c:pt idx="1257">
                  <c:v>209.5</c:v>
                </c:pt>
                <c:pt idx="1258">
                  <c:v>209.66666666666666</c:v>
                </c:pt>
                <c:pt idx="1259">
                  <c:v>209.83333333333331</c:v>
                </c:pt>
                <c:pt idx="1260">
                  <c:v>210</c:v>
                </c:pt>
                <c:pt idx="1261">
                  <c:v>210.16666666666666</c:v>
                </c:pt>
                <c:pt idx="1262">
                  <c:v>210.33333333333331</c:v>
                </c:pt>
                <c:pt idx="1263">
                  <c:v>210.5</c:v>
                </c:pt>
                <c:pt idx="1264">
                  <c:v>210.66666666666666</c:v>
                </c:pt>
                <c:pt idx="1265">
                  <c:v>210.83333333333331</c:v>
                </c:pt>
                <c:pt idx="1266">
                  <c:v>211</c:v>
                </c:pt>
                <c:pt idx="1267">
                  <c:v>211.16666666666666</c:v>
                </c:pt>
                <c:pt idx="1268">
                  <c:v>211.33333333333331</c:v>
                </c:pt>
                <c:pt idx="1269">
                  <c:v>211.5</c:v>
                </c:pt>
                <c:pt idx="1270">
                  <c:v>211.66666666666666</c:v>
                </c:pt>
                <c:pt idx="1271">
                  <c:v>211.83333333333331</c:v>
                </c:pt>
                <c:pt idx="1272">
                  <c:v>212</c:v>
                </c:pt>
                <c:pt idx="1273">
                  <c:v>212.16666666666666</c:v>
                </c:pt>
                <c:pt idx="1274">
                  <c:v>212.33333333333331</c:v>
                </c:pt>
                <c:pt idx="1275">
                  <c:v>212.5</c:v>
                </c:pt>
                <c:pt idx="1276">
                  <c:v>212.66666666666666</c:v>
                </c:pt>
                <c:pt idx="1277">
                  <c:v>212.83333333333331</c:v>
                </c:pt>
                <c:pt idx="1278">
                  <c:v>213</c:v>
                </c:pt>
                <c:pt idx="1279">
                  <c:v>213.16666666666666</c:v>
                </c:pt>
                <c:pt idx="1280">
                  <c:v>213.33333333333331</c:v>
                </c:pt>
                <c:pt idx="1281">
                  <c:v>213.5</c:v>
                </c:pt>
                <c:pt idx="1282">
                  <c:v>213.66666666666666</c:v>
                </c:pt>
                <c:pt idx="1283">
                  <c:v>213.83333333333331</c:v>
                </c:pt>
                <c:pt idx="1284">
                  <c:v>214</c:v>
                </c:pt>
                <c:pt idx="1285">
                  <c:v>214.16666666666666</c:v>
                </c:pt>
                <c:pt idx="1286">
                  <c:v>214.33333333333331</c:v>
                </c:pt>
                <c:pt idx="1287">
                  <c:v>214.5</c:v>
                </c:pt>
                <c:pt idx="1288">
                  <c:v>214.66666666666666</c:v>
                </c:pt>
                <c:pt idx="1289">
                  <c:v>214.83333333333331</c:v>
                </c:pt>
                <c:pt idx="1290">
                  <c:v>215</c:v>
                </c:pt>
                <c:pt idx="1291">
                  <c:v>215.16666666666666</c:v>
                </c:pt>
                <c:pt idx="1292">
                  <c:v>215.33333333333331</c:v>
                </c:pt>
                <c:pt idx="1293">
                  <c:v>215.5</c:v>
                </c:pt>
                <c:pt idx="1294">
                  <c:v>215.66666666666666</c:v>
                </c:pt>
                <c:pt idx="1295">
                  <c:v>215.83333333333331</c:v>
                </c:pt>
                <c:pt idx="1296">
                  <c:v>216</c:v>
                </c:pt>
                <c:pt idx="1297">
                  <c:v>216.16666666666666</c:v>
                </c:pt>
                <c:pt idx="1298">
                  <c:v>216.33333333333331</c:v>
                </c:pt>
                <c:pt idx="1299">
                  <c:v>216.5</c:v>
                </c:pt>
                <c:pt idx="1300">
                  <c:v>216.66666666666666</c:v>
                </c:pt>
                <c:pt idx="1301">
                  <c:v>216.83333333333331</c:v>
                </c:pt>
                <c:pt idx="1302">
                  <c:v>217</c:v>
                </c:pt>
                <c:pt idx="1303">
                  <c:v>217.16666666666666</c:v>
                </c:pt>
                <c:pt idx="1304">
                  <c:v>217.33333333333331</c:v>
                </c:pt>
                <c:pt idx="1305">
                  <c:v>217.5</c:v>
                </c:pt>
                <c:pt idx="1306">
                  <c:v>217.66666666666666</c:v>
                </c:pt>
                <c:pt idx="1307">
                  <c:v>217.83333333333331</c:v>
                </c:pt>
                <c:pt idx="1308">
                  <c:v>218</c:v>
                </c:pt>
                <c:pt idx="1309">
                  <c:v>218.16666666666666</c:v>
                </c:pt>
                <c:pt idx="1310">
                  <c:v>218.33333333333331</c:v>
                </c:pt>
                <c:pt idx="1311">
                  <c:v>218.5</c:v>
                </c:pt>
                <c:pt idx="1312">
                  <c:v>218.66666666666666</c:v>
                </c:pt>
                <c:pt idx="1313">
                  <c:v>218.83333333333331</c:v>
                </c:pt>
                <c:pt idx="1314">
                  <c:v>219</c:v>
                </c:pt>
                <c:pt idx="1315">
                  <c:v>219.16666666666666</c:v>
                </c:pt>
                <c:pt idx="1316">
                  <c:v>219.33333333333331</c:v>
                </c:pt>
                <c:pt idx="1317">
                  <c:v>219.5</c:v>
                </c:pt>
                <c:pt idx="1318">
                  <c:v>219.66666666666666</c:v>
                </c:pt>
                <c:pt idx="1319">
                  <c:v>219.83333333333331</c:v>
                </c:pt>
                <c:pt idx="1320">
                  <c:v>220</c:v>
                </c:pt>
                <c:pt idx="1321">
                  <c:v>220.16666666666666</c:v>
                </c:pt>
                <c:pt idx="1322">
                  <c:v>220.33333333333331</c:v>
                </c:pt>
                <c:pt idx="1323">
                  <c:v>220.5</c:v>
                </c:pt>
                <c:pt idx="1324">
                  <c:v>220.66666666666666</c:v>
                </c:pt>
                <c:pt idx="1325">
                  <c:v>220.83333333333331</c:v>
                </c:pt>
                <c:pt idx="1326">
                  <c:v>221</c:v>
                </c:pt>
                <c:pt idx="1327">
                  <c:v>221.16666666666666</c:v>
                </c:pt>
                <c:pt idx="1328">
                  <c:v>221.33333333333331</c:v>
                </c:pt>
                <c:pt idx="1329">
                  <c:v>221.5</c:v>
                </c:pt>
                <c:pt idx="1330">
                  <c:v>221.66666666666666</c:v>
                </c:pt>
                <c:pt idx="1331">
                  <c:v>221.83333333333331</c:v>
                </c:pt>
                <c:pt idx="1332">
                  <c:v>222</c:v>
                </c:pt>
                <c:pt idx="1333">
                  <c:v>222.16666666666666</c:v>
                </c:pt>
                <c:pt idx="1334">
                  <c:v>222.33333333333331</c:v>
                </c:pt>
                <c:pt idx="1335">
                  <c:v>222.5</c:v>
                </c:pt>
                <c:pt idx="1336">
                  <c:v>222.66666666666666</c:v>
                </c:pt>
                <c:pt idx="1337">
                  <c:v>222.83333333333331</c:v>
                </c:pt>
                <c:pt idx="1338">
                  <c:v>223</c:v>
                </c:pt>
                <c:pt idx="1339">
                  <c:v>223.16666666666666</c:v>
                </c:pt>
                <c:pt idx="1340">
                  <c:v>223.33333333333331</c:v>
                </c:pt>
                <c:pt idx="1341">
                  <c:v>223.5</c:v>
                </c:pt>
                <c:pt idx="1342">
                  <c:v>223.66666666666666</c:v>
                </c:pt>
                <c:pt idx="1343">
                  <c:v>223.83333333333331</c:v>
                </c:pt>
                <c:pt idx="1344">
                  <c:v>224</c:v>
                </c:pt>
                <c:pt idx="1345">
                  <c:v>224.16666666666666</c:v>
                </c:pt>
                <c:pt idx="1346">
                  <c:v>224.33333333333331</c:v>
                </c:pt>
                <c:pt idx="1347">
                  <c:v>224.5</c:v>
                </c:pt>
                <c:pt idx="1348">
                  <c:v>224.66666666666666</c:v>
                </c:pt>
                <c:pt idx="1349">
                  <c:v>224.83333333333331</c:v>
                </c:pt>
                <c:pt idx="1350">
                  <c:v>225</c:v>
                </c:pt>
                <c:pt idx="1351">
                  <c:v>225.16666666666666</c:v>
                </c:pt>
                <c:pt idx="1352">
                  <c:v>225.33333333333331</c:v>
                </c:pt>
                <c:pt idx="1353">
                  <c:v>225.5</c:v>
                </c:pt>
                <c:pt idx="1354">
                  <c:v>225.66666666666666</c:v>
                </c:pt>
                <c:pt idx="1355">
                  <c:v>225.83333333333331</c:v>
                </c:pt>
                <c:pt idx="1356">
                  <c:v>226</c:v>
                </c:pt>
                <c:pt idx="1357">
                  <c:v>226.16666666666666</c:v>
                </c:pt>
                <c:pt idx="1358">
                  <c:v>226.33333333333331</c:v>
                </c:pt>
                <c:pt idx="1359">
                  <c:v>226.5</c:v>
                </c:pt>
                <c:pt idx="1360">
                  <c:v>226.66666666666666</c:v>
                </c:pt>
                <c:pt idx="1361">
                  <c:v>226.83333333333331</c:v>
                </c:pt>
                <c:pt idx="1362">
                  <c:v>227</c:v>
                </c:pt>
                <c:pt idx="1363">
                  <c:v>227.16666666666666</c:v>
                </c:pt>
                <c:pt idx="1364">
                  <c:v>227.33333333333331</c:v>
                </c:pt>
                <c:pt idx="1365">
                  <c:v>227.5</c:v>
                </c:pt>
                <c:pt idx="1366">
                  <c:v>227.66666666666666</c:v>
                </c:pt>
                <c:pt idx="1367">
                  <c:v>227.83333333333331</c:v>
                </c:pt>
                <c:pt idx="1368">
                  <c:v>228</c:v>
                </c:pt>
                <c:pt idx="1369">
                  <c:v>228.16666666666666</c:v>
                </c:pt>
                <c:pt idx="1370">
                  <c:v>228.33333333333331</c:v>
                </c:pt>
                <c:pt idx="1371">
                  <c:v>228.5</c:v>
                </c:pt>
                <c:pt idx="1372">
                  <c:v>228.66666666666666</c:v>
                </c:pt>
                <c:pt idx="1373">
                  <c:v>228.83333333333331</c:v>
                </c:pt>
                <c:pt idx="1374">
                  <c:v>229</c:v>
                </c:pt>
                <c:pt idx="1375">
                  <c:v>229.16666666666666</c:v>
                </c:pt>
                <c:pt idx="1376">
                  <c:v>229.33333333333331</c:v>
                </c:pt>
                <c:pt idx="1377">
                  <c:v>229.5</c:v>
                </c:pt>
                <c:pt idx="1378">
                  <c:v>229.66666666666666</c:v>
                </c:pt>
                <c:pt idx="1379">
                  <c:v>229.83333333333331</c:v>
                </c:pt>
                <c:pt idx="1380">
                  <c:v>230</c:v>
                </c:pt>
                <c:pt idx="1381">
                  <c:v>230.16666666666666</c:v>
                </c:pt>
                <c:pt idx="1382">
                  <c:v>230.33333333333331</c:v>
                </c:pt>
                <c:pt idx="1383">
                  <c:v>230.5</c:v>
                </c:pt>
                <c:pt idx="1384">
                  <c:v>230.66666666666666</c:v>
                </c:pt>
                <c:pt idx="1385">
                  <c:v>230.83333333333331</c:v>
                </c:pt>
                <c:pt idx="1386">
                  <c:v>231</c:v>
                </c:pt>
                <c:pt idx="1387">
                  <c:v>231.16666666666666</c:v>
                </c:pt>
                <c:pt idx="1388">
                  <c:v>231.33333333333331</c:v>
                </c:pt>
                <c:pt idx="1389">
                  <c:v>231.5</c:v>
                </c:pt>
                <c:pt idx="1390">
                  <c:v>231.66666666666666</c:v>
                </c:pt>
                <c:pt idx="1391">
                  <c:v>231.83333333333331</c:v>
                </c:pt>
                <c:pt idx="1392">
                  <c:v>232</c:v>
                </c:pt>
                <c:pt idx="1393">
                  <c:v>232.16666666666666</c:v>
                </c:pt>
                <c:pt idx="1394">
                  <c:v>232.33333333333331</c:v>
                </c:pt>
                <c:pt idx="1395">
                  <c:v>232.5</c:v>
                </c:pt>
                <c:pt idx="1396">
                  <c:v>232.66666666666666</c:v>
                </c:pt>
                <c:pt idx="1397">
                  <c:v>232.83333333333331</c:v>
                </c:pt>
                <c:pt idx="1398">
                  <c:v>233</c:v>
                </c:pt>
                <c:pt idx="1399">
                  <c:v>233.16666666666666</c:v>
                </c:pt>
                <c:pt idx="1400">
                  <c:v>233.33333333333331</c:v>
                </c:pt>
                <c:pt idx="1401">
                  <c:v>233.5</c:v>
                </c:pt>
                <c:pt idx="1402">
                  <c:v>233.66666666666666</c:v>
                </c:pt>
                <c:pt idx="1403">
                  <c:v>233.83333333333331</c:v>
                </c:pt>
                <c:pt idx="1404">
                  <c:v>234</c:v>
                </c:pt>
                <c:pt idx="1405">
                  <c:v>234.16666666666666</c:v>
                </c:pt>
                <c:pt idx="1406">
                  <c:v>234.33333333333331</c:v>
                </c:pt>
                <c:pt idx="1407">
                  <c:v>234.5</c:v>
                </c:pt>
                <c:pt idx="1408">
                  <c:v>234.66666666666666</c:v>
                </c:pt>
                <c:pt idx="1409">
                  <c:v>234.83333333333331</c:v>
                </c:pt>
                <c:pt idx="1410">
                  <c:v>235</c:v>
                </c:pt>
                <c:pt idx="1411">
                  <c:v>235.16666666666666</c:v>
                </c:pt>
                <c:pt idx="1412">
                  <c:v>235.33333333333331</c:v>
                </c:pt>
                <c:pt idx="1413">
                  <c:v>235.5</c:v>
                </c:pt>
                <c:pt idx="1414">
                  <c:v>235.66666666666666</c:v>
                </c:pt>
                <c:pt idx="1415">
                  <c:v>235.83333333333331</c:v>
                </c:pt>
                <c:pt idx="1416">
                  <c:v>236</c:v>
                </c:pt>
                <c:pt idx="1417">
                  <c:v>236.16666666666666</c:v>
                </c:pt>
                <c:pt idx="1418">
                  <c:v>236.33333333333331</c:v>
                </c:pt>
                <c:pt idx="1419">
                  <c:v>236.5</c:v>
                </c:pt>
                <c:pt idx="1420">
                  <c:v>236.66666666666666</c:v>
                </c:pt>
                <c:pt idx="1421">
                  <c:v>236.83333333333331</c:v>
                </c:pt>
                <c:pt idx="1422">
                  <c:v>237</c:v>
                </c:pt>
                <c:pt idx="1423">
                  <c:v>237.16666666666666</c:v>
                </c:pt>
                <c:pt idx="1424">
                  <c:v>237.33333333333331</c:v>
                </c:pt>
                <c:pt idx="1425">
                  <c:v>237.5</c:v>
                </c:pt>
                <c:pt idx="1426">
                  <c:v>237.66666666666666</c:v>
                </c:pt>
                <c:pt idx="1427">
                  <c:v>237.83333333333331</c:v>
                </c:pt>
                <c:pt idx="1428">
                  <c:v>238</c:v>
                </c:pt>
                <c:pt idx="1429">
                  <c:v>238.16666666666666</c:v>
                </c:pt>
                <c:pt idx="1430">
                  <c:v>238.33333333333331</c:v>
                </c:pt>
                <c:pt idx="1431">
                  <c:v>238.5</c:v>
                </c:pt>
                <c:pt idx="1432">
                  <c:v>238.66666666666666</c:v>
                </c:pt>
                <c:pt idx="1433">
                  <c:v>238.83333333333331</c:v>
                </c:pt>
                <c:pt idx="1434">
                  <c:v>239</c:v>
                </c:pt>
                <c:pt idx="1435">
                  <c:v>239.16666666666666</c:v>
                </c:pt>
                <c:pt idx="1436">
                  <c:v>239.33333333333331</c:v>
                </c:pt>
                <c:pt idx="1437">
                  <c:v>239.5</c:v>
                </c:pt>
                <c:pt idx="1438">
                  <c:v>239.66666666666666</c:v>
                </c:pt>
                <c:pt idx="1439">
                  <c:v>239.83333333333331</c:v>
                </c:pt>
                <c:pt idx="1440">
                  <c:v>240</c:v>
                </c:pt>
                <c:pt idx="1441">
                  <c:v>240.16666666666666</c:v>
                </c:pt>
                <c:pt idx="1442">
                  <c:v>240.33333333333331</c:v>
                </c:pt>
                <c:pt idx="1443">
                  <c:v>240.5</c:v>
                </c:pt>
                <c:pt idx="1444">
                  <c:v>240.66666666666666</c:v>
                </c:pt>
                <c:pt idx="1445">
                  <c:v>240.83333333333331</c:v>
                </c:pt>
                <c:pt idx="1446">
                  <c:v>241</c:v>
                </c:pt>
                <c:pt idx="1447">
                  <c:v>241.16666666666666</c:v>
                </c:pt>
                <c:pt idx="1448">
                  <c:v>241.33333333333331</c:v>
                </c:pt>
                <c:pt idx="1449">
                  <c:v>241.5</c:v>
                </c:pt>
                <c:pt idx="1450">
                  <c:v>241.66666666666666</c:v>
                </c:pt>
                <c:pt idx="1451">
                  <c:v>241.83333333333331</c:v>
                </c:pt>
                <c:pt idx="1452">
                  <c:v>242</c:v>
                </c:pt>
                <c:pt idx="1453">
                  <c:v>242.16666666666666</c:v>
                </c:pt>
                <c:pt idx="1454">
                  <c:v>242.33333333333331</c:v>
                </c:pt>
                <c:pt idx="1455">
                  <c:v>242.5</c:v>
                </c:pt>
                <c:pt idx="1456">
                  <c:v>242.66666666666666</c:v>
                </c:pt>
                <c:pt idx="1457">
                  <c:v>242.83333333333331</c:v>
                </c:pt>
                <c:pt idx="1458">
                  <c:v>243</c:v>
                </c:pt>
                <c:pt idx="1459">
                  <c:v>243.16666666666666</c:v>
                </c:pt>
                <c:pt idx="1460">
                  <c:v>243.33333333333331</c:v>
                </c:pt>
                <c:pt idx="1461">
                  <c:v>243.5</c:v>
                </c:pt>
                <c:pt idx="1462">
                  <c:v>243.66666666666666</c:v>
                </c:pt>
                <c:pt idx="1463">
                  <c:v>243.83333333333331</c:v>
                </c:pt>
                <c:pt idx="1464">
                  <c:v>244</c:v>
                </c:pt>
                <c:pt idx="1465">
                  <c:v>244.16666666666666</c:v>
                </c:pt>
                <c:pt idx="1466">
                  <c:v>244.33333333333331</c:v>
                </c:pt>
                <c:pt idx="1467">
                  <c:v>244.5</c:v>
                </c:pt>
                <c:pt idx="1468">
                  <c:v>244.66666666666666</c:v>
                </c:pt>
                <c:pt idx="1469">
                  <c:v>244.83333333333331</c:v>
                </c:pt>
                <c:pt idx="1470">
                  <c:v>245</c:v>
                </c:pt>
                <c:pt idx="1471">
                  <c:v>245.16666666666666</c:v>
                </c:pt>
                <c:pt idx="1472">
                  <c:v>245.33333333333331</c:v>
                </c:pt>
                <c:pt idx="1473">
                  <c:v>245.5</c:v>
                </c:pt>
                <c:pt idx="1474">
                  <c:v>245.66666666666666</c:v>
                </c:pt>
                <c:pt idx="1475">
                  <c:v>245.83333333333331</c:v>
                </c:pt>
                <c:pt idx="1476">
                  <c:v>246</c:v>
                </c:pt>
                <c:pt idx="1477">
                  <c:v>246.16666666666666</c:v>
                </c:pt>
                <c:pt idx="1478">
                  <c:v>246.33333333333331</c:v>
                </c:pt>
                <c:pt idx="1479">
                  <c:v>246.5</c:v>
                </c:pt>
                <c:pt idx="1480">
                  <c:v>246.66666666666666</c:v>
                </c:pt>
                <c:pt idx="1481">
                  <c:v>246.83333333333331</c:v>
                </c:pt>
                <c:pt idx="1482">
                  <c:v>247</c:v>
                </c:pt>
                <c:pt idx="1483">
                  <c:v>247.16666666666666</c:v>
                </c:pt>
                <c:pt idx="1484">
                  <c:v>247.33333333333331</c:v>
                </c:pt>
                <c:pt idx="1485">
                  <c:v>247.5</c:v>
                </c:pt>
                <c:pt idx="1486">
                  <c:v>247.66666666666666</c:v>
                </c:pt>
                <c:pt idx="1487">
                  <c:v>247.83333333333331</c:v>
                </c:pt>
                <c:pt idx="1488">
                  <c:v>248</c:v>
                </c:pt>
                <c:pt idx="1489">
                  <c:v>248.16666666666666</c:v>
                </c:pt>
                <c:pt idx="1490">
                  <c:v>248.33333333333331</c:v>
                </c:pt>
                <c:pt idx="1491">
                  <c:v>248.5</c:v>
                </c:pt>
                <c:pt idx="1492">
                  <c:v>248.66666666666666</c:v>
                </c:pt>
                <c:pt idx="1493">
                  <c:v>248.83333333333331</c:v>
                </c:pt>
                <c:pt idx="1494">
                  <c:v>249</c:v>
                </c:pt>
                <c:pt idx="1495">
                  <c:v>249.16666666666666</c:v>
                </c:pt>
                <c:pt idx="1496">
                  <c:v>249.33333333333331</c:v>
                </c:pt>
                <c:pt idx="1497">
                  <c:v>249.5</c:v>
                </c:pt>
                <c:pt idx="1498">
                  <c:v>249.66666666666666</c:v>
                </c:pt>
                <c:pt idx="1499">
                  <c:v>249.83333333333331</c:v>
                </c:pt>
                <c:pt idx="1500">
                  <c:v>250</c:v>
                </c:pt>
                <c:pt idx="1501">
                  <c:v>250.16666666666666</c:v>
                </c:pt>
                <c:pt idx="1502">
                  <c:v>250.33333333333331</c:v>
                </c:pt>
                <c:pt idx="1503">
                  <c:v>250.5</c:v>
                </c:pt>
                <c:pt idx="1504">
                  <c:v>250.66666666666666</c:v>
                </c:pt>
                <c:pt idx="1505">
                  <c:v>250.83333333333331</c:v>
                </c:pt>
                <c:pt idx="1506">
                  <c:v>251</c:v>
                </c:pt>
                <c:pt idx="1507">
                  <c:v>251.16666666666666</c:v>
                </c:pt>
                <c:pt idx="1508">
                  <c:v>251.33333333333331</c:v>
                </c:pt>
                <c:pt idx="1509">
                  <c:v>251.5</c:v>
                </c:pt>
                <c:pt idx="1510">
                  <c:v>251.66666666666666</c:v>
                </c:pt>
                <c:pt idx="1511">
                  <c:v>251.83333333333331</c:v>
                </c:pt>
                <c:pt idx="1512">
                  <c:v>252</c:v>
                </c:pt>
                <c:pt idx="1513">
                  <c:v>252.16666666666666</c:v>
                </c:pt>
                <c:pt idx="1514">
                  <c:v>252.33333333333331</c:v>
                </c:pt>
                <c:pt idx="1515">
                  <c:v>252.5</c:v>
                </c:pt>
                <c:pt idx="1516">
                  <c:v>252.66666666666666</c:v>
                </c:pt>
                <c:pt idx="1517">
                  <c:v>252.83333333333331</c:v>
                </c:pt>
                <c:pt idx="1518">
                  <c:v>253</c:v>
                </c:pt>
                <c:pt idx="1519">
                  <c:v>253.16666666666666</c:v>
                </c:pt>
                <c:pt idx="1520">
                  <c:v>253.33333333333331</c:v>
                </c:pt>
                <c:pt idx="1521">
                  <c:v>253.5</c:v>
                </c:pt>
                <c:pt idx="1522">
                  <c:v>253.66666666666666</c:v>
                </c:pt>
                <c:pt idx="1523">
                  <c:v>253.83333333333331</c:v>
                </c:pt>
                <c:pt idx="1524">
                  <c:v>254</c:v>
                </c:pt>
                <c:pt idx="1525">
                  <c:v>254.16666666666666</c:v>
                </c:pt>
                <c:pt idx="1526">
                  <c:v>254.33333333333331</c:v>
                </c:pt>
                <c:pt idx="1527">
                  <c:v>254.5</c:v>
                </c:pt>
                <c:pt idx="1528">
                  <c:v>254.66666666666666</c:v>
                </c:pt>
                <c:pt idx="1529">
                  <c:v>254.83333333333331</c:v>
                </c:pt>
                <c:pt idx="1530">
                  <c:v>255</c:v>
                </c:pt>
                <c:pt idx="1531">
                  <c:v>255.16666666666666</c:v>
                </c:pt>
                <c:pt idx="1532">
                  <c:v>255.33333333333331</c:v>
                </c:pt>
                <c:pt idx="1533">
                  <c:v>255.5</c:v>
                </c:pt>
                <c:pt idx="1534">
                  <c:v>255.66666666666666</c:v>
                </c:pt>
                <c:pt idx="1535">
                  <c:v>255.83333333333331</c:v>
                </c:pt>
                <c:pt idx="1536">
                  <c:v>256</c:v>
                </c:pt>
                <c:pt idx="1537">
                  <c:v>256.16666666666663</c:v>
                </c:pt>
                <c:pt idx="1538">
                  <c:v>256.33333333333331</c:v>
                </c:pt>
                <c:pt idx="1539">
                  <c:v>256.5</c:v>
                </c:pt>
                <c:pt idx="1540">
                  <c:v>256.66666666666663</c:v>
                </c:pt>
                <c:pt idx="1541">
                  <c:v>256.83333333333331</c:v>
                </c:pt>
                <c:pt idx="1542">
                  <c:v>257</c:v>
                </c:pt>
                <c:pt idx="1543">
                  <c:v>257.16666666666663</c:v>
                </c:pt>
                <c:pt idx="1544">
                  <c:v>257.33333333333331</c:v>
                </c:pt>
                <c:pt idx="1545">
                  <c:v>257.5</c:v>
                </c:pt>
                <c:pt idx="1546">
                  <c:v>257.66666666666663</c:v>
                </c:pt>
                <c:pt idx="1547">
                  <c:v>257.83333333333331</c:v>
                </c:pt>
                <c:pt idx="1548">
                  <c:v>258</c:v>
                </c:pt>
                <c:pt idx="1549">
                  <c:v>258.16666666666663</c:v>
                </c:pt>
                <c:pt idx="1550">
                  <c:v>258.33333333333331</c:v>
                </c:pt>
                <c:pt idx="1551">
                  <c:v>258.5</c:v>
                </c:pt>
                <c:pt idx="1552">
                  <c:v>258.66666666666663</c:v>
                </c:pt>
                <c:pt idx="1553">
                  <c:v>258.83333333333331</c:v>
                </c:pt>
                <c:pt idx="1554">
                  <c:v>259</c:v>
                </c:pt>
                <c:pt idx="1555">
                  <c:v>259.16666666666663</c:v>
                </c:pt>
                <c:pt idx="1556">
                  <c:v>259.33333333333331</c:v>
                </c:pt>
                <c:pt idx="1557">
                  <c:v>259.5</c:v>
                </c:pt>
                <c:pt idx="1558">
                  <c:v>259.66666666666663</c:v>
                </c:pt>
                <c:pt idx="1559">
                  <c:v>259.83333333333331</c:v>
                </c:pt>
                <c:pt idx="1560">
                  <c:v>260</c:v>
                </c:pt>
                <c:pt idx="1561">
                  <c:v>260.16666666666663</c:v>
                </c:pt>
                <c:pt idx="1562">
                  <c:v>260.33333333333331</c:v>
                </c:pt>
                <c:pt idx="1563">
                  <c:v>260.5</c:v>
                </c:pt>
                <c:pt idx="1564">
                  <c:v>260.66666666666663</c:v>
                </c:pt>
                <c:pt idx="1565">
                  <c:v>260.83333333333331</c:v>
                </c:pt>
                <c:pt idx="1566">
                  <c:v>261</c:v>
                </c:pt>
                <c:pt idx="1567">
                  <c:v>261.16666666666663</c:v>
                </c:pt>
                <c:pt idx="1568">
                  <c:v>261.33333333333331</c:v>
                </c:pt>
                <c:pt idx="1569">
                  <c:v>261.5</c:v>
                </c:pt>
                <c:pt idx="1570">
                  <c:v>261.66666666666663</c:v>
                </c:pt>
                <c:pt idx="1571">
                  <c:v>261.83333333333331</c:v>
                </c:pt>
                <c:pt idx="1572">
                  <c:v>262</c:v>
                </c:pt>
                <c:pt idx="1573">
                  <c:v>262.16666666666663</c:v>
                </c:pt>
                <c:pt idx="1574">
                  <c:v>262.33333333333331</c:v>
                </c:pt>
                <c:pt idx="1575">
                  <c:v>262.5</c:v>
                </c:pt>
                <c:pt idx="1576">
                  <c:v>262.66666666666663</c:v>
                </c:pt>
                <c:pt idx="1577">
                  <c:v>262.83333333333331</c:v>
                </c:pt>
                <c:pt idx="1578">
                  <c:v>263</c:v>
                </c:pt>
                <c:pt idx="1579">
                  <c:v>263.16666666666663</c:v>
                </c:pt>
                <c:pt idx="1580">
                  <c:v>263.33333333333331</c:v>
                </c:pt>
                <c:pt idx="1581">
                  <c:v>263.5</c:v>
                </c:pt>
                <c:pt idx="1582">
                  <c:v>263.66666666666663</c:v>
                </c:pt>
                <c:pt idx="1583">
                  <c:v>263.83333333333331</c:v>
                </c:pt>
                <c:pt idx="1584">
                  <c:v>264</c:v>
                </c:pt>
                <c:pt idx="1585">
                  <c:v>264.16666666666663</c:v>
                </c:pt>
                <c:pt idx="1586">
                  <c:v>264.33333333333331</c:v>
                </c:pt>
                <c:pt idx="1587">
                  <c:v>264.5</c:v>
                </c:pt>
                <c:pt idx="1588">
                  <c:v>264.66666666666663</c:v>
                </c:pt>
                <c:pt idx="1589">
                  <c:v>264.83333333333331</c:v>
                </c:pt>
                <c:pt idx="1590">
                  <c:v>265</c:v>
                </c:pt>
                <c:pt idx="1591">
                  <c:v>265.16666666666663</c:v>
                </c:pt>
                <c:pt idx="1592">
                  <c:v>265.33333333333331</c:v>
                </c:pt>
                <c:pt idx="1593">
                  <c:v>265.5</c:v>
                </c:pt>
                <c:pt idx="1594">
                  <c:v>265.66666666666663</c:v>
                </c:pt>
                <c:pt idx="1595">
                  <c:v>265.83333333333331</c:v>
                </c:pt>
                <c:pt idx="1596">
                  <c:v>266</c:v>
                </c:pt>
                <c:pt idx="1597">
                  <c:v>266.16666666666663</c:v>
                </c:pt>
                <c:pt idx="1598">
                  <c:v>266.33333333333331</c:v>
                </c:pt>
                <c:pt idx="1599">
                  <c:v>266.5</c:v>
                </c:pt>
                <c:pt idx="1600">
                  <c:v>266.66666666666663</c:v>
                </c:pt>
                <c:pt idx="1601">
                  <c:v>266.83333333333331</c:v>
                </c:pt>
                <c:pt idx="1602">
                  <c:v>267</c:v>
                </c:pt>
                <c:pt idx="1603">
                  <c:v>267.16666666666663</c:v>
                </c:pt>
                <c:pt idx="1604">
                  <c:v>267.33333333333331</c:v>
                </c:pt>
                <c:pt idx="1605">
                  <c:v>267.5</c:v>
                </c:pt>
                <c:pt idx="1606">
                  <c:v>267.66666666666663</c:v>
                </c:pt>
                <c:pt idx="1607">
                  <c:v>267.83333333333331</c:v>
                </c:pt>
                <c:pt idx="1608">
                  <c:v>268</c:v>
                </c:pt>
                <c:pt idx="1609">
                  <c:v>268.16666666666663</c:v>
                </c:pt>
                <c:pt idx="1610">
                  <c:v>268.33333333333331</c:v>
                </c:pt>
                <c:pt idx="1611">
                  <c:v>268.5</c:v>
                </c:pt>
                <c:pt idx="1612">
                  <c:v>268.66666666666663</c:v>
                </c:pt>
                <c:pt idx="1613">
                  <c:v>268.83333333333331</c:v>
                </c:pt>
                <c:pt idx="1614">
                  <c:v>269</c:v>
                </c:pt>
                <c:pt idx="1615">
                  <c:v>269.16666666666663</c:v>
                </c:pt>
                <c:pt idx="1616">
                  <c:v>269.33333333333331</c:v>
                </c:pt>
                <c:pt idx="1617">
                  <c:v>269.5</c:v>
                </c:pt>
                <c:pt idx="1618">
                  <c:v>269.66666666666663</c:v>
                </c:pt>
                <c:pt idx="1619">
                  <c:v>269.83333333333331</c:v>
                </c:pt>
                <c:pt idx="1620">
                  <c:v>270</c:v>
                </c:pt>
                <c:pt idx="1621">
                  <c:v>270.16666666666663</c:v>
                </c:pt>
                <c:pt idx="1622">
                  <c:v>270.33333333333331</c:v>
                </c:pt>
                <c:pt idx="1623">
                  <c:v>270.5</c:v>
                </c:pt>
                <c:pt idx="1624">
                  <c:v>270.66666666666663</c:v>
                </c:pt>
                <c:pt idx="1625">
                  <c:v>270.83333333333331</c:v>
                </c:pt>
                <c:pt idx="1626">
                  <c:v>271</c:v>
                </c:pt>
                <c:pt idx="1627">
                  <c:v>271.16666666666663</c:v>
                </c:pt>
                <c:pt idx="1628">
                  <c:v>271.33333333333331</c:v>
                </c:pt>
                <c:pt idx="1629">
                  <c:v>271.5</c:v>
                </c:pt>
                <c:pt idx="1630">
                  <c:v>271.66666666666663</c:v>
                </c:pt>
                <c:pt idx="1631">
                  <c:v>271.83333333333331</c:v>
                </c:pt>
                <c:pt idx="1632">
                  <c:v>272</c:v>
                </c:pt>
                <c:pt idx="1633">
                  <c:v>272.16666666666663</c:v>
                </c:pt>
                <c:pt idx="1634">
                  <c:v>272.33333333333331</c:v>
                </c:pt>
                <c:pt idx="1635">
                  <c:v>272.5</c:v>
                </c:pt>
                <c:pt idx="1636">
                  <c:v>272.66666666666663</c:v>
                </c:pt>
                <c:pt idx="1637">
                  <c:v>272.83333333333331</c:v>
                </c:pt>
                <c:pt idx="1638">
                  <c:v>273</c:v>
                </c:pt>
                <c:pt idx="1639">
                  <c:v>273.16666666666663</c:v>
                </c:pt>
                <c:pt idx="1640">
                  <c:v>273.33333333333331</c:v>
                </c:pt>
                <c:pt idx="1641">
                  <c:v>273.5</c:v>
                </c:pt>
                <c:pt idx="1642">
                  <c:v>273.66666666666663</c:v>
                </c:pt>
                <c:pt idx="1643">
                  <c:v>273.83333333333331</c:v>
                </c:pt>
                <c:pt idx="1644">
                  <c:v>274</c:v>
                </c:pt>
                <c:pt idx="1645">
                  <c:v>274.16666666666663</c:v>
                </c:pt>
                <c:pt idx="1646">
                  <c:v>274.33333333333331</c:v>
                </c:pt>
                <c:pt idx="1647">
                  <c:v>274.5</c:v>
                </c:pt>
                <c:pt idx="1648">
                  <c:v>274.66666666666663</c:v>
                </c:pt>
                <c:pt idx="1649">
                  <c:v>274.83333333333331</c:v>
                </c:pt>
                <c:pt idx="1650">
                  <c:v>275</c:v>
                </c:pt>
                <c:pt idx="1651">
                  <c:v>275.16666666666663</c:v>
                </c:pt>
                <c:pt idx="1652">
                  <c:v>275.33333333333331</c:v>
                </c:pt>
                <c:pt idx="1653">
                  <c:v>275.5</c:v>
                </c:pt>
                <c:pt idx="1654">
                  <c:v>275.66666666666663</c:v>
                </c:pt>
                <c:pt idx="1655">
                  <c:v>275.83333333333331</c:v>
                </c:pt>
                <c:pt idx="1656">
                  <c:v>276</c:v>
                </c:pt>
                <c:pt idx="1657">
                  <c:v>276.16666666666663</c:v>
                </c:pt>
                <c:pt idx="1658">
                  <c:v>276.33333333333331</c:v>
                </c:pt>
                <c:pt idx="1659">
                  <c:v>276.5</c:v>
                </c:pt>
                <c:pt idx="1660">
                  <c:v>276.66666666666663</c:v>
                </c:pt>
                <c:pt idx="1661">
                  <c:v>276.83333333333331</c:v>
                </c:pt>
                <c:pt idx="1662">
                  <c:v>277</c:v>
                </c:pt>
                <c:pt idx="1663">
                  <c:v>277.16666666666663</c:v>
                </c:pt>
                <c:pt idx="1664">
                  <c:v>277.33333333333331</c:v>
                </c:pt>
                <c:pt idx="1665">
                  <c:v>277.5</c:v>
                </c:pt>
                <c:pt idx="1666">
                  <c:v>277.66666666666663</c:v>
                </c:pt>
                <c:pt idx="1667">
                  <c:v>277.83333333333331</c:v>
                </c:pt>
                <c:pt idx="1668">
                  <c:v>278</c:v>
                </c:pt>
                <c:pt idx="1669">
                  <c:v>278.16666666666663</c:v>
                </c:pt>
                <c:pt idx="1670">
                  <c:v>278.33333333333331</c:v>
                </c:pt>
                <c:pt idx="1671">
                  <c:v>278.5</c:v>
                </c:pt>
                <c:pt idx="1672">
                  <c:v>278.66666666666663</c:v>
                </c:pt>
                <c:pt idx="1673">
                  <c:v>278.83333333333331</c:v>
                </c:pt>
                <c:pt idx="1674">
                  <c:v>279</c:v>
                </c:pt>
                <c:pt idx="1675">
                  <c:v>279.16666666666663</c:v>
                </c:pt>
                <c:pt idx="1676">
                  <c:v>279.33333333333331</c:v>
                </c:pt>
                <c:pt idx="1677">
                  <c:v>279.5</c:v>
                </c:pt>
                <c:pt idx="1678">
                  <c:v>279.66666666666663</c:v>
                </c:pt>
                <c:pt idx="1679">
                  <c:v>279.83333333333331</c:v>
                </c:pt>
                <c:pt idx="1680">
                  <c:v>280</c:v>
                </c:pt>
                <c:pt idx="1681">
                  <c:v>280.16666666666663</c:v>
                </c:pt>
                <c:pt idx="1682">
                  <c:v>280.33333333333331</c:v>
                </c:pt>
                <c:pt idx="1683">
                  <c:v>280.5</c:v>
                </c:pt>
                <c:pt idx="1684">
                  <c:v>280.66666666666663</c:v>
                </c:pt>
                <c:pt idx="1685">
                  <c:v>280.83333333333331</c:v>
                </c:pt>
                <c:pt idx="1686">
                  <c:v>281</c:v>
                </c:pt>
                <c:pt idx="1687">
                  <c:v>281.16666666666663</c:v>
                </c:pt>
                <c:pt idx="1688">
                  <c:v>281.33333333333331</c:v>
                </c:pt>
                <c:pt idx="1689">
                  <c:v>281.5</c:v>
                </c:pt>
                <c:pt idx="1690">
                  <c:v>281.66666666666663</c:v>
                </c:pt>
                <c:pt idx="1691">
                  <c:v>281.83333333333331</c:v>
                </c:pt>
                <c:pt idx="1692">
                  <c:v>282</c:v>
                </c:pt>
                <c:pt idx="1693">
                  <c:v>282.16666666666663</c:v>
                </c:pt>
                <c:pt idx="1694">
                  <c:v>282.33333333333331</c:v>
                </c:pt>
                <c:pt idx="1695">
                  <c:v>282.5</c:v>
                </c:pt>
                <c:pt idx="1696">
                  <c:v>282.66666666666663</c:v>
                </c:pt>
                <c:pt idx="1697">
                  <c:v>282.83333333333331</c:v>
                </c:pt>
                <c:pt idx="1698">
                  <c:v>283</c:v>
                </c:pt>
                <c:pt idx="1699">
                  <c:v>283.16666666666663</c:v>
                </c:pt>
                <c:pt idx="1700">
                  <c:v>283.33333333333331</c:v>
                </c:pt>
                <c:pt idx="1701">
                  <c:v>283.5</c:v>
                </c:pt>
                <c:pt idx="1702">
                  <c:v>283.66666666666663</c:v>
                </c:pt>
                <c:pt idx="1703">
                  <c:v>283.83333333333331</c:v>
                </c:pt>
                <c:pt idx="1704">
                  <c:v>284</c:v>
                </c:pt>
                <c:pt idx="1705">
                  <c:v>284.16666666666663</c:v>
                </c:pt>
                <c:pt idx="1706">
                  <c:v>284.33333333333331</c:v>
                </c:pt>
                <c:pt idx="1707">
                  <c:v>284.5</c:v>
                </c:pt>
                <c:pt idx="1708">
                  <c:v>284.66666666666663</c:v>
                </c:pt>
                <c:pt idx="1709">
                  <c:v>284.83333333333331</c:v>
                </c:pt>
                <c:pt idx="1710">
                  <c:v>285</c:v>
                </c:pt>
                <c:pt idx="1711">
                  <c:v>285.16666666666663</c:v>
                </c:pt>
                <c:pt idx="1712">
                  <c:v>285.33333333333331</c:v>
                </c:pt>
                <c:pt idx="1713">
                  <c:v>285.5</c:v>
                </c:pt>
                <c:pt idx="1714">
                  <c:v>285.66666666666663</c:v>
                </c:pt>
                <c:pt idx="1715">
                  <c:v>285.83333333333331</c:v>
                </c:pt>
                <c:pt idx="1716">
                  <c:v>286</c:v>
                </c:pt>
                <c:pt idx="1717">
                  <c:v>286.16666666666663</c:v>
                </c:pt>
                <c:pt idx="1718">
                  <c:v>286.33333333333331</c:v>
                </c:pt>
                <c:pt idx="1719">
                  <c:v>286.5</c:v>
                </c:pt>
                <c:pt idx="1720">
                  <c:v>286.66666666666663</c:v>
                </c:pt>
                <c:pt idx="1721">
                  <c:v>286.83333333333331</c:v>
                </c:pt>
                <c:pt idx="1722">
                  <c:v>287</c:v>
                </c:pt>
                <c:pt idx="1723">
                  <c:v>287.16666666666663</c:v>
                </c:pt>
                <c:pt idx="1724">
                  <c:v>287.33333333333331</c:v>
                </c:pt>
                <c:pt idx="1725">
                  <c:v>287.5</c:v>
                </c:pt>
                <c:pt idx="1726">
                  <c:v>287.66666666666663</c:v>
                </c:pt>
                <c:pt idx="1727">
                  <c:v>287.83333333333331</c:v>
                </c:pt>
                <c:pt idx="1728">
                  <c:v>288</c:v>
                </c:pt>
                <c:pt idx="1729">
                  <c:v>288.16666666666663</c:v>
                </c:pt>
                <c:pt idx="1730">
                  <c:v>288.33333333333331</c:v>
                </c:pt>
                <c:pt idx="1731">
                  <c:v>288.5</c:v>
                </c:pt>
                <c:pt idx="1732">
                  <c:v>288.66666666666663</c:v>
                </c:pt>
                <c:pt idx="1733">
                  <c:v>288.83333333333331</c:v>
                </c:pt>
                <c:pt idx="1734">
                  <c:v>289</c:v>
                </c:pt>
                <c:pt idx="1735">
                  <c:v>289.16666666666663</c:v>
                </c:pt>
                <c:pt idx="1736">
                  <c:v>289.33333333333331</c:v>
                </c:pt>
                <c:pt idx="1737">
                  <c:v>289.5</c:v>
                </c:pt>
                <c:pt idx="1738">
                  <c:v>289.66666666666663</c:v>
                </c:pt>
                <c:pt idx="1739">
                  <c:v>289.83333333333331</c:v>
                </c:pt>
                <c:pt idx="1740">
                  <c:v>290</c:v>
                </c:pt>
                <c:pt idx="1741">
                  <c:v>290.16666666666663</c:v>
                </c:pt>
                <c:pt idx="1742">
                  <c:v>290.33333333333331</c:v>
                </c:pt>
                <c:pt idx="1743">
                  <c:v>290.5</c:v>
                </c:pt>
                <c:pt idx="1744">
                  <c:v>290.66666666666663</c:v>
                </c:pt>
                <c:pt idx="1745">
                  <c:v>290.83333333333331</c:v>
                </c:pt>
                <c:pt idx="1746">
                  <c:v>291</c:v>
                </c:pt>
                <c:pt idx="1747">
                  <c:v>291.16666666666663</c:v>
                </c:pt>
                <c:pt idx="1748">
                  <c:v>291.33333333333331</c:v>
                </c:pt>
                <c:pt idx="1749">
                  <c:v>291.5</c:v>
                </c:pt>
                <c:pt idx="1750">
                  <c:v>291.66666666666663</c:v>
                </c:pt>
                <c:pt idx="1751">
                  <c:v>291.83333333333331</c:v>
                </c:pt>
                <c:pt idx="1752">
                  <c:v>292</c:v>
                </c:pt>
                <c:pt idx="1753">
                  <c:v>292.16666666666663</c:v>
                </c:pt>
                <c:pt idx="1754">
                  <c:v>292.33333333333331</c:v>
                </c:pt>
                <c:pt idx="1755">
                  <c:v>292.5</c:v>
                </c:pt>
                <c:pt idx="1756">
                  <c:v>292.66666666666663</c:v>
                </c:pt>
                <c:pt idx="1757">
                  <c:v>292.83333333333331</c:v>
                </c:pt>
                <c:pt idx="1758">
                  <c:v>293</c:v>
                </c:pt>
                <c:pt idx="1759">
                  <c:v>293.16666666666663</c:v>
                </c:pt>
                <c:pt idx="1760">
                  <c:v>293.33333333333331</c:v>
                </c:pt>
                <c:pt idx="1761">
                  <c:v>293.5</c:v>
                </c:pt>
                <c:pt idx="1762">
                  <c:v>293.66666666666663</c:v>
                </c:pt>
                <c:pt idx="1763">
                  <c:v>293.83333333333331</c:v>
                </c:pt>
                <c:pt idx="1764">
                  <c:v>294</c:v>
                </c:pt>
                <c:pt idx="1765">
                  <c:v>294.16666666666663</c:v>
                </c:pt>
                <c:pt idx="1766">
                  <c:v>294.33333333333331</c:v>
                </c:pt>
                <c:pt idx="1767">
                  <c:v>294.5</c:v>
                </c:pt>
                <c:pt idx="1768">
                  <c:v>294.66666666666663</c:v>
                </c:pt>
                <c:pt idx="1769">
                  <c:v>294.83333333333331</c:v>
                </c:pt>
                <c:pt idx="1770">
                  <c:v>295</c:v>
                </c:pt>
                <c:pt idx="1771">
                  <c:v>295.16666666666663</c:v>
                </c:pt>
                <c:pt idx="1772">
                  <c:v>295.33333333333331</c:v>
                </c:pt>
                <c:pt idx="1773">
                  <c:v>295.5</c:v>
                </c:pt>
                <c:pt idx="1774">
                  <c:v>295.66666666666663</c:v>
                </c:pt>
                <c:pt idx="1775">
                  <c:v>295.83333333333331</c:v>
                </c:pt>
                <c:pt idx="1776">
                  <c:v>296</c:v>
                </c:pt>
                <c:pt idx="1777">
                  <c:v>296.16666666666663</c:v>
                </c:pt>
                <c:pt idx="1778">
                  <c:v>296.33333333333331</c:v>
                </c:pt>
                <c:pt idx="1779">
                  <c:v>296.5</c:v>
                </c:pt>
                <c:pt idx="1780">
                  <c:v>296.66666666666663</c:v>
                </c:pt>
                <c:pt idx="1781">
                  <c:v>296.83333333333331</c:v>
                </c:pt>
                <c:pt idx="1782">
                  <c:v>297</c:v>
                </c:pt>
                <c:pt idx="1783">
                  <c:v>297.16666666666663</c:v>
                </c:pt>
                <c:pt idx="1784">
                  <c:v>297.33333333333331</c:v>
                </c:pt>
                <c:pt idx="1785">
                  <c:v>297.5</c:v>
                </c:pt>
                <c:pt idx="1786">
                  <c:v>297.66666666666663</c:v>
                </c:pt>
                <c:pt idx="1787">
                  <c:v>297.83333333333331</c:v>
                </c:pt>
                <c:pt idx="1788">
                  <c:v>298</c:v>
                </c:pt>
                <c:pt idx="1789">
                  <c:v>298.16666666666663</c:v>
                </c:pt>
                <c:pt idx="1790">
                  <c:v>298.33333333333331</c:v>
                </c:pt>
                <c:pt idx="1791">
                  <c:v>298.5</c:v>
                </c:pt>
                <c:pt idx="1792">
                  <c:v>298.66666666666663</c:v>
                </c:pt>
                <c:pt idx="1793">
                  <c:v>298.83333333333331</c:v>
                </c:pt>
                <c:pt idx="1794">
                  <c:v>299</c:v>
                </c:pt>
                <c:pt idx="1795">
                  <c:v>299.16666666666663</c:v>
                </c:pt>
                <c:pt idx="1796">
                  <c:v>299.33333333333331</c:v>
                </c:pt>
                <c:pt idx="1797">
                  <c:v>299.5</c:v>
                </c:pt>
                <c:pt idx="1798">
                  <c:v>299.66666666666663</c:v>
                </c:pt>
                <c:pt idx="1799">
                  <c:v>299.83333333333331</c:v>
                </c:pt>
                <c:pt idx="1800">
                  <c:v>300</c:v>
                </c:pt>
                <c:pt idx="1801">
                  <c:v>300.16666666666663</c:v>
                </c:pt>
                <c:pt idx="1802">
                  <c:v>300.33333333333331</c:v>
                </c:pt>
                <c:pt idx="1803">
                  <c:v>300.5</c:v>
                </c:pt>
                <c:pt idx="1804">
                  <c:v>300.66666666666663</c:v>
                </c:pt>
                <c:pt idx="1805">
                  <c:v>300.83333333333331</c:v>
                </c:pt>
                <c:pt idx="1806">
                  <c:v>301</c:v>
                </c:pt>
                <c:pt idx="1807">
                  <c:v>301.16666666666663</c:v>
                </c:pt>
                <c:pt idx="1808">
                  <c:v>301.33333333333331</c:v>
                </c:pt>
                <c:pt idx="1809">
                  <c:v>301.5</c:v>
                </c:pt>
                <c:pt idx="1810">
                  <c:v>301.66666666666663</c:v>
                </c:pt>
                <c:pt idx="1811">
                  <c:v>301.83333333333331</c:v>
                </c:pt>
                <c:pt idx="1812">
                  <c:v>302</c:v>
                </c:pt>
                <c:pt idx="1813">
                  <c:v>302.16666666666663</c:v>
                </c:pt>
                <c:pt idx="1814">
                  <c:v>302.33333333333331</c:v>
                </c:pt>
                <c:pt idx="1815">
                  <c:v>302.5</c:v>
                </c:pt>
                <c:pt idx="1816">
                  <c:v>302.66666666666663</c:v>
                </c:pt>
                <c:pt idx="1817">
                  <c:v>302.83333333333331</c:v>
                </c:pt>
                <c:pt idx="1818">
                  <c:v>303</c:v>
                </c:pt>
                <c:pt idx="1819">
                  <c:v>303.16666666666663</c:v>
                </c:pt>
                <c:pt idx="1820">
                  <c:v>303.33333333333331</c:v>
                </c:pt>
                <c:pt idx="1821">
                  <c:v>303.5</c:v>
                </c:pt>
                <c:pt idx="1822">
                  <c:v>303.66666666666663</c:v>
                </c:pt>
                <c:pt idx="1823">
                  <c:v>303.83333333333331</c:v>
                </c:pt>
                <c:pt idx="1824">
                  <c:v>304</c:v>
                </c:pt>
                <c:pt idx="1825">
                  <c:v>304.16666666666663</c:v>
                </c:pt>
                <c:pt idx="1826">
                  <c:v>304.33333333333331</c:v>
                </c:pt>
                <c:pt idx="1827">
                  <c:v>304.5</c:v>
                </c:pt>
                <c:pt idx="1828">
                  <c:v>304.66666666666663</c:v>
                </c:pt>
                <c:pt idx="1829">
                  <c:v>304.83333333333331</c:v>
                </c:pt>
                <c:pt idx="1830">
                  <c:v>305</c:v>
                </c:pt>
                <c:pt idx="1831">
                  <c:v>305.16666666666663</c:v>
                </c:pt>
                <c:pt idx="1832">
                  <c:v>305.33333333333331</c:v>
                </c:pt>
                <c:pt idx="1833">
                  <c:v>305.5</c:v>
                </c:pt>
                <c:pt idx="1834">
                  <c:v>305.66666666666663</c:v>
                </c:pt>
                <c:pt idx="1835">
                  <c:v>305.83333333333331</c:v>
                </c:pt>
                <c:pt idx="1836">
                  <c:v>306</c:v>
                </c:pt>
                <c:pt idx="1837">
                  <c:v>306.16666666666663</c:v>
                </c:pt>
                <c:pt idx="1838">
                  <c:v>306.33333333333331</c:v>
                </c:pt>
                <c:pt idx="1839">
                  <c:v>306.5</c:v>
                </c:pt>
                <c:pt idx="1840">
                  <c:v>306.66666666666663</c:v>
                </c:pt>
                <c:pt idx="1841">
                  <c:v>306.83333333333331</c:v>
                </c:pt>
                <c:pt idx="1842">
                  <c:v>307</c:v>
                </c:pt>
                <c:pt idx="1843">
                  <c:v>307.16666666666663</c:v>
                </c:pt>
                <c:pt idx="1844">
                  <c:v>307.33333333333331</c:v>
                </c:pt>
                <c:pt idx="1845">
                  <c:v>307.5</c:v>
                </c:pt>
                <c:pt idx="1846">
                  <c:v>307.66666666666663</c:v>
                </c:pt>
                <c:pt idx="1847">
                  <c:v>307.83333333333331</c:v>
                </c:pt>
                <c:pt idx="1848">
                  <c:v>308</c:v>
                </c:pt>
                <c:pt idx="1849">
                  <c:v>308.16666666666663</c:v>
                </c:pt>
                <c:pt idx="1850">
                  <c:v>308.33333333333331</c:v>
                </c:pt>
                <c:pt idx="1851">
                  <c:v>308.5</c:v>
                </c:pt>
                <c:pt idx="1852">
                  <c:v>308.66666666666663</c:v>
                </c:pt>
                <c:pt idx="1853">
                  <c:v>308.83333333333331</c:v>
                </c:pt>
                <c:pt idx="1854">
                  <c:v>309</c:v>
                </c:pt>
                <c:pt idx="1855">
                  <c:v>309.16666666666663</c:v>
                </c:pt>
                <c:pt idx="1856">
                  <c:v>309.33333333333331</c:v>
                </c:pt>
                <c:pt idx="1857">
                  <c:v>309.5</c:v>
                </c:pt>
                <c:pt idx="1858">
                  <c:v>309.66666666666663</c:v>
                </c:pt>
                <c:pt idx="1859">
                  <c:v>309.83333333333331</c:v>
                </c:pt>
                <c:pt idx="1860">
                  <c:v>310</c:v>
                </c:pt>
                <c:pt idx="1861">
                  <c:v>310.16666666666663</c:v>
                </c:pt>
                <c:pt idx="1862">
                  <c:v>310.33333333333331</c:v>
                </c:pt>
                <c:pt idx="1863">
                  <c:v>310.5</c:v>
                </c:pt>
                <c:pt idx="1864">
                  <c:v>310.66666666666663</c:v>
                </c:pt>
                <c:pt idx="1865">
                  <c:v>310.83333333333331</c:v>
                </c:pt>
                <c:pt idx="1866">
                  <c:v>311</c:v>
                </c:pt>
                <c:pt idx="1867">
                  <c:v>311.16666666666663</c:v>
                </c:pt>
                <c:pt idx="1868">
                  <c:v>311.33333333333331</c:v>
                </c:pt>
                <c:pt idx="1869">
                  <c:v>311.5</c:v>
                </c:pt>
                <c:pt idx="1870">
                  <c:v>311.66666666666663</c:v>
                </c:pt>
                <c:pt idx="1871">
                  <c:v>311.83333333333331</c:v>
                </c:pt>
                <c:pt idx="1872">
                  <c:v>312</c:v>
                </c:pt>
                <c:pt idx="1873">
                  <c:v>312.16666666666663</c:v>
                </c:pt>
                <c:pt idx="1874">
                  <c:v>312.33333333333331</c:v>
                </c:pt>
                <c:pt idx="1875">
                  <c:v>312.5</c:v>
                </c:pt>
                <c:pt idx="1876">
                  <c:v>312.66666666666663</c:v>
                </c:pt>
                <c:pt idx="1877">
                  <c:v>312.83333333333331</c:v>
                </c:pt>
                <c:pt idx="1878">
                  <c:v>313</c:v>
                </c:pt>
                <c:pt idx="1879">
                  <c:v>313.16666666666663</c:v>
                </c:pt>
                <c:pt idx="1880">
                  <c:v>313.33333333333331</c:v>
                </c:pt>
                <c:pt idx="1881">
                  <c:v>313.5</c:v>
                </c:pt>
                <c:pt idx="1882">
                  <c:v>313.66666666666663</c:v>
                </c:pt>
                <c:pt idx="1883">
                  <c:v>313.83333333333331</c:v>
                </c:pt>
                <c:pt idx="1884">
                  <c:v>314</c:v>
                </c:pt>
                <c:pt idx="1885">
                  <c:v>314.16666666666663</c:v>
                </c:pt>
                <c:pt idx="1886">
                  <c:v>314.33333333333331</c:v>
                </c:pt>
                <c:pt idx="1887">
                  <c:v>314.5</c:v>
                </c:pt>
                <c:pt idx="1888">
                  <c:v>314.66666666666663</c:v>
                </c:pt>
                <c:pt idx="1889">
                  <c:v>314.83333333333331</c:v>
                </c:pt>
                <c:pt idx="1890">
                  <c:v>315</c:v>
                </c:pt>
                <c:pt idx="1891">
                  <c:v>315.16666666666663</c:v>
                </c:pt>
                <c:pt idx="1892">
                  <c:v>315.33333333333331</c:v>
                </c:pt>
                <c:pt idx="1893">
                  <c:v>315.5</c:v>
                </c:pt>
                <c:pt idx="1894">
                  <c:v>315.66666666666663</c:v>
                </c:pt>
                <c:pt idx="1895">
                  <c:v>315.83333333333331</c:v>
                </c:pt>
                <c:pt idx="1896">
                  <c:v>316</c:v>
                </c:pt>
                <c:pt idx="1897">
                  <c:v>316.16666666666663</c:v>
                </c:pt>
                <c:pt idx="1898">
                  <c:v>316.33333333333331</c:v>
                </c:pt>
                <c:pt idx="1899">
                  <c:v>316.5</c:v>
                </c:pt>
                <c:pt idx="1900">
                  <c:v>316.66666666666663</c:v>
                </c:pt>
                <c:pt idx="1901">
                  <c:v>316.83333333333331</c:v>
                </c:pt>
                <c:pt idx="1902">
                  <c:v>317</c:v>
                </c:pt>
                <c:pt idx="1903">
                  <c:v>317.16666666666663</c:v>
                </c:pt>
                <c:pt idx="1904">
                  <c:v>317.33333333333331</c:v>
                </c:pt>
                <c:pt idx="1905">
                  <c:v>317.5</c:v>
                </c:pt>
                <c:pt idx="1906">
                  <c:v>317.66666666666663</c:v>
                </c:pt>
                <c:pt idx="1907">
                  <c:v>317.83333333333331</c:v>
                </c:pt>
                <c:pt idx="1908">
                  <c:v>318</c:v>
                </c:pt>
                <c:pt idx="1909">
                  <c:v>318.16666666666663</c:v>
                </c:pt>
                <c:pt idx="1910">
                  <c:v>318.33333333333331</c:v>
                </c:pt>
                <c:pt idx="1911">
                  <c:v>318.5</c:v>
                </c:pt>
                <c:pt idx="1912">
                  <c:v>318.66666666666663</c:v>
                </c:pt>
                <c:pt idx="1913">
                  <c:v>318.83333333333331</c:v>
                </c:pt>
                <c:pt idx="1914">
                  <c:v>319</c:v>
                </c:pt>
                <c:pt idx="1915">
                  <c:v>319.16666666666663</c:v>
                </c:pt>
                <c:pt idx="1916">
                  <c:v>319.33333333333331</c:v>
                </c:pt>
                <c:pt idx="1917">
                  <c:v>319.5</c:v>
                </c:pt>
                <c:pt idx="1918">
                  <c:v>319.66666666666663</c:v>
                </c:pt>
                <c:pt idx="1919">
                  <c:v>319.83333333333331</c:v>
                </c:pt>
                <c:pt idx="1920">
                  <c:v>320</c:v>
                </c:pt>
                <c:pt idx="1921">
                  <c:v>320.16666666666663</c:v>
                </c:pt>
                <c:pt idx="1922">
                  <c:v>320.33333333333331</c:v>
                </c:pt>
                <c:pt idx="1923">
                  <c:v>320.5</c:v>
                </c:pt>
                <c:pt idx="1924">
                  <c:v>320.66666666666663</c:v>
                </c:pt>
                <c:pt idx="1925">
                  <c:v>320.83333333333331</c:v>
                </c:pt>
                <c:pt idx="1926">
                  <c:v>321</c:v>
                </c:pt>
                <c:pt idx="1927">
                  <c:v>321.16666666666663</c:v>
                </c:pt>
                <c:pt idx="1928">
                  <c:v>321.33333333333331</c:v>
                </c:pt>
                <c:pt idx="1929">
                  <c:v>321.5</c:v>
                </c:pt>
                <c:pt idx="1930">
                  <c:v>321.66666666666663</c:v>
                </c:pt>
                <c:pt idx="1931">
                  <c:v>321.83333333333331</c:v>
                </c:pt>
                <c:pt idx="1932">
                  <c:v>322</c:v>
                </c:pt>
                <c:pt idx="1933">
                  <c:v>322.16666666666663</c:v>
                </c:pt>
                <c:pt idx="1934">
                  <c:v>322.33333333333331</c:v>
                </c:pt>
                <c:pt idx="1935">
                  <c:v>322.5</c:v>
                </c:pt>
                <c:pt idx="1936">
                  <c:v>322.66666666666663</c:v>
                </c:pt>
                <c:pt idx="1937">
                  <c:v>322.83333333333331</c:v>
                </c:pt>
                <c:pt idx="1938">
                  <c:v>323</c:v>
                </c:pt>
                <c:pt idx="1939">
                  <c:v>323.16666666666663</c:v>
                </c:pt>
                <c:pt idx="1940">
                  <c:v>323.33333333333331</c:v>
                </c:pt>
                <c:pt idx="1941">
                  <c:v>323.5</c:v>
                </c:pt>
                <c:pt idx="1942">
                  <c:v>323.66666666666663</c:v>
                </c:pt>
                <c:pt idx="1943">
                  <c:v>323.83333333333331</c:v>
                </c:pt>
                <c:pt idx="1944">
                  <c:v>324</c:v>
                </c:pt>
                <c:pt idx="1945">
                  <c:v>324.16666666666663</c:v>
                </c:pt>
                <c:pt idx="1946">
                  <c:v>324.33333333333331</c:v>
                </c:pt>
                <c:pt idx="1947">
                  <c:v>324.5</c:v>
                </c:pt>
                <c:pt idx="1948">
                  <c:v>324.66666666666663</c:v>
                </c:pt>
                <c:pt idx="1949">
                  <c:v>324.83333333333331</c:v>
                </c:pt>
                <c:pt idx="1950">
                  <c:v>325</c:v>
                </c:pt>
                <c:pt idx="1951">
                  <c:v>325.16666666666663</c:v>
                </c:pt>
                <c:pt idx="1952">
                  <c:v>325.33333333333331</c:v>
                </c:pt>
                <c:pt idx="1953">
                  <c:v>325.5</c:v>
                </c:pt>
                <c:pt idx="1954">
                  <c:v>325.66666666666663</c:v>
                </c:pt>
                <c:pt idx="1955">
                  <c:v>325.83333333333331</c:v>
                </c:pt>
                <c:pt idx="1956">
                  <c:v>326</c:v>
                </c:pt>
                <c:pt idx="1957">
                  <c:v>326.16666666666663</c:v>
                </c:pt>
                <c:pt idx="1958">
                  <c:v>326.33333333333331</c:v>
                </c:pt>
                <c:pt idx="1959">
                  <c:v>326.5</c:v>
                </c:pt>
                <c:pt idx="1960">
                  <c:v>326.66666666666663</c:v>
                </c:pt>
                <c:pt idx="1961">
                  <c:v>326.83333333333331</c:v>
                </c:pt>
                <c:pt idx="1962">
                  <c:v>327</c:v>
                </c:pt>
                <c:pt idx="1963">
                  <c:v>327.16666666666663</c:v>
                </c:pt>
                <c:pt idx="1964">
                  <c:v>327.33333333333331</c:v>
                </c:pt>
                <c:pt idx="1965">
                  <c:v>327.5</c:v>
                </c:pt>
                <c:pt idx="1966">
                  <c:v>327.66666666666663</c:v>
                </c:pt>
                <c:pt idx="1967">
                  <c:v>327.83333333333331</c:v>
                </c:pt>
                <c:pt idx="1968">
                  <c:v>328</c:v>
                </c:pt>
                <c:pt idx="1969">
                  <c:v>328.16666666666663</c:v>
                </c:pt>
                <c:pt idx="1970">
                  <c:v>328.33333333333331</c:v>
                </c:pt>
                <c:pt idx="1971">
                  <c:v>328.5</c:v>
                </c:pt>
                <c:pt idx="1972">
                  <c:v>328.66666666666663</c:v>
                </c:pt>
                <c:pt idx="1973">
                  <c:v>328.83333333333331</c:v>
                </c:pt>
                <c:pt idx="1974">
                  <c:v>329</c:v>
                </c:pt>
                <c:pt idx="1975">
                  <c:v>329.16666666666663</c:v>
                </c:pt>
                <c:pt idx="1976">
                  <c:v>329.33333333333331</c:v>
                </c:pt>
                <c:pt idx="1977">
                  <c:v>329.5</c:v>
                </c:pt>
                <c:pt idx="1978">
                  <c:v>329.66666666666663</c:v>
                </c:pt>
                <c:pt idx="1979">
                  <c:v>329.83333333333331</c:v>
                </c:pt>
                <c:pt idx="1980">
                  <c:v>330</c:v>
                </c:pt>
                <c:pt idx="1981">
                  <c:v>330.16666666666663</c:v>
                </c:pt>
                <c:pt idx="1982">
                  <c:v>330.33333333333331</c:v>
                </c:pt>
                <c:pt idx="1983">
                  <c:v>330.5</c:v>
                </c:pt>
                <c:pt idx="1984">
                  <c:v>330.66666666666663</c:v>
                </c:pt>
                <c:pt idx="1985">
                  <c:v>330.83333333333331</c:v>
                </c:pt>
                <c:pt idx="1986">
                  <c:v>331</c:v>
                </c:pt>
                <c:pt idx="1987">
                  <c:v>331.16666666666663</c:v>
                </c:pt>
                <c:pt idx="1988">
                  <c:v>331.33333333333331</c:v>
                </c:pt>
                <c:pt idx="1989">
                  <c:v>331.5</c:v>
                </c:pt>
                <c:pt idx="1990">
                  <c:v>331.66666666666663</c:v>
                </c:pt>
                <c:pt idx="1991">
                  <c:v>331.83333333333331</c:v>
                </c:pt>
                <c:pt idx="1992">
                  <c:v>332</c:v>
                </c:pt>
                <c:pt idx="1993">
                  <c:v>332.16666666666663</c:v>
                </c:pt>
                <c:pt idx="1994">
                  <c:v>332.33333333333331</c:v>
                </c:pt>
                <c:pt idx="1995">
                  <c:v>332.5</c:v>
                </c:pt>
                <c:pt idx="1996">
                  <c:v>332.66666666666663</c:v>
                </c:pt>
                <c:pt idx="1997">
                  <c:v>332.83333333333331</c:v>
                </c:pt>
                <c:pt idx="1998">
                  <c:v>333</c:v>
                </c:pt>
                <c:pt idx="1999">
                  <c:v>333.16666666666663</c:v>
                </c:pt>
                <c:pt idx="2000">
                  <c:v>333.33333333333331</c:v>
                </c:pt>
                <c:pt idx="2001">
                  <c:v>333.5</c:v>
                </c:pt>
                <c:pt idx="2002">
                  <c:v>333.66666666666663</c:v>
                </c:pt>
                <c:pt idx="2003">
                  <c:v>333.83333333333331</c:v>
                </c:pt>
                <c:pt idx="2004">
                  <c:v>334</c:v>
                </c:pt>
                <c:pt idx="2005">
                  <c:v>334.16666666666663</c:v>
                </c:pt>
                <c:pt idx="2006">
                  <c:v>334.33333333333331</c:v>
                </c:pt>
                <c:pt idx="2007">
                  <c:v>334.5</c:v>
                </c:pt>
                <c:pt idx="2008">
                  <c:v>334.66666666666663</c:v>
                </c:pt>
                <c:pt idx="2009">
                  <c:v>334.83333333333331</c:v>
                </c:pt>
                <c:pt idx="2010">
                  <c:v>335</c:v>
                </c:pt>
                <c:pt idx="2011">
                  <c:v>335.16666666666663</c:v>
                </c:pt>
                <c:pt idx="2012">
                  <c:v>335.33333333333331</c:v>
                </c:pt>
                <c:pt idx="2013">
                  <c:v>335.5</c:v>
                </c:pt>
                <c:pt idx="2014">
                  <c:v>335.66666666666663</c:v>
                </c:pt>
                <c:pt idx="2015">
                  <c:v>335.83333333333331</c:v>
                </c:pt>
                <c:pt idx="2016">
                  <c:v>336</c:v>
                </c:pt>
                <c:pt idx="2017">
                  <c:v>336.16666666666663</c:v>
                </c:pt>
                <c:pt idx="2018">
                  <c:v>336.33333333333331</c:v>
                </c:pt>
                <c:pt idx="2019">
                  <c:v>336.5</c:v>
                </c:pt>
                <c:pt idx="2020">
                  <c:v>336.66666666666663</c:v>
                </c:pt>
                <c:pt idx="2021">
                  <c:v>336.83333333333331</c:v>
                </c:pt>
                <c:pt idx="2022">
                  <c:v>337</c:v>
                </c:pt>
                <c:pt idx="2023">
                  <c:v>337.16666666666663</c:v>
                </c:pt>
                <c:pt idx="2024">
                  <c:v>337.33333333333331</c:v>
                </c:pt>
                <c:pt idx="2025">
                  <c:v>337.5</c:v>
                </c:pt>
                <c:pt idx="2026">
                  <c:v>337.66666666666663</c:v>
                </c:pt>
                <c:pt idx="2027">
                  <c:v>337.83333333333331</c:v>
                </c:pt>
                <c:pt idx="2028">
                  <c:v>338</c:v>
                </c:pt>
                <c:pt idx="2029">
                  <c:v>338.16666666666663</c:v>
                </c:pt>
                <c:pt idx="2030">
                  <c:v>338.33333333333331</c:v>
                </c:pt>
                <c:pt idx="2031">
                  <c:v>338.5</c:v>
                </c:pt>
                <c:pt idx="2032">
                  <c:v>338.66666666666663</c:v>
                </c:pt>
                <c:pt idx="2033">
                  <c:v>338.83333333333331</c:v>
                </c:pt>
                <c:pt idx="2034">
                  <c:v>339</c:v>
                </c:pt>
                <c:pt idx="2035">
                  <c:v>339.16666666666663</c:v>
                </c:pt>
                <c:pt idx="2036">
                  <c:v>339.33333333333331</c:v>
                </c:pt>
                <c:pt idx="2037">
                  <c:v>339.5</c:v>
                </c:pt>
                <c:pt idx="2038">
                  <c:v>339.66666666666663</c:v>
                </c:pt>
                <c:pt idx="2039">
                  <c:v>339.83333333333331</c:v>
                </c:pt>
                <c:pt idx="2040">
                  <c:v>340</c:v>
                </c:pt>
                <c:pt idx="2041">
                  <c:v>340.16666666666663</c:v>
                </c:pt>
                <c:pt idx="2042">
                  <c:v>340.33333333333331</c:v>
                </c:pt>
                <c:pt idx="2043">
                  <c:v>340.5</c:v>
                </c:pt>
                <c:pt idx="2044">
                  <c:v>340.66666666666663</c:v>
                </c:pt>
                <c:pt idx="2045">
                  <c:v>340.83333333333331</c:v>
                </c:pt>
                <c:pt idx="2046">
                  <c:v>341</c:v>
                </c:pt>
                <c:pt idx="2047">
                  <c:v>341.16666666666663</c:v>
                </c:pt>
                <c:pt idx="2048">
                  <c:v>341.33333333333331</c:v>
                </c:pt>
                <c:pt idx="2049">
                  <c:v>341.5</c:v>
                </c:pt>
                <c:pt idx="2050">
                  <c:v>341.66666666666663</c:v>
                </c:pt>
                <c:pt idx="2051">
                  <c:v>341.83333333333331</c:v>
                </c:pt>
                <c:pt idx="2052">
                  <c:v>342</c:v>
                </c:pt>
                <c:pt idx="2053">
                  <c:v>342.16666666666663</c:v>
                </c:pt>
                <c:pt idx="2054">
                  <c:v>342.33333333333331</c:v>
                </c:pt>
                <c:pt idx="2055">
                  <c:v>342.5</c:v>
                </c:pt>
                <c:pt idx="2056">
                  <c:v>342.66666666666663</c:v>
                </c:pt>
                <c:pt idx="2057">
                  <c:v>342.83333333333331</c:v>
                </c:pt>
                <c:pt idx="2058">
                  <c:v>343</c:v>
                </c:pt>
                <c:pt idx="2059">
                  <c:v>343.16666666666663</c:v>
                </c:pt>
                <c:pt idx="2060">
                  <c:v>343.33333333333331</c:v>
                </c:pt>
                <c:pt idx="2061">
                  <c:v>343.5</c:v>
                </c:pt>
                <c:pt idx="2062">
                  <c:v>343.66666666666663</c:v>
                </c:pt>
                <c:pt idx="2063">
                  <c:v>343.83333333333331</c:v>
                </c:pt>
                <c:pt idx="2064">
                  <c:v>344</c:v>
                </c:pt>
                <c:pt idx="2065">
                  <c:v>344.16666666666663</c:v>
                </c:pt>
                <c:pt idx="2066">
                  <c:v>344.33333333333331</c:v>
                </c:pt>
                <c:pt idx="2067">
                  <c:v>344.5</c:v>
                </c:pt>
                <c:pt idx="2068">
                  <c:v>344.66666666666663</c:v>
                </c:pt>
                <c:pt idx="2069">
                  <c:v>344.83333333333331</c:v>
                </c:pt>
                <c:pt idx="2070">
                  <c:v>345</c:v>
                </c:pt>
                <c:pt idx="2071">
                  <c:v>345.16666666666663</c:v>
                </c:pt>
                <c:pt idx="2072">
                  <c:v>345.33333333333331</c:v>
                </c:pt>
                <c:pt idx="2073">
                  <c:v>345.5</c:v>
                </c:pt>
                <c:pt idx="2074">
                  <c:v>345.66666666666663</c:v>
                </c:pt>
                <c:pt idx="2075">
                  <c:v>345.83333333333331</c:v>
                </c:pt>
                <c:pt idx="2076">
                  <c:v>346</c:v>
                </c:pt>
                <c:pt idx="2077">
                  <c:v>346.16666666666663</c:v>
                </c:pt>
                <c:pt idx="2078">
                  <c:v>346.33333333333331</c:v>
                </c:pt>
                <c:pt idx="2079">
                  <c:v>346.5</c:v>
                </c:pt>
                <c:pt idx="2080">
                  <c:v>346.66666666666663</c:v>
                </c:pt>
                <c:pt idx="2081">
                  <c:v>346.83333333333331</c:v>
                </c:pt>
                <c:pt idx="2082">
                  <c:v>347</c:v>
                </c:pt>
                <c:pt idx="2083">
                  <c:v>347.16666666666663</c:v>
                </c:pt>
                <c:pt idx="2084">
                  <c:v>347.33333333333331</c:v>
                </c:pt>
                <c:pt idx="2085">
                  <c:v>347.5</c:v>
                </c:pt>
                <c:pt idx="2086">
                  <c:v>347.66666666666663</c:v>
                </c:pt>
                <c:pt idx="2087">
                  <c:v>347.83333333333331</c:v>
                </c:pt>
                <c:pt idx="2088">
                  <c:v>348</c:v>
                </c:pt>
                <c:pt idx="2089">
                  <c:v>348.16666666666663</c:v>
                </c:pt>
                <c:pt idx="2090">
                  <c:v>348.33333333333331</c:v>
                </c:pt>
                <c:pt idx="2091">
                  <c:v>348.5</c:v>
                </c:pt>
                <c:pt idx="2092">
                  <c:v>348.66666666666663</c:v>
                </c:pt>
                <c:pt idx="2093">
                  <c:v>348.83333333333331</c:v>
                </c:pt>
                <c:pt idx="2094">
                  <c:v>349</c:v>
                </c:pt>
                <c:pt idx="2095">
                  <c:v>349.16666666666663</c:v>
                </c:pt>
                <c:pt idx="2096">
                  <c:v>349.33333333333331</c:v>
                </c:pt>
                <c:pt idx="2097">
                  <c:v>349.5</c:v>
                </c:pt>
                <c:pt idx="2098">
                  <c:v>349.66666666666663</c:v>
                </c:pt>
                <c:pt idx="2099">
                  <c:v>349.83333333333331</c:v>
                </c:pt>
                <c:pt idx="2100">
                  <c:v>350</c:v>
                </c:pt>
                <c:pt idx="2101">
                  <c:v>350.16666666666663</c:v>
                </c:pt>
                <c:pt idx="2102">
                  <c:v>350.33333333333331</c:v>
                </c:pt>
                <c:pt idx="2103">
                  <c:v>350.5</c:v>
                </c:pt>
                <c:pt idx="2104">
                  <c:v>350.66666666666663</c:v>
                </c:pt>
                <c:pt idx="2105">
                  <c:v>350.83333333333331</c:v>
                </c:pt>
                <c:pt idx="2106">
                  <c:v>351</c:v>
                </c:pt>
                <c:pt idx="2107">
                  <c:v>351.16666666666663</c:v>
                </c:pt>
                <c:pt idx="2108">
                  <c:v>351.33333333333331</c:v>
                </c:pt>
                <c:pt idx="2109">
                  <c:v>351.5</c:v>
                </c:pt>
                <c:pt idx="2110">
                  <c:v>351.66666666666663</c:v>
                </c:pt>
                <c:pt idx="2111">
                  <c:v>351.83333333333331</c:v>
                </c:pt>
                <c:pt idx="2112">
                  <c:v>352</c:v>
                </c:pt>
                <c:pt idx="2113">
                  <c:v>352.16666666666663</c:v>
                </c:pt>
                <c:pt idx="2114">
                  <c:v>352.33333333333331</c:v>
                </c:pt>
                <c:pt idx="2115">
                  <c:v>352.5</c:v>
                </c:pt>
                <c:pt idx="2116">
                  <c:v>352.66666666666663</c:v>
                </c:pt>
                <c:pt idx="2117">
                  <c:v>352.83333333333331</c:v>
                </c:pt>
                <c:pt idx="2118">
                  <c:v>353</c:v>
                </c:pt>
                <c:pt idx="2119">
                  <c:v>353.16666666666663</c:v>
                </c:pt>
                <c:pt idx="2120">
                  <c:v>353.33333333333331</c:v>
                </c:pt>
                <c:pt idx="2121">
                  <c:v>353.5</c:v>
                </c:pt>
                <c:pt idx="2122">
                  <c:v>353.66666666666663</c:v>
                </c:pt>
                <c:pt idx="2123">
                  <c:v>353.83333333333331</c:v>
                </c:pt>
                <c:pt idx="2124">
                  <c:v>354</c:v>
                </c:pt>
                <c:pt idx="2125">
                  <c:v>354.16666666666663</c:v>
                </c:pt>
                <c:pt idx="2126">
                  <c:v>354.33333333333331</c:v>
                </c:pt>
                <c:pt idx="2127">
                  <c:v>354.5</c:v>
                </c:pt>
                <c:pt idx="2128">
                  <c:v>354.66666666666663</c:v>
                </c:pt>
                <c:pt idx="2129">
                  <c:v>354.83333333333331</c:v>
                </c:pt>
                <c:pt idx="2130">
                  <c:v>355</c:v>
                </c:pt>
                <c:pt idx="2131">
                  <c:v>355.16666666666663</c:v>
                </c:pt>
                <c:pt idx="2132">
                  <c:v>355.33333333333331</c:v>
                </c:pt>
                <c:pt idx="2133">
                  <c:v>355.5</c:v>
                </c:pt>
                <c:pt idx="2134">
                  <c:v>355.66666666666663</c:v>
                </c:pt>
                <c:pt idx="2135">
                  <c:v>355.83333333333331</c:v>
                </c:pt>
                <c:pt idx="2136">
                  <c:v>356</c:v>
                </c:pt>
                <c:pt idx="2137">
                  <c:v>356.16666666666663</c:v>
                </c:pt>
                <c:pt idx="2138">
                  <c:v>356.33333333333331</c:v>
                </c:pt>
                <c:pt idx="2139">
                  <c:v>356.5</c:v>
                </c:pt>
                <c:pt idx="2140">
                  <c:v>356.66666666666663</c:v>
                </c:pt>
                <c:pt idx="2141">
                  <c:v>356.83333333333331</c:v>
                </c:pt>
                <c:pt idx="2142">
                  <c:v>357</c:v>
                </c:pt>
                <c:pt idx="2143">
                  <c:v>357.16666666666663</c:v>
                </c:pt>
                <c:pt idx="2144">
                  <c:v>357.33333333333331</c:v>
                </c:pt>
                <c:pt idx="2145">
                  <c:v>357.5</c:v>
                </c:pt>
                <c:pt idx="2146">
                  <c:v>357.66666666666663</c:v>
                </c:pt>
                <c:pt idx="2147">
                  <c:v>357.83333333333331</c:v>
                </c:pt>
                <c:pt idx="2148">
                  <c:v>358</c:v>
                </c:pt>
                <c:pt idx="2149">
                  <c:v>358.16666666666663</c:v>
                </c:pt>
                <c:pt idx="2150">
                  <c:v>358.33333333333331</c:v>
                </c:pt>
                <c:pt idx="2151">
                  <c:v>358.5</c:v>
                </c:pt>
                <c:pt idx="2152">
                  <c:v>358.66666666666663</c:v>
                </c:pt>
                <c:pt idx="2153">
                  <c:v>358.83333333333331</c:v>
                </c:pt>
                <c:pt idx="2154">
                  <c:v>359</c:v>
                </c:pt>
                <c:pt idx="2155">
                  <c:v>359.16666666666663</c:v>
                </c:pt>
                <c:pt idx="2156">
                  <c:v>359.33333333333331</c:v>
                </c:pt>
                <c:pt idx="2157">
                  <c:v>359.5</c:v>
                </c:pt>
                <c:pt idx="2158">
                  <c:v>359.66666666666663</c:v>
                </c:pt>
                <c:pt idx="2159">
                  <c:v>359.83333333333331</c:v>
                </c:pt>
                <c:pt idx="2160">
                  <c:v>360</c:v>
                </c:pt>
                <c:pt idx="2161">
                  <c:v>360.16666666666663</c:v>
                </c:pt>
                <c:pt idx="2162">
                  <c:v>360.33333333333331</c:v>
                </c:pt>
                <c:pt idx="2163">
                  <c:v>360.5</c:v>
                </c:pt>
                <c:pt idx="2164">
                  <c:v>360.66666666666663</c:v>
                </c:pt>
                <c:pt idx="2165">
                  <c:v>360.83333333333331</c:v>
                </c:pt>
                <c:pt idx="2166">
                  <c:v>361</c:v>
                </c:pt>
                <c:pt idx="2167">
                  <c:v>361.16666666666663</c:v>
                </c:pt>
                <c:pt idx="2168">
                  <c:v>361.33333333333331</c:v>
                </c:pt>
                <c:pt idx="2169">
                  <c:v>361.5</c:v>
                </c:pt>
                <c:pt idx="2170">
                  <c:v>361.66666666666663</c:v>
                </c:pt>
                <c:pt idx="2171">
                  <c:v>361.83333333333331</c:v>
                </c:pt>
                <c:pt idx="2172">
                  <c:v>362</c:v>
                </c:pt>
                <c:pt idx="2173">
                  <c:v>362.16666666666663</c:v>
                </c:pt>
                <c:pt idx="2174">
                  <c:v>362.33333333333331</c:v>
                </c:pt>
                <c:pt idx="2175">
                  <c:v>362.5</c:v>
                </c:pt>
                <c:pt idx="2176">
                  <c:v>362.66666666666663</c:v>
                </c:pt>
                <c:pt idx="2177">
                  <c:v>362.83333333333331</c:v>
                </c:pt>
                <c:pt idx="2178">
                  <c:v>363</c:v>
                </c:pt>
                <c:pt idx="2179">
                  <c:v>363.16666666666663</c:v>
                </c:pt>
                <c:pt idx="2180">
                  <c:v>363.33333333333331</c:v>
                </c:pt>
                <c:pt idx="2181">
                  <c:v>363.5</c:v>
                </c:pt>
                <c:pt idx="2182">
                  <c:v>363.66666666666663</c:v>
                </c:pt>
                <c:pt idx="2183">
                  <c:v>363.83333333333331</c:v>
                </c:pt>
                <c:pt idx="2184">
                  <c:v>364</c:v>
                </c:pt>
                <c:pt idx="2185">
                  <c:v>364.16666666666663</c:v>
                </c:pt>
                <c:pt idx="2186">
                  <c:v>364.33333333333331</c:v>
                </c:pt>
                <c:pt idx="2187">
                  <c:v>364.5</c:v>
                </c:pt>
                <c:pt idx="2188">
                  <c:v>364.66666666666663</c:v>
                </c:pt>
                <c:pt idx="2189">
                  <c:v>364.83333333333331</c:v>
                </c:pt>
                <c:pt idx="2190">
                  <c:v>365</c:v>
                </c:pt>
                <c:pt idx="2191">
                  <c:v>365.16666666666663</c:v>
                </c:pt>
                <c:pt idx="2192">
                  <c:v>365.33333333333331</c:v>
                </c:pt>
                <c:pt idx="2193">
                  <c:v>365.5</c:v>
                </c:pt>
                <c:pt idx="2194">
                  <c:v>365.66666666666663</c:v>
                </c:pt>
                <c:pt idx="2195">
                  <c:v>365.83333333333331</c:v>
                </c:pt>
                <c:pt idx="2196">
                  <c:v>366</c:v>
                </c:pt>
                <c:pt idx="2197">
                  <c:v>366.16666666666663</c:v>
                </c:pt>
                <c:pt idx="2198">
                  <c:v>366.33333333333331</c:v>
                </c:pt>
                <c:pt idx="2199">
                  <c:v>366.5</c:v>
                </c:pt>
                <c:pt idx="2200">
                  <c:v>366.66666666666663</c:v>
                </c:pt>
                <c:pt idx="2201">
                  <c:v>366.83333333333331</c:v>
                </c:pt>
                <c:pt idx="2202">
                  <c:v>367</c:v>
                </c:pt>
                <c:pt idx="2203">
                  <c:v>367.16666666666663</c:v>
                </c:pt>
                <c:pt idx="2204">
                  <c:v>367.33333333333331</c:v>
                </c:pt>
                <c:pt idx="2205">
                  <c:v>367.5</c:v>
                </c:pt>
                <c:pt idx="2206">
                  <c:v>367.66666666666663</c:v>
                </c:pt>
                <c:pt idx="2207">
                  <c:v>367.83333333333331</c:v>
                </c:pt>
                <c:pt idx="2208">
                  <c:v>368</c:v>
                </c:pt>
                <c:pt idx="2209">
                  <c:v>368.16666666666663</c:v>
                </c:pt>
                <c:pt idx="2210">
                  <c:v>368.33333333333331</c:v>
                </c:pt>
                <c:pt idx="2211">
                  <c:v>368.5</c:v>
                </c:pt>
                <c:pt idx="2212">
                  <c:v>368.66666666666663</c:v>
                </c:pt>
                <c:pt idx="2213">
                  <c:v>368.83333333333331</c:v>
                </c:pt>
                <c:pt idx="2214">
                  <c:v>369</c:v>
                </c:pt>
                <c:pt idx="2215">
                  <c:v>369.16666666666663</c:v>
                </c:pt>
                <c:pt idx="2216">
                  <c:v>369.33333333333331</c:v>
                </c:pt>
                <c:pt idx="2217">
                  <c:v>369.5</c:v>
                </c:pt>
                <c:pt idx="2218">
                  <c:v>369.66666666666663</c:v>
                </c:pt>
                <c:pt idx="2219">
                  <c:v>369.83333333333331</c:v>
                </c:pt>
                <c:pt idx="2220">
                  <c:v>370</c:v>
                </c:pt>
                <c:pt idx="2221">
                  <c:v>370.16666666666663</c:v>
                </c:pt>
                <c:pt idx="2222">
                  <c:v>370.33333333333331</c:v>
                </c:pt>
                <c:pt idx="2223">
                  <c:v>370.5</c:v>
                </c:pt>
                <c:pt idx="2224">
                  <c:v>370.66666666666663</c:v>
                </c:pt>
                <c:pt idx="2225">
                  <c:v>370.83333333333331</c:v>
                </c:pt>
                <c:pt idx="2226">
                  <c:v>371</c:v>
                </c:pt>
                <c:pt idx="2227">
                  <c:v>371.16666666666663</c:v>
                </c:pt>
                <c:pt idx="2228">
                  <c:v>371.33333333333331</c:v>
                </c:pt>
                <c:pt idx="2229">
                  <c:v>371.5</c:v>
                </c:pt>
                <c:pt idx="2230">
                  <c:v>371.66666666666663</c:v>
                </c:pt>
                <c:pt idx="2231">
                  <c:v>371.83333333333331</c:v>
                </c:pt>
                <c:pt idx="2232">
                  <c:v>372</c:v>
                </c:pt>
                <c:pt idx="2233">
                  <c:v>372.16666666666663</c:v>
                </c:pt>
                <c:pt idx="2234">
                  <c:v>372.33333333333331</c:v>
                </c:pt>
                <c:pt idx="2235">
                  <c:v>372.5</c:v>
                </c:pt>
                <c:pt idx="2236">
                  <c:v>372.66666666666663</c:v>
                </c:pt>
                <c:pt idx="2237">
                  <c:v>372.83333333333331</c:v>
                </c:pt>
                <c:pt idx="2238">
                  <c:v>373</c:v>
                </c:pt>
                <c:pt idx="2239">
                  <c:v>373.16666666666663</c:v>
                </c:pt>
                <c:pt idx="2240">
                  <c:v>373.33333333333331</c:v>
                </c:pt>
                <c:pt idx="2241">
                  <c:v>373.5</c:v>
                </c:pt>
                <c:pt idx="2242">
                  <c:v>373.66666666666663</c:v>
                </c:pt>
                <c:pt idx="2243">
                  <c:v>373.83333333333331</c:v>
                </c:pt>
                <c:pt idx="2244">
                  <c:v>374</c:v>
                </c:pt>
                <c:pt idx="2245">
                  <c:v>374.16666666666663</c:v>
                </c:pt>
                <c:pt idx="2246">
                  <c:v>374.33333333333331</c:v>
                </c:pt>
                <c:pt idx="2247">
                  <c:v>374.5</c:v>
                </c:pt>
                <c:pt idx="2248">
                  <c:v>374.66666666666663</c:v>
                </c:pt>
                <c:pt idx="2249">
                  <c:v>374.83333333333331</c:v>
                </c:pt>
                <c:pt idx="2250">
                  <c:v>375</c:v>
                </c:pt>
                <c:pt idx="2251">
                  <c:v>375.16666666666663</c:v>
                </c:pt>
                <c:pt idx="2252">
                  <c:v>375.33333333333331</c:v>
                </c:pt>
                <c:pt idx="2253">
                  <c:v>375.5</c:v>
                </c:pt>
                <c:pt idx="2254">
                  <c:v>375.66666666666663</c:v>
                </c:pt>
                <c:pt idx="2255">
                  <c:v>375.83333333333331</c:v>
                </c:pt>
                <c:pt idx="2256">
                  <c:v>376</c:v>
                </c:pt>
                <c:pt idx="2257">
                  <c:v>376.16666666666663</c:v>
                </c:pt>
                <c:pt idx="2258">
                  <c:v>376.33333333333331</c:v>
                </c:pt>
                <c:pt idx="2259">
                  <c:v>376.5</c:v>
                </c:pt>
                <c:pt idx="2260">
                  <c:v>376.66666666666663</c:v>
                </c:pt>
                <c:pt idx="2261">
                  <c:v>376.83333333333331</c:v>
                </c:pt>
                <c:pt idx="2262">
                  <c:v>377</c:v>
                </c:pt>
                <c:pt idx="2263">
                  <c:v>377.16666666666663</c:v>
                </c:pt>
                <c:pt idx="2264">
                  <c:v>377.33333333333331</c:v>
                </c:pt>
                <c:pt idx="2265">
                  <c:v>377.5</c:v>
                </c:pt>
                <c:pt idx="2266">
                  <c:v>377.66666666666663</c:v>
                </c:pt>
                <c:pt idx="2267">
                  <c:v>377.83333333333331</c:v>
                </c:pt>
                <c:pt idx="2268">
                  <c:v>378</c:v>
                </c:pt>
                <c:pt idx="2269">
                  <c:v>378.16666666666663</c:v>
                </c:pt>
                <c:pt idx="2270">
                  <c:v>378.33333333333331</c:v>
                </c:pt>
                <c:pt idx="2271">
                  <c:v>378.5</c:v>
                </c:pt>
                <c:pt idx="2272">
                  <c:v>378.66666666666663</c:v>
                </c:pt>
                <c:pt idx="2273">
                  <c:v>378.83333333333331</c:v>
                </c:pt>
                <c:pt idx="2274">
                  <c:v>379</c:v>
                </c:pt>
                <c:pt idx="2275">
                  <c:v>379.16666666666663</c:v>
                </c:pt>
                <c:pt idx="2276">
                  <c:v>379.33333333333331</c:v>
                </c:pt>
                <c:pt idx="2277">
                  <c:v>379.5</c:v>
                </c:pt>
                <c:pt idx="2278">
                  <c:v>379.66666666666663</c:v>
                </c:pt>
                <c:pt idx="2279">
                  <c:v>379.83333333333331</c:v>
                </c:pt>
                <c:pt idx="2280">
                  <c:v>380</c:v>
                </c:pt>
                <c:pt idx="2281">
                  <c:v>380.16666666666663</c:v>
                </c:pt>
                <c:pt idx="2282">
                  <c:v>380.33333333333331</c:v>
                </c:pt>
                <c:pt idx="2283">
                  <c:v>380.5</c:v>
                </c:pt>
                <c:pt idx="2284">
                  <c:v>380.66666666666663</c:v>
                </c:pt>
                <c:pt idx="2285">
                  <c:v>380.83333333333331</c:v>
                </c:pt>
                <c:pt idx="2286">
                  <c:v>381</c:v>
                </c:pt>
                <c:pt idx="2287">
                  <c:v>381.16666666666663</c:v>
                </c:pt>
                <c:pt idx="2288">
                  <c:v>381.33333333333331</c:v>
                </c:pt>
                <c:pt idx="2289">
                  <c:v>381.5</c:v>
                </c:pt>
                <c:pt idx="2290">
                  <c:v>381.66666666666663</c:v>
                </c:pt>
                <c:pt idx="2291">
                  <c:v>381.83333333333331</c:v>
                </c:pt>
                <c:pt idx="2292">
                  <c:v>382</c:v>
                </c:pt>
                <c:pt idx="2293">
                  <c:v>382.16666666666663</c:v>
                </c:pt>
                <c:pt idx="2294">
                  <c:v>382.33333333333331</c:v>
                </c:pt>
                <c:pt idx="2295">
                  <c:v>382.5</c:v>
                </c:pt>
                <c:pt idx="2296">
                  <c:v>382.66666666666663</c:v>
                </c:pt>
                <c:pt idx="2297">
                  <c:v>382.83333333333331</c:v>
                </c:pt>
                <c:pt idx="2298">
                  <c:v>383</c:v>
                </c:pt>
                <c:pt idx="2299">
                  <c:v>383.16666666666663</c:v>
                </c:pt>
                <c:pt idx="2300">
                  <c:v>383.33333333333331</c:v>
                </c:pt>
                <c:pt idx="2301">
                  <c:v>383.5</c:v>
                </c:pt>
                <c:pt idx="2302">
                  <c:v>383.66666666666663</c:v>
                </c:pt>
                <c:pt idx="2303">
                  <c:v>383.83333333333331</c:v>
                </c:pt>
                <c:pt idx="2304">
                  <c:v>384</c:v>
                </c:pt>
                <c:pt idx="2305">
                  <c:v>384.16666666666663</c:v>
                </c:pt>
                <c:pt idx="2306">
                  <c:v>384.33333333333331</c:v>
                </c:pt>
                <c:pt idx="2307">
                  <c:v>384.5</c:v>
                </c:pt>
                <c:pt idx="2308">
                  <c:v>384.66666666666663</c:v>
                </c:pt>
                <c:pt idx="2309">
                  <c:v>384.83333333333331</c:v>
                </c:pt>
                <c:pt idx="2310">
                  <c:v>385</c:v>
                </c:pt>
                <c:pt idx="2311">
                  <c:v>385.16666666666663</c:v>
                </c:pt>
                <c:pt idx="2312">
                  <c:v>385.33333333333331</c:v>
                </c:pt>
                <c:pt idx="2313">
                  <c:v>385.5</c:v>
                </c:pt>
                <c:pt idx="2314">
                  <c:v>385.66666666666663</c:v>
                </c:pt>
                <c:pt idx="2315">
                  <c:v>385.83333333333331</c:v>
                </c:pt>
                <c:pt idx="2316">
                  <c:v>386</c:v>
                </c:pt>
                <c:pt idx="2317">
                  <c:v>386.16666666666663</c:v>
                </c:pt>
                <c:pt idx="2318">
                  <c:v>386.33333333333331</c:v>
                </c:pt>
                <c:pt idx="2319">
                  <c:v>386.5</c:v>
                </c:pt>
                <c:pt idx="2320">
                  <c:v>386.66666666666663</c:v>
                </c:pt>
                <c:pt idx="2321">
                  <c:v>386.83333333333331</c:v>
                </c:pt>
                <c:pt idx="2322">
                  <c:v>387</c:v>
                </c:pt>
                <c:pt idx="2323">
                  <c:v>387.16666666666663</c:v>
                </c:pt>
                <c:pt idx="2324">
                  <c:v>387.33333333333331</c:v>
                </c:pt>
                <c:pt idx="2325">
                  <c:v>387.5</c:v>
                </c:pt>
                <c:pt idx="2326">
                  <c:v>387.66666666666663</c:v>
                </c:pt>
                <c:pt idx="2327">
                  <c:v>387.83333333333331</c:v>
                </c:pt>
                <c:pt idx="2328">
                  <c:v>388</c:v>
                </c:pt>
                <c:pt idx="2329">
                  <c:v>388.16666666666663</c:v>
                </c:pt>
                <c:pt idx="2330">
                  <c:v>388.33333333333331</c:v>
                </c:pt>
                <c:pt idx="2331">
                  <c:v>388.5</c:v>
                </c:pt>
                <c:pt idx="2332">
                  <c:v>388.66666666666663</c:v>
                </c:pt>
                <c:pt idx="2333">
                  <c:v>388.83333333333331</c:v>
                </c:pt>
                <c:pt idx="2334">
                  <c:v>389</c:v>
                </c:pt>
                <c:pt idx="2335">
                  <c:v>389.16666666666663</c:v>
                </c:pt>
                <c:pt idx="2336">
                  <c:v>389.33333333333331</c:v>
                </c:pt>
                <c:pt idx="2337">
                  <c:v>389.5</c:v>
                </c:pt>
                <c:pt idx="2338">
                  <c:v>389.66666666666663</c:v>
                </c:pt>
                <c:pt idx="2339">
                  <c:v>389.83333333333331</c:v>
                </c:pt>
                <c:pt idx="2340">
                  <c:v>390</c:v>
                </c:pt>
                <c:pt idx="2341">
                  <c:v>390.16666666666663</c:v>
                </c:pt>
                <c:pt idx="2342">
                  <c:v>390.33333333333331</c:v>
                </c:pt>
                <c:pt idx="2343">
                  <c:v>390.5</c:v>
                </c:pt>
                <c:pt idx="2344">
                  <c:v>390.66666666666663</c:v>
                </c:pt>
                <c:pt idx="2345">
                  <c:v>390.83333333333331</c:v>
                </c:pt>
                <c:pt idx="2346">
                  <c:v>391</c:v>
                </c:pt>
                <c:pt idx="2347">
                  <c:v>391.16666666666663</c:v>
                </c:pt>
                <c:pt idx="2348">
                  <c:v>391.33333333333331</c:v>
                </c:pt>
                <c:pt idx="2349">
                  <c:v>391.5</c:v>
                </c:pt>
                <c:pt idx="2350">
                  <c:v>391.66666666666663</c:v>
                </c:pt>
                <c:pt idx="2351">
                  <c:v>391.83333333333331</c:v>
                </c:pt>
                <c:pt idx="2352">
                  <c:v>392</c:v>
                </c:pt>
                <c:pt idx="2353">
                  <c:v>392.16666666666663</c:v>
                </c:pt>
                <c:pt idx="2354">
                  <c:v>392.33333333333331</c:v>
                </c:pt>
                <c:pt idx="2355">
                  <c:v>392.5</c:v>
                </c:pt>
                <c:pt idx="2356">
                  <c:v>392.66666666666663</c:v>
                </c:pt>
                <c:pt idx="2357">
                  <c:v>392.83333333333331</c:v>
                </c:pt>
                <c:pt idx="2358">
                  <c:v>393</c:v>
                </c:pt>
                <c:pt idx="2359">
                  <c:v>393.16666666666663</c:v>
                </c:pt>
                <c:pt idx="2360">
                  <c:v>393.33333333333331</c:v>
                </c:pt>
                <c:pt idx="2361">
                  <c:v>393.5</c:v>
                </c:pt>
                <c:pt idx="2362">
                  <c:v>393.66666666666663</c:v>
                </c:pt>
                <c:pt idx="2363">
                  <c:v>393.83333333333331</c:v>
                </c:pt>
                <c:pt idx="2364">
                  <c:v>394</c:v>
                </c:pt>
                <c:pt idx="2365">
                  <c:v>394.16666666666663</c:v>
                </c:pt>
                <c:pt idx="2366">
                  <c:v>394.33333333333331</c:v>
                </c:pt>
                <c:pt idx="2367">
                  <c:v>394.5</c:v>
                </c:pt>
                <c:pt idx="2368">
                  <c:v>394.66666666666663</c:v>
                </c:pt>
                <c:pt idx="2369">
                  <c:v>394.83333333333331</c:v>
                </c:pt>
                <c:pt idx="2370">
                  <c:v>395</c:v>
                </c:pt>
                <c:pt idx="2371">
                  <c:v>395.16666666666663</c:v>
                </c:pt>
                <c:pt idx="2372">
                  <c:v>395.33333333333331</c:v>
                </c:pt>
                <c:pt idx="2373">
                  <c:v>395.5</c:v>
                </c:pt>
                <c:pt idx="2374">
                  <c:v>395.66666666666663</c:v>
                </c:pt>
                <c:pt idx="2375">
                  <c:v>395.83333333333331</c:v>
                </c:pt>
                <c:pt idx="2376">
                  <c:v>396</c:v>
                </c:pt>
                <c:pt idx="2377">
                  <c:v>396.16666666666663</c:v>
                </c:pt>
                <c:pt idx="2378">
                  <c:v>396.33333333333331</c:v>
                </c:pt>
                <c:pt idx="2379">
                  <c:v>396.5</c:v>
                </c:pt>
                <c:pt idx="2380">
                  <c:v>396.66666666666663</c:v>
                </c:pt>
                <c:pt idx="2381">
                  <c:v>396.83333333333331</c:v>
                </c:pt>
                <c:pt idx="2382">
                  <c:v>397</c:v>
                </c:pt>
                <c:pt idx="2383">
                  <c:v>397.16666666666663</c:v>
                </c:pt>
                <c:pt idx="2384">
                  <c:v>397.33333333333331</c:v>
                </c:pt>
                <c:pt idx="2385">
                  <c:v>397.5</c:v>
                </c:pt>
                <c:pt idx="2386">
                  <c:v>397.66666666666663</c:v>
                </c:pt>
                <c:pt idx="2387">
                  <c:v>397.83333333333331</c:v>
                </c:pt>
                <c:pt idx="2388">
                  <c:v>398</c:v>
                </c:pt>
                <c:pt idx="2389">
                  <c:v>398.16666666666663</c:v>
                </c:pt>
                <c:pt idx="2390">
                  <c:v>398.33333333333331</c:v>
                </c:pt>
                <c:pt idx="2391">
                  <c:v>398.5</c:v>
                </c:pt>
                <c:pt idx="2392">
                  <c:v>398.66666666666663</c:v>
                </c:pt>
                <c:pt idx="2393">
                  <c:v>398.83333333333331</c:v>
                </c:pt>
                <c:pt idx="2394">
                  <c:v>399</c:v>
                </c:pt>
                <c:pt idx="2395">
                  <c:v>399.16666666666663</c:v>
                </c:pt>
                <c:pt idx="2396">
                  <c:v>399.33333333333331</c:v>
                </c:pt>
                <c:pt idx="2397">
                  <c:v>399.5</c:v>
                </c:pt>
                <c:pt idx="2398">
                  <c:v>399.66666666666663</c:v>
                </c:pt>
                <c:pt idx="2399">
                  <c:v>399.83333333333331</c:v>
                </c:pt>
                <c:pt idx="2400">
                  <c:v>400</c:v>
                </c:pt>
                <c:pt idx="2401">
                  <c:v>400.16666666666663</c:v>
                </c:pt>
                <c:pt idx="2402">
                  <c:v>400.33333333333331</c:v>
                </c:pt>
                <c:pt idx="2403">
                  <c:v>400.5</c:v>
                </c:pt>
                <c:pt idx="2404">
                  <c:v>400.66666666666663</c:v>
                </c:pt>
                <c:pt idx="2405">
                  <c:v>400.83333333333331</c:v>
                </c:pt>
                <c:pt idx="2406">
                  <c:v>401</c:v>
                </c:pt>
                <c:pt idx="2407">
                  <c:v>401.16666666666663</c:v>
                </c:pt>
                <c:pt idx="2408">
                  <c:v>401.33333333333331</c:v>
                </c:pt>
                <c:pt idx="2409">
                  <c:v>401.5</c:v>
                </c:pt>
                <c:pt idx="2410">
                  <c:v>401.66666666666663</c:v>
                </c:pt>
                <c:pt idx="2411">
                  <c:v>401.83333333333331</c:v>
                </c:pt>
                <c:pt idx="2412">
                  <c:v>402</c:v>
                </c:pt>
                <c:pt idx="2413">
                  <c:v>402.16666666666663</c:v>
                </c:pt>
                <c:pt idx="2414">
                  <c:v>402.33333333333331</c:v>
                </c:pt>
                <c:pt idx="2415">
                  <c:v>402.5</c:v>
                </c:pt>
                <c:pt idx="2416">
                  <c:v>402.66666666666663</c:v>
                </c:pt>
                <c:pt idx="2417">
                  <c:v>402.83333333333331</c:v>
                </c:pt>
                <c:pt idx="2418">
                  <c:v>403</c:v>
                </c:pt>
                <c:pt idx="2419">
                  <c:v>403.16666666666663</c:v>
                </c:pt>
                <c:pt idx="2420">
                  <c:v>403.33333333333331</c:v>
                </c:pt>
                <c:pt idx="2421">
                  <c:v>403.5</c:v>
                </c:pt>
                <c:pt idx="2422">
                  <c:v>403.66666666666663</c:v>
                </c:pt>
                <c:pt idx="2423">
                  <c:v>403.83333333333331</c:v>
                </c:pt>
                <c:pt idx="2424">
                  <c:v>404</c:v>
                </c:pt>
                <c:pt idx="2425">
                  <c:v>404.16666666666663</c:v>
                </c:pt>
                <c:pt idx="2426">
                  <c:v>404.33333333333331</c:v>
                </c:pt>
                <c:pt idx="2427">
                  <c:v>404.5</c:v>
                </c:pt>
                <c:pt idx="2428">
                  <c:v>404.66666666666663</c:v>
                </c:pt>
                <c:pt idx="2429">
                  <c:v>404.83333333333331</c:v>
                </c:pt>
                <c:pt idx="2430">
                  <c:v>405</c:v>
                </c:pt>
                <c:pt idx="2431">
                  <c:v>405.16666666666663</c:v>
                </c:pt>
                <c:pt idx="2432">
                  <c:v>405.33333333333331</c:v>
                </c:pt>
                <c:pt idx="2433">
                  <c:v>405.5</c:v>
                </c:pt>
                <c:pt idx="2434">
                  <c:v>405.66666666666663</c:v>
                </c:pt>
                <c:pt idx="2435">
                  <c:v>405.83333333333331</c:v>
                </c:pt>
                <c:pt idx="2436">
                  <c:v>406</c:v>
                </c:pt>
                <c:pt idx="2437">
                  <c:v>406.16666666666663</c:v>
                </c:pt>
                <c:pt idx="2438">
                  <c:v>406.33333333333331</c:v>
                </c:pt>
                <c:pt idx="2439">
                  <c:v>406.5</c:v>
                </c:pt>
                <c:pt idx="2440">
                  <c:v>406.66666666666663</c:v>
                </c:pt>
                <c:pt idx="2441">
                  <c:v>406.83333333333331</c:v>
                </c:pt>
                <c:pt idx="2442">
                  <c:v>407</c:v>
                </c:pt>
                <c:pt idx="2443">
                  <c:v>407.16666666666663</c:v>
                </c:pt>
                <c:pt idx="2444">
                  <c:v>407.33333333333331</c:v>
                </c:pt>
                <c:pt idx="2445">
                  <c:v>407.5</c:v>
                </c:pt>
                <c:pt idx="2446">
                  <c:v>407.66666666666663</c:v>
                </c:pt>
                <c:pt idx="2447">
                  <c:v>407.83333333333331</c:v>
                </c:pt>
                <c:pt idx="2448">
                  <c:v>408</c:v>
                </c:pt>
                <c:pt idx="2449">
                  <c:v>408.16666666666663</c:v>
                </c:pt>
                <c:pt idx="2450">
                  <c:v>408.33333333333331</c:v>
                </c:pt>
                <c:pt idx="2451">
                  <c:v>408.5</c:v>
                </c:pt>
                <c:pt idx="2452">
                  <c:v>408.66666666666663</c:v>
                </c:pt>
                <c:pt idx="2453">
                  <c:v>408.83333333333331</c:v>
                </c:pt>
                <c:pt idx="2454">
                  <c:v>409</c:v>
                </c:pt>
                <c:pt idx="2455">
                  <c:v>409.16666666666663</c:v>
                </c:pt>
                <c:pt idx="2456">
                  <c:v>409.33333333333331</c:v>
                </c:pt>
                <c:pt idx="2457">
                  <c:v>409.5</c:v>
                </c:pt>
                <c:pt idx="2458">
                  <c:v>409.66666666666663</c:v>
                </c:pt>
                <c:pt idx="2459">
                  <c:v>409.83333333333331</c:v>
                </c:pt>
                <c:pt idx="2460">
                  <c:v>410</c:v>
                </c:pt>
                <c:pt idx="2461">
                  <c:v>410.16666666666663</c:v>
                </c:pt>
                <c:pt idx="2462">
                  <c:v>410.33333333333331</c:v>
                </c:pt>
                <c:pt idx="2463">
                  <c:v>410.5</c:v>
                </c:pt>
                <c:pt idx="2464">
                  <c:v>410.66666666666663</c:v>
                </c:pt>
                <c:pt idx="2465">
                  <c:v>410.83333333333331</c:v>
                </c:pt>
                <c:pt idx="2466">
                  <c:v>411</c:v>
                </c:pt>
                <c:pt idx="2467">
                  <c:v>411.16666666666663</c:v>
                </c:pt>
                <c:pt idx="2468">
                  <c:v>411.33333333333331</c:v>
                </c:pt>
                <c:pt idx="2469">
                  <c:v>411.5</c:v>
                </c:pt>
                <c:pt idx="2470">
                  <c:v>411.66666666666663</c:v>
                </c:pt>
                <c:pt idx="2471">
                  <c:v>411.83333333333331</c:v>
                </c:pt>
                <c:pt idx="2472">
                  <c:v>412</c:v>
                </c:pt>
                <c:pt idx="2473">
                  <c:v>412.16666666666663</c:v>
                </c:pt>
                <c:pt idx="2474">
                  <c:v>412.33333333333331</c:v>
                </c:pt>
                <c:pt idx="2475">
                  <c:v>412.5</c:v>
                </c:pt>
                <c:pt idx="2476">
                  <c:v>412.66666666666663</c:v>
                </c:pt>
                <c:pt idx="2477">
                  <c:v>412.83333333333331</c:v>
                </c:pt>
                <c:pt idx="2478">
                  <c:v>413</c:v>
                </c:pt>
                <c:pt idx="2479">
                  <c:v>413.16666666666663</c:v>
                </c:pt>
                <c:pt idx="2480">
                  <c:v>413.33333333333331</c:v>
                </c:pt>
                <c:pt idx="2481">
                  <c:v>413.5</c:v>
                </c:pt>
                <c:pt idx="2482">
                  <c:v>413.66666666666663</c:v>
                </c:pt>
                <c:pt idx="2483">
                  <c:v>413.83333333333331</c:v>
                </c:pt>
                <c:pt idx="2484">
                  <c:v>414</c:v>
                </c:pt>
                <c:pt idx="2485">
                  <c:v>414.16666666666663</c:v>
                </c:pt>
                <c:pt idx="2486">
                  <c:v>414.33333333333331</c:v>
                </c:pt>
                <c:pt idx="2487">
                  <c:v>414.5</c:v>
                </c:pt>
                <c:pt idx="2488">
                  <c:v>414.66666666666663</c:v>
                </c:pt>
                <c:pt idx="2489">
                  <c:v>414.83333333333331</c:v>
                </c:pt>
                <c:pt idx="2490">
                  <c:v>415</c:v>
                </c:pt>
                <c:pt idx="2491">
                  <c:v>415.16666666666663</c:v>
                </c:pt>
                <c:pt idx="2492">
                  <c:v>415.33333333333331</c:v>
                </c:pt>
                <c:pt idx="2493">
                  <c:v>415.5</c:v>
                </c:pt>
                <c:pt idx="2494">
                  <c:v>415.66666666666663</c:v>
                </c:pt>
                <c:pt idx="2495">
                  <c:v>415.83333333333331</c:v>
                </c:pt>
                <c:pt idx="2496">
                  <c:v>416</c:v>
                </c:pt>
                <c:pt idx="2497">
                  <c:v>416.16666666666663</c:v>
                </c:pt>
                <c:pt idx="2498">
                  <c:v>416.33333333333331</c:v>
                </c:pt>
                <c:pt idx="2499">
                  <c:v>416.5</c:v>
                </c:pt>
                <c:pt idx="2500">
                  <c:v>416.66666666666663</c:v>
                </c:pt>
                <c:pt idx="2501">
                  <c:v>416.83333333333331</c:v>
                </c:pt>
                <c:pt idx="2502">
                  <c:v>417</c:v>
                </c:pt>
                <c:pt idx="2503">
                  <c:v>417.16666666666663</c:v>
                </c:pt>
                <c:pt idx="2504">
                  <c:v>417.33333333333331</c:v>
                </c:pt>
                <c:pt idx="2505">
                  <c:v>417.5</c:v>
                </c:pt>
                <c:pt idx="2506">
                  <c:v>417.66666666666663</c:v>
                </c:pt>
                <c:pt idx="2507">
                  <c:v>417.83333333333331</c:v>
                </c:pt>
                <c:pt idx="2508">
                  <c:v>418</c:v>
                </c:pt>
                <c:pt idx="2509">
                  <c:v>418.16666666666663</c:v>
                </c:pt>
                <c:pt idx="2510">
                  <c:v>418.33333333333331</c:v>
                </c:pt>
                <c:pt idx="2511">
                  <c:v>418.5</c:v>
                </c:pt>
                <c:pt idx="2512">
                  <c:v>418.66666666666663</c:v>
                </c:pt>
                <c:pt idx="2513">
                  <c:v>418.83333333333331</c:v>
                </c:pt>
                <c:pt idx="2514">
                  <c:v>419</c:v>
                </c:pt>
                <c:pt idx="2515">
                  <c:v>419.16666666666663</c:v>
                </c:pt>
                <c:pt idx="2516">
                  <c:v>419.33333333333331</c:v>
                </c:pt>
                <c:pt idx="2517">
                  <c:v>419.5</c:v>
                </c:pt>
                <c:pt idx="2518">
                  <c:v>419.66666666666663</c:v>
                </c:pt>
                <c:pt idx="2519">
                  <c:v>419.83333333333331</c:v>
                </c:pt>
                <c:pt idx="2520">
                  <c:v>420</c:v>
                </c:pt>
                <c:pt idx="2521">
                  <c:v>420.16666666666663</c:v>
                </c:pt>
                <c:pt idx="2522">
                  <c:v>420.33333333333331</c:v>
                </c:pt>
                <c:pt idx="2523">
                  <c:v>420.5</c:v>
                </c:pt>
                <c:pt idx="2524">
                  <c:v>420.66666666666663</c:v>
                </c:pt>
                <c:pt idx="2525">
                  <c:v>420.83333333333331</c:v>
                </c:pt>
                <c:pt idx="2526">
                  <c:v>421</c:v>
                </c:pt>
                <c:pt idx="2527">
                  <c:v>421.16666666666663</c:v>
                </c:pt>
                <c:pt idx="2528">
                  <c:v>421.33333333333331</c:v>
                </c:pt>
                <c:pt idx="2529">
                  <c:v>421.5</c:v>
                </c:pt>
                <c:pt idx="2530">
                  <c:v>421.66666666666663</c:v>
                </c:pt>
                <c:pt idx="2531">
                  <c:v>421.83333333333331</c:v>
                </c:pt>
                <c:pt idx="2532">
                  <c:v>422</c:v>
                </c:pt>
                <c:pt idx="2533">
                  <c:v>422.16666666666663</c:v>
                </c:pt>
                <c:pt idx="2534">
                  <c:v>422.33333333333331</c:v>
                </c:pt>
                <c:pt idx="2535">
                  <c:v>422.5</c:v>
                </c:pt>
                <c:pt idx="2536">
                  <c:v>422.66666666666663</c:v>
                </c:pt>
                <c:pt idx="2537">
                  <c:v>422.83333333333331</c:v>
                </c:pt>
                <c:pt idx="2538">
                  <c:v>423</c:v>
                </c:pt>
                <c:pt idx="2539">
                  <c:v>423.16666666666663</c:v>
                </c:pt>
                <c:pt idx="2540">
                  <c:v>423.33333333333331</c:v>
                </c:pt>
                <c:pt idx="2541">
                  <c:v>423.5</c:v>
                </c:pt>
                <c:pt idx="2542">
                  <c:v>423.66666666666663</c:v>
                </c:pt>
                <c:pt idx="2543">
                  <c:v>423.83333333333331</c:v>
                </c:pt>
                <c:pt idx="2544">
                  <c:v>424</c:v>
                </c:pt>
                <c:pt idx="2545">
                  <c:v>424.16666666666663</c:v>
                </c:pt>
                <c:pt idx="2546">
                  <c:v>424.33333333333331</c:v>
                </c:pt>
                <c:pt idx="2547">
                  <c:v>424.5</c:v>
                </c:pt>
                <c:pt idx="2548">
                  <c:v>424.66666666666663</c:v>
                </c:pt>
                <c:pt idx="2549">
                  <c:v>424.83333333333331</c:v>
                </c:pt>
                <c:pt idx="2550">
                  <c:v>425</c:v>
                </c:pt>
                <c:pt idx="2551">
                  <c:v>425.16666666666663</c:v>
                </c:pt>
                <c:pt idx="2552">
                  <c:v>425.33333333333331</c:v>
                </c:pt>
                <c:pt idx="2553">
                  <c:v>425.5</c:v>
                </c:pt>
                <c:pt idx="2554">
                  <c:v>425.66666666666663</c:v>
                </c:pt>
                <c:pt idx="2555">
                  <c:v>425.83333333333331</c:v>
                </c:pt>
                <c:pt idx="2556">
                  <c:v>426</c:v>
                </c:pt>
                <c:pt idx="2557">
                  <c:v>426.16666666666663</c:v>
                </c:pt>
                <c:pt idx="2558">
                  <c:v>426.33333333333331</c:v>
                </c:pt>
                <c:pt idx="2559">
                  <c:v>426.5</c:v>
                </c:pt>
                <c:pt idx="2560">
                  <c:v>426.66666666666663</c:v>
                </c:pt>
                <c:pt idx="2561">
                  <c:v>426.83333333333331</c:v>
                </c:pt>
                <c:pt idx="2562">
                  <c:v>427</c:v>
                </c:pt>
                <c:pt idx="2563">
                  <c:v>427.16666666666663</c:v>
                </c:pt>
                <c:pt idx="2564">
                  <c:v>427.33333333333331</c:v>
                </c:pt>
                <c:pt idx="2565">
                  <c:v>427.5</c:v>
                </c:pt>
                <c:pt idx="2566">
                  <c:v>427.66666666666663</c:v>
                </c:pt>
                <c:pt idx="2567">
                  <c:v>427.83333333333331</c:v>
                </c:pt>
                <c:pt idx="2568">
                  <c:v>428</c:v>
                </c:pt>
                <c:pt idx="2569">
                  <c:v>428.16666666666663</c:v>
                </c:pt>
                <c:pt idx="2570">
                  <c:v>428.33333333333331</c:v>
                </c:pt>
                <c:pt idx="2571">
                  <c:v>428.5</c:v>
                </c:pt>
                <c:pt idx="2572">
                  <c:v>428.66666666666663</c:v>
                </c:pt>
                <c:pt idx="2573">
                  <c:v>428.83333333333331</c:v>
                </c:pt>
                <c:pt idx="2574">
                  <c:v>429</c:v>
                </c:pt>
                <c:pt idx="2575">
                  <c:v>429.16666666666663</c:v>
                </c:pt>
                <c:pt idx="2576">
                  <c:v>429.33333333333331</c:v>
                </c:pt>
                <c:pt idx="2577">
                  <c:v>429.5</c:v>
                </c:pt>
                <c:pt idx="2578">
                  <c:v>429.66666666666663</c:v>
                </c:pt>
                <c:pt idx="2579">
                  <c:v>429.83333333333331</c:v>
                </c:pt>
                <c:pt idx="2580">
                  <c:v>430</c:v>
                </c:pt>
                <c:pt idx="2581">
                  <c:v>430.16666666666663</c:v>
                </c:pt>
                <c:pt idx="2582">
                  <c:v>430.33333333333331</c:v>
                </c:pt>
                <c:pt idx="2583">
                  <c:v>430.5</c:v>
                </c:pt>
                <c:pt idx="2584">
                  <c:v>430.66666666666663</c:v>
                </c:pt>
                <c:pt idx="2585">
                  <c:v>430.83333333333331</c:v>
                </c:pt>
                <c:pt idx="2586">
                  <c:v>431</c:v>
                </c:pt>
                <c:pt idx="2587">
                  <c:v>431.16666666666663</c:v>
                </c:pt>
                <c:pt idx="2588">
                  <c:v>431.33333333333331</c:v>
                </c:pt>
                <c:pt idx="2589">
                  <c:v>431.5</c:v>
                </c:pt>
                <c:pt idx="2590">
                  <c:v>431.66666666666663</c:v>
                </c:pt>
                <c:pt idx="2591">
                  <c:v>431.83333333333331</c:v>
                </c:pt>
                <c:pt idx="2592">
                  <c:v>432</c:v>
                </c:pt>
                <c:pt idx="2593">
                  <c:v>432.16666666666663</c:v>
                </c:pt>
                <c:pt idx="2594">
                  <c:v>432.33333333333331</c:v>
                </c:pt>
                <c:pt idx="2595">
                  <c:v>432.5</c:v>
                </c:pt>
                <c:pt idx="2596">
                  <c:v>432.66666666666663</c:v>
                </c:pt>
                <c:pt idx="2597">
                  <c:v>432.83333333333331</c:v>
                </c:pt>
                <c:pt idx="2598">
                  <c:v>433</c:v>
                </c:pt>
                <c:pt idx="2599">
                  <c:v>433.16666666666663</c:v>
                </c:pt>
                <c:pt idx="2600">
                  <c:v>433.33333333333331</c:v>
                </c:pt>
                <c:pt idx="2601">
                  <c:v>433.5</c:v>
                </c:pt>
                <c:pt idx="2602">
                  <c:v>433.66666666666663</c:v>
                </c:pt>
                <c:pt idx="2603">
                  <c:v>433.83333333333331</c:v>
                </c:pt>
                <c:pt idx="2604">
                  <c:v>434</c:v>
                </c:pt>
                <c:pt idx="2605">
                  <c:v>434.16666666666663</c:v>
                </c:pt>
                <c:pt idx="2606">
                  <c:v>434.33333333333331</c:v>
                </c:pt>
                <c:pt idx="2607">
                  <c:v>434.5</c:v>
                </c:pt>
                <c:pt idx="2608">
                  <c:v>434.66666666666663</c:v>
                </c:pt>
                <c:pt idx="2609">
                  <c:v>434.83333333333331</c:v>
                </c:pt>
                <c:pt idx="2610">
                  <c:v>435</c:v>
                </c:pt>
                <c:pt idx="2611">
                  <c:v>435.16666666666663</c:v>
                </c:pt>
                <c:pt idx="2612">
                  <c:v>435.33333333333331</c:v>
                </c:pt>
                <c:pt idx="2613">
                  <c:v>435.5</c:v>
                </c:pt>
                <c:pt idx="2614">
                  <c:v>435.66666666666663</c:v>
                </c:pt>
                <c:pt idx="2615">
                  <c:v>435.83333333333331</c:v>
                </c:pt>
                <c:pt idx="2616">
                  <c:v>436</c:v>
                </c:pt>
                <c:pt idx="2617">
                  <c:v>436.16666666666663</c:v>
                </c:pt>
                <c:pt idx="2618">
                  <c:v>436.33333333333331</c:v>
                </c:pt>
                <c:pt idx="2619">
                  <c:v>436.5</c:v>
                </c:pt>
                <c:pt idx="2620">
                  <c:v>436.66666666666663</c:v>
                </c:pt>
                <c:pt idx="2621">
                  <c:v>436.83333333333331</c:v>
                </c:pt>
                <c:pt idx="2622">
                  <c:v>437</c:v>
                </c:pt>
                <c:pt idx="2623">
                  <c:v>437.16666666666663</c:v>
                </c:pt>
                <c:pt idx="2624">
                  <c:v>437.33333333333331</c:v>
                </c:pt>
                <c:pt idx="2625">
                  <c:v>437.5</c:v>
                </c:pt>
                <c:pt idx="2626">
                  <c:v>437.66666666666663</c:v>
                </c:pt>
                <c:pt idx="2627">
                  <c:v>437.83333333333331</c:v>
                </c:pt>
                <c:pt idx="2628">
                  <c:v>438</c:v>
                </c:pt>
                <c:pt idx="2629">
                  <c:v>438.16666666666663</c:v>
                </c:pt>
                <c:pt idx="2630">
                  <c:v>438.33333333333331</c:v>
                </c:pt>
                <c:pt idx="2631">
                  <c:v>438.5</c:v>
                </c:pt>
                <c:pt idx="2632">
                  <c:v>438.66666666666663</c:v>
                </c:pt>
                <c:pt idx="2633">
                  <c:v>438.83333333333331</c:v>
                </c:pt>
                <c:pt idx="2634">
                  <c:v>439</c:v>
                </c:pt>
                <c:pt idx="2635">
                  <c:v>439.16666666666663</c:v>
                </c:pt>
                <c:pt idx="2636">
                  <c:v>439.33333333333331</c:v>
                </c:pt>
                <c:pt idx="2637">
                  <c:v>439.5</c:v>
                </c:pt>
                <c:pt idx="2638">
                  <c:v>439.66666666666663</c:v>
                </c:pt>
                <c:pt idx="2639">
                  <c:v>439.83333333333331</c:v>
                </c:pt>
                <c:pt idx="2640">
                  <c:v>440</c:v>
                </c:pt>
                <c:pt idx="2641">
                  <c:v>440.16666666666663</c:v>
                </c:pt>
                <c:pt idx="2642">
                  <c:v>440.33333333333331</c:v>
                </c:pt>
                <c:pt idx="2643">
                  <c:v>440.5</c:v>
                </c:pt>
                <c:pt idx="2644">
                  <c:v>440.66666666666663</c:v>
                </c:pt>
                <c:pt idx="2645">
                  <c:v>440.83333333333331</c:v>
                </c:pt>
                <c:pt idx="2646">
                  <c:v>441</c:v>
                </c:pt>
                <c:pt idx="2647">
                  <c:v>441.16666666666663</c:v>
                </c:pt>
                <c:pt idx="2648">
                  <c:v>441.33333333333331</c:v>
                </c:pt>
                <c:pt idx="2649">
                  <c:v>441.5</c:v>
                </c:pt>
                <c:pt idx="2650">
                  <c:v>441.66666666666663</c:v>
                </c:pt>
                <c:pt idx="2651">
                  <c:v>441.83333333333331</c:v>
                </c:pt>
                <c:pt idx="2652">
                  <c:v>442</c:v>
                </c:pt>
                <c:pt idx="2653">
                  <c:v>442.16666666666663</c:v>
                </c:pt>
                <c:pt idx="2654">
                  <c:v>442.33333333333331</c:v>
                </c:pt>
                <c:pt idx="2655">
                  <c:v>442.5</c:v>
                </c:pt>
                <c:pt idx="2656">
                  <c:v>442.66666666666663</c:v>
                </c:pt>
                <c:pt idx="2657">
                  <c:v>442.83333333333331</c:v>
                </c:pt>
                <c:pt idx="2658">
                  <c:v>443</c:v>
                </c:pt>
                <c:pt idx="2659">
                  <c:v>443.16666666666663</c:v>
                </c:pt>
                <c:pt idx="2660">
                  <c:v>443.33333333333331</c:v>
                </c:pt>
                <c:pt idx="2661">
                  <c:v>443.5</c:v>
                </c:pt>
                <c:pt idx="2662">
                  <c:v>443.66666666666663</c:v>
                </c:pt>
                <c:pt idx="2663">
                  <c:v>443.83333333333331</c:v>
                </c:pt>
                <c:pt idx="2664">
                  <c:v>444</c:v>
                </c:pt>
                <c:pt idx="2665">
                  <c:v>444.16666666666663</c:v>
                </c:pt>
                <c:pt idx="2666">
                  <c:v>444.33333333333331</c:v>
                </c:pt>
                <c:pt idx="2667">
                  <c:v>444.5</c:v>
                </c:pt>
                <c:pt idx="2668">
                  <c:v>444.66666666666663</c:v>
                </c:pt>
                <c:pt idx="2669">
                  <c:v>444.83333333333331</c:v>
                </c:pt>
                <c:pt idx="2670">
                  <c:v>445</c:v>
                </c:pt>
                <c:pt idx="2671">
                  <c:v>445.16666666666663</c:v>
                </c:pt>
                <c:pt idx="2672">
                  <c:v>445.33333333333331</c:v>
                </c:pt>
                <c:pt idx="2673">
                  <c:v>445.5</c:v>
                </c:pt>
                <c:pt idx="2674">
                  <c:v>445.66666666666663</c:v>
                </c:pt>
                <c:pt idx="2675">
                  <c:v>445.83333333333331</c:v>
                </c:pt>
                <c:pt idx="2676">
                  <c:v>446</c:v>
                </c:pt>
                <c:pt idx="2677">
                  <c:v>446.16666666666663</c:v>
                </c:pt>
                <c:pt idx="2678">
                  <c:v>446.33333333333331</c:v>
                </c:pt>
                <c:pt idx="2679">
                  <c:v>446.5</c:v>
                </c:pt>
                <c:pt idx="2680">
                  <c:v>446.66666666666663</c:v>
                </c:pt>
                <c:pt idx="2681">
                  <c:v>446.83333333333331</c:v>
                </c:pt>
                <c:pt idx="2682">
                  <c:v>447</c:v>
                </c:pt>
                <c:pt idx="2683">
                  <c:v>447.16666666666663</c:v>
                </c:pt>
                <c:pt idx="2684">
                  <c:v>447.33333333333331</c:v>
                </c:pt>
                <c:pt idx="2685">
                  <c:v>447.5</c:v>
                </c:pt>
                <c:pt idx="2686">
                  <c:v>447.66666666666663</c:v>
                </c:pt>
                <c:pt idx="2687">
                  <c:v>447.83333333333331</c:v>
                </c:pt>
                <c:pt idx="2688">
                  <c:v>448</c:v>
                </c:pt>
                <c:pt idx="2689">
                  <c:v>448.16666666666663</c:v>
                </c:pt>
                <c:pt idx="2690">
                  <c:v>448.33333333333331</c:v>
                </c:pt>
                <c:pt idx="2691">
                  <c:v>448.5</c:v>
                </c:pt>
                <c:pt idx="2692">
                  <c:v>448.66666666666663</c:v>
                </c:pt>
                <c:pt idx="2693">
                  <c:v>448.83333333333331</c:v>
                </c:pt>
                <c:pt idx="2694">
                  <c:v>449</c:v>
                </c:pt>
                <c:pt idx="2695">
                  <c:v>449.16666666666663</c:v>
                </c:pt>
                <c:pt idx="2696">
                  <c:v>449.33333333333331</c:v>
                </c:pt>
                <c:pt idx="2697">
                  <c:v>449.5</c:v>
                </c:pt>
                <c:pt idx="2698">
                  <c:v>449.66666666666663</c:v>
                </c:pt>
                <c:pt idx="2699">
                  <c:v>449.83333333333331</c:v>
                </c:pt>
                <c:pt idx="2700">
                  <c:v>450</c:v>
                </c:pt>
                <c:pt idx="2701">
                  <c:v>450.16666666666663</c:v>
                </c:pt>
                <c:pt idx="2702">
                  <c:v>450.33333333333331</c:v>
                </c:pt>
                <c:pt idx="2703">
                  <c:v>450.5</c:v>
                </c:pt>
                <c:pt idx="2704">
                  <c:v>450.66666666666663</c:v>
                </c:pt>
                <c:pt idx="2705">
                  <c:v>450.83333333333331</c:v>
                </c:pt>
                <c:pt idx="2706">
                  <c:v>451</c:v>
                </c:pt>
                <c:pt idx="2707">
                  <c:v>451.16666666666663</c:v>
                </c:pt>
                <c:pt idx="2708">
                  <c:v>451.33333333333331</c:v>
                </c:pt>
                <c:pt idx="2709">
                  <c:v>451.5</c:v>
                </c:pt>
                <c:pt idx="2710">
                  <c:v>451.66666666666663</c:v>
                </c:pt>
                <c:pt idx="2711">
                  <c:v>451.83333333333331</c:v>
                </c:pt>
                <c:pt idx="2712">
                  <c:v>452</c:v>
                </c:pt>
                <c:pt idx="2713">
                  <c:v>452.16666666666663</c:v>
                </c:pt>
                <c:pt idx="2714">
                  <c:v>452.33333333333331</c:v>
                </c:pt>
                <c:pt idx="2715">
                  <c:v>452.5</c:v>
                </c:pt>
                <c:pt idx="2716">
                  <c:v>452.66666666666663</c:v>
                </c:pt>
                <c:pt idx="2717">
                  <c:v>452.83333333333331</c:v>
                </c:pt>
                <c:pt idx="2718">
                  <c:v>453</c:v>
                </c:pt>
                <c:pt idx="2719">
                  <c:v>453.16666666666663</c:v>
                </c:pt>
                <c:pt idx="2720">
                  <c:v>453.33333333333331</c:v>
                </c:pt>
                <c:pt idx="2721">
                  <c:v>453.5</c:v>
                </c:pt>
                <c:pt idx="2722">
                  <c:v>453.66666666666663</c:v>
                </c:pt>
                <c:pt idx="2723">
                  <c:v>453.83333333333331</c:v>
                </c:pt>
                <c:pt idx="2724">
                  <c:v>454</c:v>
                </c:pt>
                <c:pt idx="2725">
                  <c:v>454.16666666666663</c:v>
                </c:pt>
                <c:pt idx="2726">
                  <c:v>454.33333333333331</c:v>
                </c:pt>
                <c:pt idx="2727">
                  <c:v>454.5</c:v>
                </c:pt>
                <c:pt idx="2728">
                  <c:v>454.66666666666663</c:v>
                </c:pt>
                <c:pt idx="2729">
                  <c:v>454.83333333333331</c:v>
                </c:pt>
                <c:pt idx="2730">
                  <c:v>455</c:v>
                </c:pt>
                <c:pt idx="2731">
                  <c:v>455.16666666666663</c:v>
                </c:pt>
                <c:pt idx="2732">
                  <c:v>455.33333333333331</c:v>
                </c:pt>
                <c:pt idx="2733">
                  <c:v>455.5</c:v>
                </c:pt>
                <c:pt idx="2734">
                  <c:v>455.66666666666663</c:v>
                </c:pt>
                <c:pt idx="2735">
                  <c:v>455.83333333333331</c:v>
                </c:pt>
                <c:pt idx="2736">
                  <c:v>456</c:v>
                </c:pt>
                <c:pt idx="2737">
                  <c:v>456.16666666666663</c:v>
                </c:pt>
                <c:pt idx="2738">
                  <c:v>456.33333333333331</c:v>
                </c:pt>
                <c:pt idx="2739">
                  <c:v>456.5</c:v>
                </c:pt>
                <c:pt idx="2740">
                  <c:v>456.66666666666663</c:v>
                </c:pt>
                <c:pt idx="2741">
                  <c:v>456.83333333333331</c:v>
                </c:pt>
                <c:pt idx="2742">
                  <c:v>457</c:v>
                </c:pt>
                <c:pt idx="2743">
                  <c:v>457.16666666666663</c:v>
                </c:pt>
                <c:pt idx="2744">
                  <c:v>457.33333333333331</c:v>
                </c:pt>
                <c:pt idx="2745">
                  <c:v>457.5</c:v>
                </c:pt>
                <c:pt idx="2746">
                  <c:v>457.66666666666663</c:v>
                </c:pt>
                <c:pt idx="2747">
                  <c:v>457.83333333333331</c:v>
                </c:pt>
                <c:pt idx="2748">
                  <c:v>458</c:v>
                </c:pt>
                <c:pt idx="2749">
                  <c:v>458.16666666666663</c:v>
                </c:pt>
                <c:pt idx="2750">
                  <c:v>458.33333333333331</c:v>
                </c:pt>
                <c:pt idx="2751">
                  <c:v>458.5</c:v>
                </c:pt>
                <c:pt idx="2752">
                  <c:v>458.66666666666663</c:v>
                </c:pt>
                <c:pt idx="2753">
                  <c:v>458.83333333333331</c:v>
                </c:pt>
                <c:pt idx="2754">
                  <c:v>459</c:v>
                </c:pt>
                <c:pt idx="2755">
                  <c:v>459.16666666666663</c:v>
                </c:pt>
                <c:pt idx="2756">
                  <c:v>459.33333333333331</c:v>
                </c:pt>
                <c:pt idx="2757">
                  <c:v>459.5</c:v>
                </c:pt>
                <c:pt idx="2758">
                  <c:v>459.66666666666663</c:v>
                </c:pt>
                <c:pt idx="2759">
                  <c:v>459.83333333333331</c:v>
                </c:pt>
                <c:pt idx="2760">
                  <c:v>460</c:v>
                </c:pt>
                <c:pt idx="2761">
                  <c:v>460.16666666666663</c:v>
                </c:pt>
                <c:pt idx="2762">
                  <c:v>460.33333333333331</c:v>
                </c:pt>
                <c:pt idx="2763">
                  <c:v>460.5</c:v>
                </c:pt>
                <c:pt idx="2764">
                  <c:v>460.66666666666663</c:v>
                </c:pt>
                <c:pt idx="2765">
                  <c:v>460.83333333333331</c:v>
                </c:pt>
                <c:pt idx="2766">
                  <c:v>461</c:v>
                </c:pt>
                <c:pt idx="2767">
                  <c:v>461.16666666666663</c:v>
                </c:pt>
                <c:pt idx="2768">
                  <c:v>461.33333333333331</c:v>
                </c:pt>
                <c:pt idx="2769">
                  <c:v>461.5</c:v>
                </c:pt>
                <c:pt idx="2770">
                  <c:v>461.66666666666663</c:v>
                </c:pt>
                <c:pt idx="2771">
                  <c:v>461.83333333333331</c:v>
                </c:pt>
                <c:pt idx="2772">
                  <c:v>462</c:v>
                </c:pt>
                <c:pt idx="2773">
                  <c:v>462.16666666666663</c:v>
                </c:pt>
                <c:pt idx="2774">
                  <c:v>462.33333333333331</c:v>
                </c:pt>
                <c:pt idx="2775">
                  <c:v>462.5</c:v>
                </c:pt>
                <c:pt idx="2776">
                  <c:v>462.66666666666663</c:v>
                </c:pt>
                <c:pt idx="2777">
                  <c:v>462.83333333333331</c:v>
                </c:pt>
                <c:pt idx="2778">
                  <c:v>463</c:v>
                </c:pt>
                <c:pt idx="2779">
                  <c:v>463.16666666666663</c:v>
                </c:pt>
                <c:pt idx="2780">
                  <c:v>463.33333333333331</c:v>
                </c:pt>
                <c:pt idx="2781">
                  <c:v>463.5</c:v>
                </c:pt>
                <c:pt idx="2782">
                  <c:v>463.66666666666663</c:v>
                </c:pt>
                <c:pt idx="2783">
                  <c:v>463.83333333333331</c:v>
                </c:pt>
                <c:pt idx="2784">
                  <c:v>464</c:v>
                </c:pt>
                <c:pt idx="2785">
                  <c:v>464.16666666666663</c:v>
                </c:pt>
                <c:pt idx="2786">
                  <c:v>464.33333333333331</c:v>
                </c:pt>
                <c:pt idx="2787">
                  <c:v>464.5</c:v>
                </c:pt>
                <c:pt idx="2788">
                  <c:v>464.66666666666663</c:v>
                </c:pt>
                <c:pt idx="2789">
                  <c:v>464.83333333333331</c:v>
                </c:pt>
                <c:pt idx="2790">
                  <c:v>465</c:v>
                </c:pt>
                <c:pt idx="2791">
                  <c:v>465.16666666666663</c:v>
                </c:pt>
                <c:pt idx="2792">
                  <c:v>465.33333333333331</c:v>
                </c:pt>
                <c:pt idx="2793">
                  <c:v>465.5</c:v>
                </c:pt>
                <c:pt idx="2794">
                  <c:v>465.66666666666663</c:v>
                </c:pt>
                <c:pt idx="2795">
                  <c:v>465.83333333333331</c:v>
                </c:pt>
                <c:pt idx="2796">
                  <c:v>466</c:v>
                </c:pt>
                <c:pt idx="2797">
                  <c:v>466.16666666666663</c:v>
                </c:pt>
                <c:pt idx="2798">
                  <c:v>466.33333333333331</c:v>
                </c:pt>
                <c:pt idx="2799">
                  <c:v>466.5</c:v>
                </c:pt>
                <c:pt idx="2800">
                  <c:v>466.66666666666663</c:v>
                </c:pt>
                <c:pt idx="2801">
                  <c:v>466.83333333333331</c:v>
                </c:pt>
                <c:pt idx="2802">
                  <c:v>467</c:v>
                </c:pt>
                <c:pt idx="2803">
                  <c:v>467.16666666666663</c:v>
                </c:pt>
                <c:pt idx="2804">
                  <c:v>467.33333333333331</c:v>
                </c:pt>
                <c:pt idx="2805">
                  <c:v>467.5</c:v>
                </c:pt>
                <c:pt idx="2806">
                  <c:v>467.66666666666663</c:v>
                </c:pt>
                <c:pt idx="2807">
                  <c:v>467.83333333333331</c:v>
                </c:pt>
                <c:pt idx="2808">
                  <c:v>468</c:v>
                </c:pt>
                <c:pt idx="2809">
                  <c:v>468.16666666666663</c:v>
                </c:pt>
                <c:pt idx="2810">
                  <c:v>468.33333333333331</c:v>
                </c:pt>
                <c:pt idx="2811">
                  <c:v>468.5</c:v>
                </c:pt>
                <c:pt idx="2812">
                  <c:v>468.66666666666663</c:v>
                </c:pt>
                <c:pt idx="2813">
                  <c:v>468.83333333333331</c:v>
                </c:pt>
                <c:pt idx="2814">
                  <c:v>469</c:v>
                </c:pt>
                <c:pt idx="2815">
                  <c:v>469.16666666666663</c:v>
                </c:pt>
                <c:pt idx="2816">
                  <c:v>469.33333333333331</c:v>
                </c:pt>
                <c:pt idx="2817">
                  <c:v>469.5</c:v>
                </c:pt>
                <c:pt idx="2818">
                  <c:v>469.66666666666663</c:v>
                </c:pt>
                <c:pt idx="2819">
                  <c:v>469.83333333333331</c:v>
                </c:pt>
                <c:pt idx="2820">
                  <c:v>470</c:v>
                </c:pt>
                <c:pt idx="2821">
                  <c:v>470.16666666666663</c:v>
                </c:pt>
                <c:pt idx="2822">
                  <c:v>470.33333333333331</c:v>
                </c:pt>
                <c:pt idx="2823">
                  <c:v>470.5</c:v>
                </c:pt>
                <c:pt idx="2824">
                  <c:v>470.66666666666663</c:v>
                </c:pt>
                <c:pt idx="2825">
                  <c:v>470.83333333333331</c:v>
                </c:pt>
                <c:pt idx="2826">
                  <c:v>471</c:v>
                </c:pt>
                <c:pt idx="2827">
                  <c:v>471.16666666666663</c:v>
                </c:pt>
                <c:pt idx="2828">
                  <c:v>471.33333333333331</c:v>
                </c:pt>
                <c:pt idx="2829">
                  <c:v>471.5</c:v>
                </c:pt>
                <c:pt idx="2830">
                  <c:v>471.66666666666663</c:v>
                </c:pt>
                <c:pt idx="2831">
                  <c:v>471.83333333333331</c:v>
                </c:pt>
                <c:pt idx="2832">
                  <c:v>472</c:v>
                </c:pt>
                <c:pt idx="2833">
                  <c:v>472.16666666666663</c:v>
                </c:pt>
                <c:pt idx="2834">
                  <c:v>472.33333333333331</c:v>
                </c:pt>
                <c:pt idx="2835">
                  <c:v>472.5</c:v>
                </c:pt>
                <c:pt idx="2836">
                  <c:v>472.66666666666663</c:v>
                </c:pt>
                <c:pt idx="2837">
                  <c:v>472.83333333333331</c:v>
                </c:pt>
                <c:pt idx="2838">
                  <c:v>473</c:v>
                </c:pt>
                <c:pt idx="2839">
                  <c:v>473.16666666666663</c:v>
                </c:pt>
                <c:pt idx="2840">
                  <c:v>473.33333333333331</c:v>
                </c:pt>
                <c:pt idx="2841">
                  <c:v>473.5</c:v>
                </c:pt>
                <c:pt idx="2842">
                  <c:v>473.66666666666663</c:v>
                </c:pt>
                <c:pt idx="2843">
                  <c:v>473.83333333333331</c:v>
                </c:pt>
                <c:pt idx="2844">
                  <c:v>474</c:v>
                </c:pt>
                <c:pt idx="2845">
                  <c:v>474.16666666666663</c:v>
                </c:pt>
                <c:pt idx="2846">
                  <c:v>474.33333333333331</c:v>
                </c:pt>
                <c:pt idx="2847">
                  <c:v>474.5</c:v>
                </c:pt>
                <c:pt idx="2848">
                  <c:v>474.66666666666663</c:v>
                </c:pt>
                <c:pt idx="2849">
                  <c:v>474.83333333333331</c:v>
                </c:pt>
                <c:pt idx="2850">
                  <c:v>475</c:v>
                </c:pt>
                <c:pt idx="2851">
                  <c:v>475.16666666666663</c:v>
                </c:pt>
                <c:pt idx="2852">
                  <c:v>475.33333333333331</c:v>
                </c:pt>
                <c:pt idx="2853">
                  <c:v>475.5</c:v>
                </c:pt>
                <c:pt idx="2854">
                  <c:v>475.66666666666663</c:v>
                </c:pt>
                <c:pt idx="2855">
                  <c:v>475.83333333333331</c:v>
                </c:pt>
                <c:pt idx="2856">
                  <c:v>476</c:v>
                </c:pt>
                <c:pt idx="2857">
                  <c:v>476.16666666666663</c:v>
                </c:pt>
                <c:pt idx="2858">
                  <c:v>476.33333333333331</c:v>
                </c:pt>
                <c:pt idx="2859">
                  <c:v>476.5</c:v>
                </c:pt>
                <c:pt idx="2860">
                  <c:v>476.66666666666663</c:v>
                </c:pt>
                <c:pt idx="2861">
                  <c:v>476.83333333333331</c:v>
                </c:pt>
                <c:pt idx="2862">
                  <c:v>477</c:v>
                </c:pt>
                <c:pt idx="2863">
                  <c:v>477.16666666666663</c:v>
                </c:pt>
                <c:pt idx="2864">
                  <c:v>477.33333333333331</c:v>
                </c:pt>
                <c:pt idx="2865">
                  <c:v>477.5</c:v>
                </c:pt>
                <c:pt idx="2866">
                  <c:v>477.66666666666663</c:v>
                </c:pt>
                <c:pt idx="2867">
                  <c:v>477.83333333333331</c:v>
                </c:pt>
                <c:pt idx="2868">
                  <c:v>478</c:v>
                </c:pt>
                <c:pt idx="2869">
                  <c:v>478.16666666666663</c:v>
                </c:pt>
                <c:pt idx="2870">
                  <c:v>478.33333333333331</c:v>
                </c:pt>
                <c:pt idx="2871">
                  <c:v>478.5</c:v>
                </c:pt>
                <c:pt idx="2872">
                  <c:v>478.66666666666663</c:v>
                </c:pt>
                <c:pt idx="2873">
                  <c:v>478.83333333333331</c:v>
                </c:pt>
                <c:pt idx="2874">
                  <c:v>479</c:v>
                </c:pt>
                <c:pt idx="2875">
                  <c:v>479.16666666666663</c:v>
                </c:pt>
                <c:pt idx="2876">
                  <c:v>479.33333333333331</c:v>
                </c:pt>
                <c:pt idx="2877">
                  <c:v>479.5</c:v>
                </c:pt>
                <c:pt idx="2878">
                  <c:v>479.66666666666663</c:v>
                </c:pt>
                <c:pt idx="2879">
                  <c:v>479.83333333333331</c:v>
                </c:pt>
                <c:pt idx="2880">
                  <c:v>480</c:v>
                </c:pt>
                <c:pt idx="2881">
                  <c:v>480.16666666666663</c:v>
                </c:pt>
                <c:pt idx="2882">
                  <c:v>480.33333333333331</c:v>
                </c:pt>
                <c:pt idx="2883">
                  <c:v>480.5</c:v>
                </c:pt>
                <c:pt idx="2884">
                  <c:v>480.66666666666663</c:v>
                </c:pt>
                <c:pt idx="2885">
                  <c:v>480.83333333333331</c:v>
                </c:pt>
                <c:pt idx="2886">
                  <c:v>481</c:v>
                </c:pt>
                <c:pt idx="2887">
                  <c:v>481.16666666666663</c:v>
                </c:pt>
                <c:pt idx="2888">
                  <c:v>481.33333333333331</c:v>
                </c:pt>
                <c:pt idx="2889">
                  <c:v>481.5</c:v>
                </c:pt>
                <c:pt idx="2890">
                  <c:v>481.66666666666663</c:v>
                </c:pt>
                <c:pt idx="2891">
                  <c:v>481.83333333333331</c:v>
                </c:pt>
                <c:pt idx="2892">
                  <c:v>482</c:v>
                </c:pt>
                <c:pt idx="2893">
                  <c:v>482.16666666666663</c:v>
                </c:pt>
                <c:pt idx="2894">
                  <c:v>482.33333333333331</c:v>
                </c:pt>
                <c:pt idx="2895">
                  <c:v>482.5</c:v>
                </c:pt>
                <c:pt idx="2896">
                  <c:v>482.66666666666663</c:v>
                </c:pt>
                <c:pt idx="2897">
                  <c:v>482.83333333333331</c:v>
                </c:pt>
                <c:pt idx="2898">
                  <c:v>483</c:v>
                </c:pt>
                <c:pt idx="2899">
                  <c:v>483.16666666666663</c:v>
                </c:pt>
                <c:pt idx="2900">
                  <c:v>483.33333333333331</c:v>
                </c:pt>
                <c:pt idx="2901">
                  <c:v>483.5</c:v>
                </c:pt>
                <c:pt idx="2902">
                  <c:v>483.66666666666663</c:v>
                </c:pt>
                <c:pt idx="2903">
                  <c:v>483.83333333333331</c:v>
                </c:pt>
                <c:pt idx="2904">
                  <c:v>484</c:v>
                </c:pt>
                <c:pt idx="2905">
                  <c:v>484.16666666666663</c:v>
                </c:pt>
                <c:pt idx="2906">
                  <c:v>484.33333333333331</c:v>
                </c:pt>
                <c:pt idx="2907">
                  <c:v>484.5</c:v>
                </c:pt>
                <c:pt idx="2908">
                  <c:v>484.66666666666663</c:v>
                </c:pt>
                <c:pt idx="2909">
                  <c:v>484.83333333333331</c:v>
                </c:pt>
                <c:pt idx="2910">
                  <c:v>485</c:v>
                </c:pt>
                <c:pt idx="2911">
                  <c:v>485.16666666666663</c:v>
                </c:pt>
                <c:pt idx="2912">
                  <c:v>485.33333333333331</c:v>
                </c:pt>
                <c:pt idx="2913">
                  <c:v>485.5</c:v>
                </c:pt>
                <c:pt idx="2914">
                  <c:v>485.66666666666663</c:v>
                </c:pt>
                <c:pt idx="2915">
                  <c:v>485.83333333333331</c:v>
                </c:pt>
                <c:pt idx="2916">
                  <c:v>486</c:v>
                </c:pt>
                <c:pt idx="2917">
                  <c:v>486.16666666666663</c:v>
                </c:pt>
                <c:pt idx="2918">
                  <c:v>486.33333333333331</c:v>
                </c:pt>
                <c:pt idx="2919">
                  <c:v>486.5</c:v>
                </c:pt>
                <c:pt idx="2920">
                  <c:v>486.66666666666663</c:v>
                </c:pt>
                <c:pt idx="2921">
                  <c:v>486.83333333333331</c:v>
                </c:pt>
                <c:pt idx="2922">
                  <c:v>487</c:v>
                </c:pt>
                <c:pt idx="2923">
                  <c:v>487.16666666666663</c:v>
                </c:pt>
                <c:pt idx="2924">
                  <c:v>487.33333333333331</c:v>
                </c:pt>
                <c:pt idx="2925">
                  <c:v>487.5</c:v>
                </c:pt>
                <c:pt idx="2926">
                  <c:v>487.66666666666663</c:v>
                </c:pt>
                <c:pt idx="2927">
                  <c:v>487.83333333333331</c:v>
                </c:pt>
                <c:pt idx="2928">
                  <c:v>488</c:v>
                </c:pt>
                <c:pt idx="2929">
                  <c:v>488.16666666666663</c:v>
                </c:pt>
                <c:pt idx="2930">
                  <c:v>488.33333333333331</c:v>
                </c:pt>
                <c:pt idx="2931">
                  <c:v>488.5</c:v>
                </c:pt>
                <c:pt idx="2932">
                  <c:v>488.66666666666663</c:v>
                </c:pt>
                <c:pt idx="2933">
                  <c:v>488.83333333333331</c:v>
                </c:pt>
                <c:pt idx="2934">
                  <c:v>489</c:v>
                </c:pt>
                <c:pt idx="2935">
                  <c:v>489.16666666666663</c:v>
                </c:pt>
                <c:pt idx="2936">
                  <c:v>489.33333333333331</c:v>
                </c:pt>
                <c:pt idx="2937">
                  <c:v>489.5</c:v>
                </c:pt>
                <c:pt idx="2938">
                  <c:v>489.66666666666663</c:v>
                </c:pt>
                <c:pt idx="2939">
                  <c:v>489.83333333333331</c:v>
                </c:pt>
                <c:pt idx="2940">
                  <c:v>490</c:v>
                </c:pt>
                <c:pt idx="2941">
                  <c:v>490.16666666666663</c:v>
                </c:pt>
                <c:pt idx="2942">
                  <c:v>490.33333333333331</c:v>
                </c:pt>
                <c:pt idx="2943">
                  <c:v>490.5</c:v>
                </c:pt>
                <c:pt idx="2944">
                  <c:v>490.66666666666663</c:v>
                </c:pt>
                <c:pt idx="2945">
                  <c:v>490.83333333333331</c:v>
                </c:pt>
                <c:pt idx="2946">
                  <c:v>491</c:v>
                </c:pt>
                <c:pt idx="2947">
                  <c:v>491.16666666666663</c:v>
                </c:pt>
                <c:pt idx="2948">
                  <c:v>491.33333333333331</c:v>
                </c:pt>
                <c:pt idx="2949">
                  <c:v>491.5</c:v>
                </c:pt>
                <c:pt idx="2950">
                  <c:v>491.66666666666663</c:v>
                </c:pt>
                <c:pt idx="2951">
                  <c:v>491.83333333333331</c:v>
                </c:pt>
                <c:pt idx="2952">
                  <c:v>492</c:v>
                </c:pt>
                <c:pt idx="2953">
                  <c:v>492.16666666666663</c:v>
                </c:pt>
                <c:pt idx="2954">
                  <c:v>492.33333333333331</c:v>
                </c:pt>
                <c:pt idx="2955">
                  <c:v>492.5</c:v>
                </c:pt>
                <c:pt idx="2956">
                  <c:v>492.66666666666663</c:v>
                </c:pt>
                <c:pt idx="2957">
                  <c:v>492.83333333333331</c:v>
                </c:pt>
                <c:pt idx="2958">
                  <c:v>493</c:v>
                </c:pt>
                <c:pt idx="2959">
                  <c:v>493.16666666666663</c:v>
                </c:pt>
                <c:pt idx="2960">
                  <c:v>493.33333333333331</c:v>
                </c:pt>
                <c:pt idx="2961">
                  <c:v>493.5</c:v>
                </c:pt>
                <c:pt idx="2962">
                  <c:v>493.66666666666663</c:v>
                </c:pt>
                <c:pt idx="2963">
                  <c:v>493.83333333333331</c:v>
                </c:pt>
                <c:pt idx="2964">
                  <c:v>494</c:v>
                </c:pt>
                <c:pt idx="2965">
                  <c:v>494.16666666666663</c:v>
                </c:pt>
                <c:pt idx="2966">
                  <c:v>494.33333333333331</c:v>
                </c:pt>
                <c:pt idx="2967">
                  <c:v>494.5</c:v>
                </c:pt>
                <c:pt idx="2968">
                  <c:v>494.66666666666663</c:v>
                </c:pt>
                <c:pt idx="2969">
                  <c:v>494.83333333333331</c:v>
                </c:pt>
                <c:pt idx="2970">
                  <c:v>495</c:v>
                </c:pt>
                <c:pt idx="2971">
                  <c:v>495.16666666666663</c:v>
                </c:pt>
                <c:pt idx="2972">
                  <c:v>495.33333333333331</c:v>
                </c:pt>
                <c:pt idx="2973">
                  <c:v>495.5</c:v>
                </c:pt>
                <c:pt idx="2974">
                  <c:v>495.66666666666663</c:v>
                </c:pt>
                <c:pt idx="2975">
                  <c:v>495.83333333333331</c:v>
                </c:pt>
                <c:pt idx="2976">
                  <c:v>496</c:v>
                </c:pt>
                <c:pt idx="2977">
                  <c:v>496.16666666666663</c:v>
                </c:pt>
                <c:pt idx="2978">
                  <c:v>496.33333333333331</c:v>
                </c:pt>
                <c:pt idx="2979">
                  <c:v>496.5</c:v>
                </c:pt>
                <c:pt idx="2980">
                  <c:v>496.66666666666663</c:v>
                </c:pt>
                <c:pt idx="2981">
                  <c:v>496.83333333333331</c:v>
                </c:pt>
                <c:pt idx="2982">
                  <c:v>497</c:v>
                </c:pt>
                <c:pt idx="2983">
                  <c:v>497.16666666666663</c:v>
                </c:pt>
                <c:pt idx="2984">
                  <c:v>497.33333333333331</c:v>
                </c:pt>
                <c:pt idx="2985">
                  <c:v>497.5</c:v>
                </c:pt>
                <c:pt idx="2986">
                  <c:v>497.66666666666663</c:v>
                </c:pt>
                <c:pt idx="2987">
                  <c:v>497.83333333333331</c:v>
                </c:pt>
                <c:pt idx="2988">
                  <c:v>498</c:v>
                </c:pt>
                <c:pt idx="2989">
                  <c:v>498.16666666666663</c:v>
                </c:pt>
                <c:pt idx="2990">
                  <c:v>498.33333333333331</c:v>
                </c:pt>
                <c:pt idx="2991">
                  <c:v>498.5</c:v>
                </c:pt>
                <c:pt idx="2992">
                  <c:v>498.66666666666663</c:v>
                </c:pt>
                <c:pt idx="2993">
                  <c:v>498.83333333333331</c:v>
                </c:pt>
                <c:pt idx="2994">
                  <c:v>499</c:v>
                </c:pt>
                <c:pt idx="2995">
                  <c:v>499.16666666666663</c:v>
                </c:pt>
                <c:pt idx="2996">
                  <c:v>499.33333333333331</c:v>
                </c:pt>
                <c:pt idx="2997">
                  <c:v>499.5</c:v>
                </c:pt>
                <c:pt idx="2998">
                  <c:v>499.66666666666663</c:v>
                </c:pt>
                <c:pt idx="2999">
                  <c:v>499.83333333333331</c:v>
                </c:pt>
                <c:pt idx="3000">
                  <c:v>500</c:v>
                </c:pt>
                <c:pt idx="3001">
                  <c:v>500.16666666666663</c:v>
                </c:pt>
                <c:pt idx="3002">
                  <c:v>500.33333333333331</c:v>
                </c:pt>
                <c:pt idx="3003">
                  <c:v>500.5</c:v>
                </c:pt>
                <c:pt idx="3004">
                  <c:v>500.66666666666663</c:v>
                </c:pt>
                <c:pt idx="3005">
                  <c:v>500.83333333333331</c:v>
                </c:pt>
                <c:pt idx="3006">
                  <c:v>501</c:v>
                </c:pt>
                <c:pt idx="3007">
                  <c:v>501.16666666666663</c:v>
                </c:pt>
                <c:pt idx="3008">
                  <c:v>501.33333333333331</c:v>
                </c:pt>
                <c:pt idx="3009">
                  <c:v>501.5</c:v>
                </c:pt>
                <c:pt idx="3010">
                  <c:v>501.66666666666663</c:v>
                </c:pt>
                <c:pt idx="3011">
                  <c:v>501.83333333333331</c:v>
                </c:pt>
                <c:pt idx="3012">
                  <c:v>502</c:v>
                </c:pt>
                <c:pt idx="3013">
                  <c:v>502.16666666666663</c:v>
                </c:pt>
                <c:pt idx="3014">
                  <c:v>502.33333333333331</c:v>
                </c:pt>
                <c:pt idx="3015">
                  <c:v>502.5</c:v>
                </c:pt>
                <c:pt idx="3016">
                  <c:v>502.66666666666663</c:v>
                </c:pt>
                <c:pt idx="3017">
                  <c:v>502.83333333333331</c:v>
                </c:pt>
                <c:pt idx="3018">
                  <c:v>503</c:v>
                </c:pt>
                <c:pt idx="3019">
                  <c:v>503.16666666666663</c:v>
                </c:pt>
                <c:pt idx="3020">
                  <c:v>503.33333333333331</c:v>
                </c:pt>
                <c:pt idx="3021">
                  <c:v>503.5</c:v>
                </c:pt>
                <c:pt idx="3022">
                  <c:v>503.66666666666663</c:v>
                </c:pt>
                <c:pt idx="3023">
                  <c:v>503.83333333333331</c:v>
                </c:pt>
                <c:pt idx="3024">
                  <c:v>504</c:v>
                </c:pt>
                <c:pt idx="3025">
                  <c:v>504.16666666666663</c:v>
                </c:pt>
                <c:pt idx="3026">
                  <c:v>504.33333333333331</c:v>
                </c:pt>
                <c:pt idx="3027">
                  <c:v>504.5</c:v>
                </c:pt>
                <c:pt idx="3028">
                  <c:v>504.66666666666663</c:v>
                </c:pt>
                <c:pt idx="3029">
                  <c:v>504.83333333333331</c:v>
                </c:pt>
                <c:pt idx="3030">
                  <c:v>505</c:v>
                </c:pt>
                <c:pt idx="3031">
                  <c:v>505.16666666666663</c:v>
                </c:pt>
                <c:pt idx="3032">
                  <c:v>505.33333333333331</c:v>
                </c:pt>
                <c:pt idx="3033">
                  <c:v>505.5</c:v>
                </c:pt>
                <c:pt idx="3034">
                  <c:v>505.66666666666663</c:v>
                </c:pt>
                <c:pt idx="3035">
                  <c:v>505.83333333333331</c:v>
                </c:pt>
                <c:pt idx="3036">
                  <c:v>506</c:v>
                </c:pt>
                <c:pt idx="3037">
                  <c:v>506.16666666666663</c:v>
                </c:pt>
                <c:pt idx="3038">
                  <c:v>506.33333333333331</c:v>
                </c:pt>
                <c:pt idx="3039">
                  <c:v>506.5</c:v>
                </c:pt>
                <c:pt idx="3040">
                  <c:v>506.66666666666663</c:v>
                </c:pt>
                <c:pt idx="3041">
                  <c:v>506.83333333333331</c:v>
                </c:pt>
                <c:pt idx="3042">
                  <c:v>507</c:v>
                </c:pt>
                <c:pt idx="3043">
                  <c:v>507.16666666666663</c:v>
                </c:pt>
                <c:pt idx="3044">
                  <c:v>507.33333333333331</c:v>
                </c:pt>
                <c:pt idx="3045">
                  <c:v>507.5</c:v>
                </c:pt>
                <c:pt idx="3046">
                  <c:v>507.66666666666663</c:v>
                </c:pt>
                <c:pt idx="3047">
                  <c:v>507.83333333333331</c:v>
                </c:pt>
                <c:pt idx="3048">
                  <c:v>508</c:v>
                </c:pt>
                <c:pt idx="3049">
                  <c:v>508.16666666666663</c:v>
                </c:pt>
                <c:pt idx="3050">
                  <c:v>508.33333333333331</c:v>
                </c:pt>
                <c:pt idx="3051">
                  <c:v>508.5</c:v>
                </c:pt>
                <c:pt idx="3052">
                  <c:v>508.66666666666663</c:v>
                </c:pt>
                <c:pt idx="3053">
                  <c:v>508.83333333333331</c:v>
                </c:pt>
                <c:pt idx="3054">
                  <c:v>509</c:v>
                </c:pt>
                <c:pt idx="3055">
                  <c:v>509.16666666666663</c:v>
                </c:pt>
                <c:pt idx="3056">
                  <c:v>509.33333333333331</c:v>
                </c:pt>
                <c:pt idx="3057">
                  <c:v>509.5</c:v>
                </c:pt>
                <c:pt idx="3058">
                  <c:v>509.66666666666663</c:v>
                </c:pt>
                <c:pt idx="3059">
                  <c:v>509.83333333333331</c:v>
                </c:pt>
                <c:pt idx="3060">
                  <c:v>510</c:v>
                </c:pt>
                <c:pt idx="3061">
                  <c:v>510.16666666666663</c:v>
                </c:pt>
                <c:pt idx="3062">
                  <c:v>510.33333333333331</c:v>
                </c:pt>
                <c:pt idx="3063">
                  <c:v>510.5</c:v>
                </c:pt>
                <c:pt idx="3064">
                  <c:v>510.66666666666663</c:v>
                </c:pt>
                <c:pt idx="3065">
                  <c:v>510.83333333333331</c:v>
                </c:pt>
                <c:pt idx="3066">
                  <c:v>511</c:v>
                </c:pt>
                <c:pt idx="3067">
                  <c:v>511.16666666666663</c:v>
                </c:pt>
                <c:pt idx="3068">
                  <c:v>511.33333333333331</c:v>
                </c:pt>
                <c:pt idx="3069">
                  <c:v>511.5</c:v>
                </c:pt>
                <c:pt idx="3070">
                  <c:v>511.66666666666663</c:v>
                </c:pt>
                <c:pt idx="3071">
                  <c:v>511.83333333333331</c:v>
                </c:pt>
                <c:pt idx="3072">
                  <c:v>512</c:v>
                </c:pt>
                <c:pt idx="3073">
                  <c:v>512.16666666666663</c:v>
                </c:pt>
                <c:pt idx="3074">
                  <c:v>512.33333333333326</c:v>
                </c:pt>
                <c:pt idx="3075">
                  <c:v>512.5</c:v>
                </c:pt>
                <c:pt idx="3076">
                  <c:v>512.66666666666663</c:v>
                </c:pt>
                <c:pt idx="3077">
                  <c:v>512.83333333333326</c:v>
                </c:pt>
                <c:pt idx="3078">
                  <c:v>513</c:v>
                </c:pt>
                <c:pt idx="3079">
                  <c:v>513.16666666666663</c:v>
                </c:pt>
                <c:pt idx="3080">
                  <c:v>513.33333333333326</c:v>
                </c:pt>
                <c:pt idx="3081">
                  <c:v>513.5</c:v>
                </c:pt>
                <c:pt idx="3082">
                  <c:v>513.66666666666663</c:v>
                </c:pt>
                <c:pt idx="3083">
                  <c:v>513.83333333333326</c:v>
                </c:pt>
                <c:pt idx="3084">
                  <c:v>514</c:v>
                </c:pt>
                <c:pt idx="3085">
                  <c:v>514.16666666666663</c:v>
                </c:pt>
                <c:pt idx="3086">
                  <c:v>514.33333333333326</c:v>
                </c:pt>
                <c:pt idx="3087">
                  <c:v>514.5</c:v>
                </c:pt>
                <c:pt idx="3088">
                  <c:v>514.66666666666663</c:v>
                </c:pt>
                <c:pt idx="3089">
                  <c:v>514.83333333333326</c:v>
                </c:pt>
                <c:pt idx="3090">
                  <c:v>515</c:v>
                </c:pt>
                <c:pt idx="3091">
                  <c:v>515.16666666666663</c:v>
                </c:pt>
                <c:pt idx="3092">
                  <c:v>515.33333333333326</c:v>
                </c:pt>
                <c:pt idx="3093">
                  <c:v>515.5</c:v>
                </c:pt>
                <c:pt idx="3094">
                  <c:v>515.66666666666663</c:v>
                </c:pt>
                <c:pt idx="3095">
                  <c:v>515.83333333333326</c:v>
                </c:pt>
                <c:pt idx="3096">
                  <c:v>516</c:v>
                </c:pt>
                <c:pt idx="3097">
                  <c:v>516.16666666666663</c:v>
                </c:pt>
                <c:pt idx="3098">
                  <c:v>516.33333333333326</c:v>
                </c:pt>
                <c:pt idx="3099">
                  <c:v>516.5</c:v>
                </c:pt>
                <c:pt idx="3100">
                  <c:v>516.66666666666663</c:v>
                </c:pt>
                <c:pt idx="3101">
                  <c:v>516.83333333333326</c:v>
                </c:pt>
                <c:pt idx="3102">
                  <c:v>517</c:v>
                </c:pt>
                <c:pt idx="3103">
                  <c:v>517.16666666666663</c:v>
                </c:pt>
                <c:pt idx="3104">
                  <c:v>517.33333333333326</c:v>
                </c:pt>
                <c:pt idx="3105">
                  <c:v>517.5</c:v>
                </c:pt>
                <c:pt idx="3106">
                  <c:v>517.66666666666663</c:v>
                </c:pt>
                <c:pt idx="3107">
                  <c:v>517.83333333333326</c:v>
                </c:pt>
                <c:pt idx="3108">
                  <c:v>518</c:v>
                </c:pt>
                <c:pt idx="3109">
                  <c:v>518.16666666666663</c:v>
                </c:pt>
                <c:pt idx="3110">
                  <c:v>518.33333333333326</c:v>
                </c:pt>
                <c:pt idx="3111">
                  <c:v>518.5</c:v>
                </c:pt>
                <c:pt idx="3112">
                  <c:v>518.66666666666663</c:v>
                </c:pt>
                <c:pt idx="3113">
                  <c:v>518.83333333333326</c:v>
                </c:pt>
                <c:pt idx="3114">
                  <c:v>519</c:v>
                </c:pt>
                <c:pt idx="3115">
                  <c:v>519.16666666666663</c:v>
                </c:pt>
                <c:pt idx="3116">
                  <c:v>519.33333333333326</c:v>
                </c:pt>
                <c:pt idx="3117">
                  <c:v>519.5</c:v>
                </c:pt>
                <c:pt idx="3118">
                  <c:v>519.66666666666663</c:v>
                </c:pt>
                <c:pt idx="3119">
                  <c:v>519.83333333333326</c:v>
                </c:pt>
                <c:pt idx="3120">
                  <c:v>520</c:v>
                </c:pt>
                <c:pt idx="3121">
                  <c:v>520.16666666666663</c:v>
                </c:pt>
                <c:pt idx="3122">
                  <c:v>520.33333333333326</c:v>
                </c:pt>
                <c:pt idx="3123">
                  <c:v>520.5</c:v>
                </c:pt>
                <c:pt idx="3124">
                  <c:v>520.66666666666663</c:v>
                </c:pt>
                <c:pt idx="3125">
                  <c:v>520.83333333333326</c:v>
                </c:pt>
                <c:pt idx="3126">
                  <c:v>521</c:v>
                </c:pt>
                <c:pt idx="3127">
                  <c:v>521.16666666666663</c:v>
                </c:pt>
                <c:pt idx="3128">
                  <c:v>521.33333333333326</c:v>
                </c:pt>
                <c:pt idx="3129">
                  <c:v>521.5</c:v>
                </c:pt>
                <c:pt idx="3130">
                  <c:v>521.66666666666663</c:v>
                </c:pt>
                <c:pt idx="3131">
                  <c:v>521.83333333333326</c:v>
                </c:pt>
                <c:pt idx="3132">
                  <c:v>522</c:v>
                </c:pt>
                <c:pt idx="3133">
                  <c:v>522.16666666666663</c:v>
                </c:pt>
                <c:pt idx="3134">
                  <c:v>522.33333333333326</c:v>
                </c:pt>
                <c:pt idx="3135">
                  <c:v>522.5</c:v>
                </c:pt>
                <c:pt idx="3136">
                  <c:v>522.66666666666663</c:v>
                </c:pt>
                <c:pt idx="3137">
                  <c:v>522.83333333333326</c:v>
                </c:pt>
                <c:pt idx="3138">
                  <c:v>523</c:v>
                </c:pt>
                <c:pt idx="3139">
                  <c:v>523.16666666666663</c:v>
                </c:pt>
                <c:pt idx="3140">
                  <c:v>523.33333333333326</c:v>
                </c:pt>
                <c:pt idx="3141">
                  <c:v>523.5</c:v>
                </c:pt>
                <c:pt idx="3142">
                  <c:v>523.66666666666663</c:v>
                </c:pt>
                <c:pt idx="3143">
                  <c:v>523.83333333333326</c:v>
                </c:pt>
                <c:pt idx="3144">
                  <c:v>524</c:v>
                </c:pt>
                <c:pt idx="3145">
                  <c:v>524.16666666666663</c:v>
                </c:pt>
                <c:pt idx="3146">
                  <c:v>524.33333333333326</c:v>
                </c:pt>
                <c:pt idx="3147">
                  <c:v>524.5</c:v>
                </c:pt>
                <c:pt idx="3148">
                  <c:v>524.66666666666663</c:v>
                </c:pt>
                <c:pt idx="3149">
                  <c:v>524.83333333333326</c:v>
                </c:pt>
                <c:pt idx="3150">
                  <c:v>525</c:v>
                </c:pt>
                <c:pt idx="3151">
                  <c:v>525.16666666666663</c:v>
                </c:pt>
                <c:pt idx="3152">
                  <c:v>525.33333333333326</c:v>
                </c:pt>
                <c:pt idx="3153">
                  <c:v>525.5</c:v>
                </c:pt>
                <c:pt idx="3154">
                  <c:v>525.66666666666663</c:v>
                </c:pt>
                <c:pt idx="3155">
                  <c:v>525.83333333333326</c:v>
                </c:pt>
                <c:pt idx="3156">
                  <c:v>526</c:v>
                </c:pt>
                <c:pt idx="3157">
                  <c:v>526.16666666666663</c:v>
                </c:pt>
                <c:pt idx="3158">
                  <c:v>526.33333333333326</c:v>
                </c:pt>
                <c:pt idx="3159">
                  <c:v>526.5</c:v>
                </c:pt>
                <c:pt idx="3160">
                  <c:v>526.66666666666663</c:v>
                </c:pt>
                <c:pt idx="3161">
                  <c:v>526.83333333333326</c:v>
                </c:pt>
                <c:pt idx="3162">
                  <c:v>527</c:v>
                </c:pt>
                <c:pt idx="3163">
                  <c:v>527.16666666666663</c:v>
                </c:pt>
                <c:pt idx="3164">
                  <c:v>527.33333333333326</c:v>
                </c:pt>
                <c:pt idx="3165">
                  <c:v>527.5</c:v>
                </c:pt>
                <c:pt idx="3166">
                  <c:v>527.66666666666663</c:v>
                </c:pt>
                <c:pt idx="3167">
                  <c:v>527.83333333333326</c:v>
                </c:pt>
                <c:pt idx="3168">
                  <c:v>528</c:v>
                </c:pt>
                <c:pt idx="3169">
                  <c:v>528.16666666666663</c:v>
                </c:pt>
                <c:pt idx="3170">
                  <c:v>528.33333333333326</c:v>
                </c:pt>
                <c:pt idx="3171">
                  <c:v>528.5</c:v>
                </c:pt>
                <c:pt idx="3172">
                  <c:v>528.66666666666663</c:v>
                </c:pt>
                <c:pt idx="3173">
                  <c:v>528.83333333333326</c:v>
                </c:pt>
                <c:pt idx="3174">
                  <c:v>529</c:v>
                </c:pt>
                <c:pt idx="3175">
                  <c:v>529.16666666666663</c:v>
                </c:pt>
                <c:pt idx="3176">
                  <c:v>529.33333333333326</c:v>
                </c:pt>
                <c:pt idx="3177">
                  <c:v>529.5</c:v>
                </c:pt>
                <c:pt idx="3178">
                  <c:v>529.66666666666663</c:v>
                </c:pt>
                <c:pt idx="3179">
                  <c:v>529.83333333333326</c:v>
                </c:pt>
                <c:pt idx="3180">
                  <c:v>530</c:v>
                </c:pt>
                <c:pt idx="3181">
                  <c:v>530.16666666666663</c:v>
                </c:pt>
                <c:pt idx="3182">
                  <c:v>530.33333333333326</c:v>
                </c:pt>
                <c:pt idx="3183">
                  <c:v>530.5</c:v>
                </c:pt>
                <c:pt idx="3184">
                  <c:v>530.66666666666663</c:v>
                </c:pt>
                <c:pt idx="3185">
                  <c:v>530.83333333333326</c:v>
                </c:pt>
                <c:pt idx="3186">
                  <c:v>531</c:v>
                </c:pt>
                <c:pt idx="3187">
                  <c:v>531.16666666666663</c:v>
                </c:pt>
                <c:pt idx="3188">
                  <c:v>531.33333333333326</c:v>
                </c:pt>
                <c:pt idx="3189">
                  <c:v>531.5</c:v>
                </c:pt>
                <c:pt idx="3190">
                  <c:v>531.66666666666663</c:v>
                </c:pt>
                <c:pt idx="3191">
                  <c:v>531.83333333333326</c:v>
                </c:pt>
                <c:pt idx="3192">
                  <c:v>532</c:v>
                </c:pt>
                <c:pt idx="3193">
                  <c:v>532.16666666666663</c:v>
                </c:pt>
                <c:pt idx="3194">
                  <c:v>532.33333333333326</c:v>
                </c:pt>
                <c:pt idx="3195">
                  <c:v>532.5</c:v>
                </c:pt>
                <c:pt idx="3196">
                  <c:v>532.66666666666663</c:v>
                </c:pt>
                <c:pt idx="3197">
                  <c:v>532.83333333333326</c:v>
                </c:pt>
                <c:pt idx="3198">
                  <c:v>533</c:v>
                </c:pt>
                <c:pt idx="3199">
                  <c:v>533.16666666666663</c:v>
                </c:pt>
                <c:pt idx="3200">
                  <c:v>533.33333333333326</c:v>
                </c:pt>
                <c:pt idx="3201">
                  <c:v>533.5</c:v>
                </c:pt>
                <c:pt idx="3202">
                  <c:v>533.66666666666663</c:v>
                </c:pt>
                <c:pt idx="3203">
                  <c:v>533.83333333333326</c:v>
                </c:pt>
                <c:pt idx="3204">
                  <c:v>534</c:v>
                </c:pt>
                <c:pt idx="3205">
                  <c:v>534.16666666666663</c:v>
                </c:pt>
                <c:pt idx="3206">
                  <c:v>534.33333333333326</c:v>
                </c:pt>
                <c:pt idx="3207">
                  <c:v>534.5</c:v>
                </c:pt>
                <c:pt idx="3208">
                  <c:v>534.66666666666663</c:v>
                </c:pt>
                <c:pt idx="3209">
                  <c:v>534.83333333333326</c:v>
                </c:pt>
                <c:pt idx="3210">
                  <c:v>535</c:v>
                </c:pt>
                <c:pt idx="3211">
                  <c:v>535.16666666666663</c:v>
                </c:pt>
                <c:pt idx="3212">
                  <c:v>535.33333333333326</c:v>
                </c:pt>
                <c:pt idx="3213">
                  <c:v>535.5</c:v>
                </c:pt>
                <c:pt idx="3214">
                  <c:v>535.66666666666663</c:v>
                </c:pt>
                <c:pt idx="3215">
                  <c:v>535.83333333333326</c:v>
                </c:pt>
                <c:pt idx="3216">
                  <c:v>536</c:v>
                </c:pt>
                <c:pt idx="3217">
                  <c:v>536.16666666666663</c:v>
                </c:pt>
                <c:pt idx="3218">
                  <c:v>536.33333333333326</c:v>
                </c:pt>
                <c:pt idx="3219">
                  <c:v>536.5</c:v>
                </c:pt>
                <c:pt idx="3220">
                  <c:v>536.66666666666663</c:v>
                </c:pt>
                <c:pt idx="3221">
                  <c:v>536.83333333333326</c:v>
                </c:pt>
                <c:pt idx="3222">
                  <c:v>537</c:v>
                </c:pt>
                <c:pt idx="3223">
                  <c:v>537.16666666666663</c:v>
                </c:pt>
                <c:pt idx="3224">
                  <c:v>537.33333333333326</c:v>
                </c:pt>
                <c:pt idx="3225">
                  <c:v>537.5</c:v>
                </c:pt>
                <c:pt idx="3226">
                  <c:v>537.66666666666663</c:v>
                </c:pt>
                <c:pt idx="3227">
                  <c:v>537.83333333333326</c:v>
                </c:pt>
                <c:pt idx="3228">
                  <c:v>538</c:v>
                </c:pt>
                <c:pt idx="3229">
                  <c:v>538.16666666666663</c:v>
                </c:pt>
                <c:pt idx="3230">
                  <c:v>538.33333333333326</c:v>
                </c:pt>
                <c:pt idx="3231">
                  <c:v>538.5</c:v>
                </c:pt>
                <c:pt idx="3232">
                  <c:v>538.66666666666663</c:v>
                </c:pt>
                <c:pt idx="3233">
                  <c:v>538.83333333333326</c:v>
                </c:pt>
                <c:pt idx="3234">
                  <c:v>539</c:v>
                </c:pt>
                <c:pt idx="3235">
                  <c:v>539.16666666666663</c:v>
                </c:pt>
                <c:pt idx="3236">
                  <c:v>539.33333333333326</c:v>
                </c:pt>
                <c:pt idx="3237">
                  <c:v>539.5</c:v>
                </c:pt>
                <c:pt idx="3238">
                  <c:v>539.66666666666663</c:v>
                </c:pt>
                <c:pt idx="3239">
                  <c:v>539.83333333333326</c:v>
                </c:pt>
                <c:pt idx="3240">
                  <c:v>540</c:v>
                </c:pt>
                <c:pt idx="3241">
                  <c:v>540.16666666666663</c:v>
                </c:pt>
                <c:pt idx="3242">
                  <c:v>540.33333333333326</c:v>
                </c:pt>
                <c:pt idx="3243">
                  <c:v>540.5</c:v>
                </c:pt>
                <c:pt idx="3244">
                  <c:v>540.66666666666663</c:v>
                </c:pt>
                <c:pt idx="3245">
                  <c:v>540.83333333333326</c:v>
                </c:pt>
                <c:pt idx="3246">
                  <c:v>541</c:v>
                </c:pt>
                <c:pt idx="3247">
                  <c:v>541.16666666666663</c:v>
                </c:pt>
                <c:pt idx="3248">
                  <c:v>541.33333333333326</c:v>
                </c:pt>
                <c:pt idx="3249">
                  <c:v>541.5</c:v>
                </c:pt>
                <c:pt idx="3250">
                  <c:v>541.66666666666663</c:v>
                </c:pt>
                <c:pt idx="3251">
                  <c:v>541.83333333333326</c:v>
                </c:pt>
                <c:pt idx="3252">
                  <c:v>542</c:v>
                </c:pt>
                <c:pt idx="3253">
                  <c:v>542.16666666666663</c:v>
                </c:pt>
                <c:pt idx="3254">
                  <c:v>542.33333333333326</c:v>
                </c:pt>
                <c:pt idx="3255">
                  <c:v>542.5</c:v>
                </c:pt>
                <c:pt idx="3256">
                  <c:v>542.66666666666663</c:v>
                </c:pt>
                <c:pt idx="3257">
                  <c:v>542.83333333333326</c:v>
                </c:pt>
                <c:pt idx="3258">
                  <c:v>543</c:v>
                </c:pt>
                <c:pt idx="3259">
                  <c:v>543.16666666666663</c:v>
                </c:pt>
                <c:pt idx="3260">
                  <c:v>543.33333333333326</c:v>
                </c:pt>
                <c:pt idx="3261">
                  <c:v>543.5</c:v>
                </c:pt>
                <c:pt idx="3262">
                  <c:v>543.66666666666663</c:v>
                </c:pt>
                <c:pt idx="3263">
                  <c:v>543.83333333333326</c:v>
                </c:pt>
                <c:pt idx="3264">
                  <c:v>544</c:v>
                </c:pt>
                <c:pt idx="3265">
                  <c:v>544.16666666666663</c:v>
                </c:pt>
                <c:pt idx="3266">
                  <c:v>544.33333333333326</c:v>
                </c:pt>
                <c:pt idx="3267">
                  <c:v>544.5</c:v>
                </c:pt>
                <c:pt idx="3268">
                  <c:v>544.66666666666663</c:v>
                </c:pt>
                <c:pt idx="3269">
                  <c:v>544.83333333333326</c:v>
                </c:pt>
                <c:pt idx="3270">
                  <c:v>545</c:v>
                </c:pt>
                <c:pt idx="3271">
                  <c:v>545.16666666666663</c:v>
                </c:pt>
                <c:pt idx="3272">
                  <c:v>545.33333333333326</c:v>
                </c:pt>
                <c:pt idx="3273">
                  <c:v>545.5</c:v>
                </c:pt>
                <c:pt idx="3274">
                  <c:v>545.66666666666663</c:v>
                </c:pt>
                <c:pt idx="3275">
                  <c:v>545.83333333333326</c:v>
                </c:pt>
                <c:pt idx="3276">
                  <c:v>546</c:v>
                </c:pt>
                <c:pt idx="3277">
                  <c:v>546.16666666666663</c:v>
                </c:pt>
                <c:pt idx="3278">
                  <c:v>546.33333333333326</c:v>
                </c:pt>
                <c:pt idx="3279">
                  <c:v>546.5</c:v>
                </c:pt>
                <c:pt idx="3280">
                  <c:v>546.66666666666663</c:v>
                </c:pt>
                <c:pt idx="3281">
                  <c:v>546.83333333333326</c:v>
                </c:pt>
                <c:pt idx="3282">
                  <c:v>547</c:v>
                </c:pt>
                <c:pt idx="3283">
                  <c:v>547.16666666666663</c:v>
                </c:pt>
                <c:pt idx="3284">
                  <c:v>547.33333333333326</c:v>
                </c:pt>
                <c:pt idx="3285">
                  <c:v>547.5</c:v>
                </c:pt>
                <c:pt idx="3286">
                  <c:v>547.66666666666663</c:v>
                </c:pt>
                <c:pt idx="3287">
                  <c:v>547.83333333333326</c:v>
                </c:pt>
                <c:pt idx="3288">
                  <c:v>548</c:v>
                </c:pt>
                <c:pt idx="3289">
                  <c:v>548.16666666666663</c:v>
                </c:pt>
                <c:pt idx="3290">
                  <c:v>548.33333333333326</c:v>
                </c:pt>
                <c:pt idx="3291">
                  <c:v>548.5</c:v>
                </c:pt>
                <c:pt idx="3292">
                  <c:v>548.66666666666663</c:v>
                </c:pt>
                <c:pt idx="3293">
                  <c:v>548.83333333333326</c:v>
                </c:pt>
                <c:pt idx="3294">
                  <c:v>549</c:v>
                </c:pt>
                <c:pt idx="3295">
                  <c:v>549.16666666666663</c:v>
                </c:pt>
                <c:pt idx="3296">
                  <c:v>549.33333333333326</c:v>
                </c:pt>
                <c:pt idx="3297">
                  <c:v>549.5</c:v>
                </c:pt>
                <c:pt idx="3298">
                  <c:v>549.66666666666663</c:v>
                </c:pt>
                <c:pt idx="3299">
                  <c:v>549.83333333333326</c:v>
                </c:pt>
                <c:pt idx="3300">
                  <c:v>550</c:v>
                </c:pt>
                <c:pt idx="3301">
                  <c:v>550.16666666666663</c:v>
                </c:pt>
                <c:pt idx="3302">
                  <c:v>550.33333333333326</c:v>
                </c:pt>
                <c:pt idx="3303">
                  <c:v>550.5</c:v>
                </c:pt>
                <c:pt idx="3304">
                  <c:v>550.66666666666663</c:v>
                </c:pt>
                <c:pt idx="3305">
                  <c:v>550.83333333333326</c:v>
                </c:pt>
                <c:pt idx="3306">
                  <c:v>551</c:v>
                </c:pt>
                <c:pt idx="3307">
                  <c:v>551.16666666666663</c:v>
                </c:pt>
                <c:pt idx="3308">
                  <c:v>551.33333333333326</c:v>
                </c:pt>
                <c:pt idx="3309">
                  <c:v>551.5</c:v>
                </c:pt>
                <c:pt idx="3310">
                  <c:v>551.66666666666663</c:v>
                </c:pt>
                <c:pt idx="3311">
                  <c:v>551.83333333333326</c:v>
                </c:pt>
                <c:pt idx="3312">
                  <c:v>552</c:v>
                </c:pt>
                <c:pt idx="3313">
                  <c:v>552.16666666666663</c:v>
                </c:pt>
                <c:pt idx="3314">
                  <c:v>552.33333333333326</c:v>
                </c:pt>
                <c:pt idx="3315">
                  <c:v>552.5</c:v>
                </c:pt>
                <c:pt idx="3316">
                  <c:v>552.66666666666663</c:v>
                </c:pt>
                <c:pt idx="3317">
                  <c:v>552.83333333333326</c:v>
                </c:pt>
                <c:pt idx="3318">
                  <c:v>553</c:v>
                </c:pt>
                <c:pt idx="3319">
                  <c:v>553.16666666666663</c:v>
                </c:pt>
                <c:pt idx="3320">
                  <c:v>553.33333333333326</c:v>
                </c:pt>
                <c:pt idx="3321">
                  <c:v>553.5</c:v>
                </c:pt>
                <c:pt idx="3322">
                  <c:v>553.66666666666663</c:v>
                </c:pt>
                <c:pt idx="3323">
                  <c:v>553.83333333333326</c:v>
                </c:pt>
                <c:pt idx="3324">
                  <c:v>554</c:v>
                </c:pt>
                <c:pt idx="3325">
                  <c:v>554.16666666666663</c:v>
                </c:pt>
                <c:pt idx="3326">
                  <c:v>554.33333333333326</c:v>
                </c:pt>
                <c:pt idx="3327">
                  <c:v>554.5</c:v>
                </c:pt>
                <c:pt idx="3328">
                  <c:v>554.66666666666663</c:v>
                </c:pt>
                <c:pt idx="3329">
                  <c:v>554.83333333333326</c:v>
                </c:pt>
                <c:pt idx="3330">
                  <c:v>555</c:v>
                </c:pt>
                <c:pt idx="3331">
                  <c:v>555.16666666666663</c:v>
                </c:pt>
                <c:pt idx="3332">
                  <c:v>555.33333333333326</c:v>
                </c:pt>
                <c:pt idx="3333">
                  <c:v>555.5</c:v>
                </c:pt>
                <c:pt idx="3334">
                  <c:v>555.66666666666663</c:v>
                </c:pt>
                <c:pt idx="3335">
                  <c:v>555.83333333333326</c:v>
                </c:pt>
                <c:pt idx="3336">
                  <c:v>556</c:v>
                </c:pt>
                <c:pt idx="3337">
                  <c:v>556.16666666666663</c:v>
                </c:pt>
                <c:pt idx="3338">
                  <c:v>556.33333333333326</c:v>
                </c:pt>
                <c:pt idx="3339">
                  <c:v>556.5</c:v>
                </c:pt>
                <c:pt idx="3340">
                  <c:v>556.66666666666663</c:v>
                </c:pt>
                <c:pt idx="3341">
                  <c:v>556.83333333333326</c:v>
                </c:pt>
                <c:pt idx="3342">
                  <c:v>557</c:v>
                </c:pt>
                <c:pt idx="3343">
                  <c:v>557.16666666666663</c:v>
                </c:pt>
                <c:pt idx="3344">
                  <c:v>557.33333333333326</c:v>
                </c:pt>
                <c:pt idx="3345">
                  <c:v>557.5</c:v>
                </c:pt>
                <c:pt idx="3346">
                  <c:v>557.66666666666663</c:v>
                </c:pt>
                <c:pt idx="3347">
                  <c:v>557.83333333333326</c:v>
                </c:pt>
                <c:pt idx="3348">
                  <c:v>558</c:v>
                </c:pt>
                <c:pt idx="3349">
                  <c:v>558.16666666666663</c:v>
                </c:pt>
                <c:pt idx="3350">
                  <c:v>558.33333333333326</c:v>
                </c:pt>
                <c:pt idx="3351">
                  <c:v>558.5</c:v>
                </c:pt>
                <c:pt idx="3352">
                  <c:v>558.66666666666663</c:v>
                </c:pt>
                <c:pt idx="3353">
                  <c:v>558.83333333333326</c:v>
                </c:pt>
                <c:pt idx="3354">
                  <c:v>559</c:v>
                </c:pt>
                <c:pt idx="3355">
                  <c:v>559.16666666666663</c:v>
                </c:pt>
                <c:pt idx="3356">
                  <c:v>559.33333333333326</c:v>
                </c:pt>
                <c:pt idx="3357">
                  <c:v>559.5</c:v>
                </c:pt>
                <c:pt idx="3358">
                  <c:v>559.66666666666663</c:v>
                </c:pt>
                <c:pt idx="3359">
                  <c:v>559.83333333333326</c:v>
                </c:pt>
                <c:pt idx="3360">
                  <c:v>560</c:v>
                </c:pt>
                <c:pt idx="3361">
                  <c:v>560.16666666666663</c:v>
                </c:pt>
                <c:pt idx="3362">
                  <c:v>560.33333333333326</c:v>
                </c:pt>
                <c:pt idx="3363">
                  <c:v>560.5</c:v>
                </c:pt>
                <c:pt idx="3364">
                  <c:v>560.66666666666663</c:v>
                </c:pt>
                <c:pt idx="3365">
                  <c:v>560.83333333333326</c:v>
                </c:pt>
                <c:pt idx="3366">
                  <c:v>561</c:v>
                </c:pt>
                <c:pt idx="3367">
                  <c:v>561.16666666666663</c:v>
                </c:pt>
                <c:pt idx="3368">
                  <c:v>561.33333333333326</c:v>
                </c:pt>
                <c:pt idx="3369">
                  <c:v>561.5</c:v>
                </c:pt>
                <c:pt idx="3370">
                  <c:v>561.66666666666663</c:v>
                </c:pt>
                <c:pt idx="3371">
                  <c:v>561.83333333333326</c:v>
                </c:pt>
                <c:pt idx="3372">
                  <c:v>562</c:v>
                </c:pt>
                <c:pt idx="3373">
                  <c:v>562.16666666666663</c:v>
                </c:pt>
                <c:pt idx="3374">
                  <c:v>562.33333333333326</c:v>
                </c:pt>
                <c:pt idx="3375">
                  <c:v>562.5</c:v>
                </c:pt>
                <c:pt idx="3376">
                  <c:v>562.66666666666663</c:v>
                </c:pt>
                <c:pt idx="3377">
                  <c:v>562.83333333333326</c:v>
                </c:pt>
                <c:pt idx="3378">
                  <c:v>563</c:v>
                </c:pt>
                <c:pt idx="3379">
                  <c:v>563.16666666666663</c:v>
                </c:pt>
                <c:pt idx="3380">
                  <c:v>563.33333333333326</c:v>
                </c:pt>
                <c:pt idx="3381">
                  <c:v>563.5</c:v>
                </c:pt>
                <c:pt idx="3382">
                  <c:v>563.66666666666663</c:v>
                </c:pt>
                <c:pt idx="3383">
                  <c:v>563.83333333333326</c:v>
                </c:pt>
                <c:pt idx="3384">
                  <c:v>564</c:v>
                </c:pt>
                <c:pt idx="3385">
                  <c:v>564.16666666666663</c:v>
                </c:pt>
                <c:pt idx="3386">
                  <c:v>564.33333333333326</c:v>
                </c:pt>
                <c:pt idx="3387">
                  <c:v>564.5</c:v>
                </c:pt>
                <c:pt idx="3388">
                  <c:v>564.66666666666663</c:v>
                </c:pt>
                <c:pt idx="3389">
                  <c:v>564.83333333333326</c:v>
                </c:pt>
                <c:pt idx="3390">
                  <c:v>565</c:v>
                </c:pt>
                <c:pt idx="3391">
                  <c:v>565.16666666666663</c:v>
                </c:pt>
                <c:pt idx="3392">
                  <c:v>565.33333333333326</c:v>
                </c:pt>
                <c:pt idx="3393">
                  <c:v>565.5</c:v>
                </c:pt>
                <c:pt idx="3394">
                  <c:v>565.66666666666663</c:v>
                </c:pt>
                <c:pt idx="3395">
                  <c:v>565.83333333333326</c:v>
                </c:pt>
                <c:pt idx="3396">
                  <c:v>566</c:v>
                </c:pt>
                <c:pt idx="3397">
                  <c:v>566.16666666666663</c:v>
                </c:pt>
                <c:pt idx="3398">
                  <c:v>566.33333333333326</c:v>
                </c:pt>
                <c:pt idx="3399">
                  <c:v>566.5</c:v>
                </c:pt>
                <c:pt idx="3400">
                  <c:v>566.66666666666663</c:v>
                </c:pt>
                <c:pt idx="3401">
                  <c:v>566.83333333333326</c:v>
                </c:pt>
                <c:pt idx="3402">
                  <c:v>567</c:v>
                </c:pt>
                <c:pt idx="3403">
                  <c:v>567.16666666666663</c:v>
                </c:pt>
                <c:pt idx="3404">
                  <c:v>567.33333333333326</c:v>
                </c:pt>
                <c:pt idx="3405">
                  <c:v>567.5</c:v>
                </c:pt>
                <c:pt idx="3406">
                  <c:v>567.66666666666663</c:v>
                </c:pt>
                <c:pt idx="3407">
                  <c:v>567.83333333333326</c:v>
                </c:pt>
                <c:pt idx="3408">
                  <c:v>568</c:v>
                </c:pt>
                <c:pt idx="3409">
                  <c:v>568.16666666666663</c:v>
                </c:pt>
                <c:pt idx="3410">
                  <c:v>568.33333333333326</c:v>
                </c:pt>
                <c:pt idx="3411">
                  <c:v>568.5</c:v>
                </c:pt>
                <c:pt idx="3412">
                  <c:v>568.66666666666663</c:v>
                </c:pt>
                <c:pt idx="3413">
                  <c:v>568.83333333333326</c:v>
                </c:pt>
                <c:pt idx="3414">
                  <c:v>569</c:v>
                </c:pt>
                <c:pt idx="3415">
                  <c:v>569.16666666666663</c:v>
                </c:pt>
                <c:pt idx="3416">
                  <c:v>569.33333333333326</c:v>
                </c:pt>
                <c:pt idx="3417">
                  <c:v>569.5</c:v>
                </c:pt>
                <c:pt idx="3418">
                  <c:v>569.66666666666663</c:v>
                </c:pt>
                <c:pt idx="3419">
                  <c:v>569.83333333333326</c:v>
                </c:pt>
                <c:pt idx="3420">
                  <c:v>570</c:v>
                </c:pt>
                <c:pt idx="3421">
                  <c:v>570.16666666666663</c:v>
                </c:pt>
                <c:pt idx="3422">
                  <c:v>570.33333333333326</c:v>
                </c:pt>
                <c:pt idx="3423">
                  <c:v>570.5</c:v>
                </c:pt>
                <c:pt idx="3424">
                  <c:v>570.66666666666663</c:v>
                </c:pt>
                <c:pt idx="3425">
                  <c:v>570.83333333333326</c:v>
                </c:pt>
                <c:pt idx="3426">
                  <c:v>571</c:v>
                </c:pt>
                <c:pt idx="3427">
                  <c:v>571.16666666666663</c:v>
                </c:pt>
                <c:pt idx="3428">
                  <c:v>571.33333333333326</c:v>
                </c:pt>
                <c:pt idx="3429">
                  <c:v>571.5</c:v>
                </c:pt>
                <c:pt idx="3430">
                  <c:v>571.66666666666663</c:v>
                </c:pt>
                <c:pt idx="3431">
                  <c:v>571.83333333333326</c:v>
                </c:pt>
                <c:pt idx="3432">
                  <c:v>572</c:v>
                </c:pt>
                <c:pt idx="3433">
                  <c:v>572.16666666666663</c:v>
                </c:pt>
                <c:pt idx="3434">
                  <c:v>572.33333333333326</c:v>
                </c:pt>
                <c:pt idx="3435">
                  <c:v>572.5</c:v>
                </c:pt>
                <c:pt idx="3436">
                  <c:v>572.66666666666663</c:v>
                </c:pt>
                <c:pt idx="3437">
                  <c:v>572.83333333333326</c:v>
                </c:pt>
                <c:pt idx="3438">
                  <c:v>573</c:v>
                </c:pt>
                <c:pt idx="3439">
                  <c:v>573.16666666666663</c:v>
                </c:pt>
                <c:pt idx="3440">
                  <c:v>573.33333333333326</c:v>
                </c:pt>
                <c:pt idx="3441">
                  <c:v>573.5</c:v>
                </c:pt>
                <c:pt idx="3442">
                  <c:v>573.66666666666663</c:v>
                </c:pt>
                <c:pt idx="3443">
                  <c:v>573.83333333333326</c:v>
                </c:pt>
                <c:pt idx="3444">
                  <c:v>574</c:v>
                </c:pt>
                <c:pt idx="3445">
                  <c:v>574.16666666666663</c:v>
                </c:pt>
                <c:pt idx="3446">
                  <c:v>574.33333333333326</c:v>
                </c:pt>
                <c:pt idx="3447">
                  <c:v>574.5</c:v>
                </c:pt>
                <c:pt idx="3448">
                  <c:v>574.66666666666663</c:v>
                </c:pt>
                <c:pt idx="3449">
                  <c:v>574.83333333333326</c:v>
                </c:pt>
                <c:pt idx="3450">
                  <c:v>575</c:v>
                </c:pt>
                <c:pt idx="3451">
                  <c:v>575.16666666666663</c:v>
                </c:pt>
                <c:pt idx="3452">
                  <c:v>575.33333333333326</c:v>
                </c:pt>
                <c:pt idx="3453">
                  <c:v>575.5</c:v>
                </c:pt>
                <c:pt idx="3454">
                  <c:v>575.66666666666663</c:v>
                </c:pt>
                <c:pt idx="3455">
                  <c:v>575.83333333333326</c:v>
                </c:pt>
                <c:pt idx="3456">
                  <c:v>576</c:v>
                </c:pt>
                <c:pt idx="3457">
                  <c:v>576.16666666666663</c:v>
                </c:pt>
                <c:pt idx="3458">
                  <c:v>576.33333333333326</c:v>
                </c:pt>
                <c:pt idx="3459">
                  <c:v>576.5</c:v>
                </c:pt>
                <c:pt idx="3460">
                  <c:v>576.66666666666663</c:v>
                </c:pt>
                <c:pt idx="3461">
                  <c:v>576.83333333333326</c:v>
                </c:pt>
                <c:pt idx="3462">
                  <c:v>577</c:v>
                </c:pt>
                <c:pt idx="3463">
                  <c:v>577.16666666666663</c:v>
                </c:pt>
                <c:pt idx="3464">
                  <c:v>577.33333333333326</c:v>
                </c:pt>
                <c:pt idx="3465">
                  <c:v>577.5</c:v>
                </c:pt>
                <c:pt idx="3466">
                  <c:v>577.66666666666663</c:v>
                </c:pt>
                <c:pt idx="3467">
                  <c:v>577.83333333333326</c:v>
                </c:pt>
                <c:pt idx="3468">
                  <c:v>578</c:v>
                </c:pt>
                <c:pt idx="3469">
                  <c:v>578.16666666666663</c:v>
                </c:pt>
                <c:pt idx="3470">
                  <c:v>578.33333333333326</c:v>
                </c:pt>
                <c:pt idx="3471">
                  <c:v>578.5</c:v>
                </c:pt>
                <c:pt idx="3472">
                  <c:v>578.66666666666663</c:v>
                </c:pt>
                <c:pt idx="3473">
                  <c:v>578.83333333333326</c:v>
                </c:pt>
                <c:pt idx="3474">
                  <c:v>579</c:v>
                </c:pt>
                <c:pt idx="3475">
                  <c:v>579.16666666666663</c:v>
                </c:pt>
                <c:pt idx="3476">
                  <c:v>579.33333333333326</c:v>
                </c:pt>
                <c:pt idx="3477">
                  <c:v>579.5</c:v>
                </c:pt>
                <c:pt idx="3478">
                  <c:v>579.66666666666663</c:v>
                </c:pt>
                <c:pt idx="3479">
                  <c:v>579.83333333333326</c:v>
                </c:pt>
                <c:pt idx="3480">
                  <c:v>580</c:v>
                </c:pt>
                <c:pt idx="3481">
                  <c:v>580.16666666666663</c:v>
                </c:pt>
                <c:pt idx="3482">
                  <c:v>580.33333333333326</c:v>
                </c:pt>
              </c:numCache>
            </c:numRef>
          </c:xVal>
          <c:yVal>
            <c:numRef>
              <c:f>HYDROGRAPH!$I$4:$I$3486</c:f>
              <c:numCache>
                <c:formatCode>General</c:formatCode>
                <c:ptCount val="3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59-4050-A294-A90BF3C28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0160"/>
        <c:axId val="848179832"/>
      </c:scatterChart>
      <c:valAx>
        <c:axId val="60034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347104"/>
        <c:crosses val="autoZero"/>
        <c:crossBetween val="midCat"/>
      </c:valAx>
      <c:valAx>
        <c:axId val="600347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Volume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+mn-lt"/>
                  </a:rPr>
                  <a:t> 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(ft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+mn-lt"/>
                  </a:rPr>
                  <a:t>3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0955340660710876E-2"/>
              <c:y val="0.28567550138283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0346712"/>
        <c:crosses val="autoZero"/>
        <c:crossBetween val="midCat"/>
      </c:valAx>
      <c:valAx>
        <c:axId val="848179832"/>
        <c:scaling>
          <c:orientation val="minMax"/>
          <c:max val="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+mn-lt"/>
                  </a:rPr>
                  <a:t>Stage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+mn-lt"/>
                  </a:rPr>
                  <a:t> (ft)</a:t>
                </a:r>
                <a:endParaRPr lang="en-US" sz="1200" b="1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95407240013148453"/>
              <c:y val="0.32175588808732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48180160"/>
        <c:crosses val="max"/>
        <c:crossBetween val="midCat"/>
        <c:minorUnit val="0.25"/>
      </c:valAx>
      <c:valAx>
        <c:axId val="84818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8179832"/>
        <c:crosses val="autoZero"/>
        <c:crossBetween val="midCat"/>
      </c:valAx>
      <c:spPr>
        <a:noFill/>
        <a:ln w="15875">
          <a:solidFill>
            <a:sysClr val="windowText" lastClr="000000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740088540069559"/>
          <c:y val="0.11590944556938702"/>
          <c:w val="0.13896771416091844"/>
          <c:h val="0.17657956271109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7824</xdr:colOff>
      <xdr:row>16</xdr:row>
      <xdr:rowOff>99778</xdr:rowOff>
    </xdr:from>
    <xdr:to>
      <xdr:col>20</xdr:col>
      <xdr:colOff>18083</xdr:colOff>
      <xdr:row>31</xdr:row>
      <xdr:rowOff>144355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32494</xdr:colOff>
      <xdr:row>33</xdr:row>
      <xdr:rowOff>142874</xdr:rowOff>
    </xdr:from>
    <xdr:to>
      <xdr:col>20</xdr:col>
      <xdr:colOff>44439</xdr:colOff>
      <xdr:row>48</xdr:row>
      <xdr:rowOff>187451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11357</xdr:colOff>
      <xdr:row>0</xdr:row>
      <xdr:rowOff>61546</xdr:rowOff>
    </xdr:from>
    <xdr:to>
      <xdr:col>20</xdr:col>
      <xdr:colOff>21616</xdr:colOff>
      <xdr:row>14</xdr:row>
      <xdr:rowOff>86605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19050</xdr:rowOff>
    </xdr:from>
    <xdr:to>
      <xdr:col>20</xdr:col>
      <xdr:colOff>382998</xdr:colOff>
      <xdr:row>17</xdr:row>
      <xdr:rowOff>6914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0.10927</cdr:x>
      <cdr:y>0.01555</cdr:y>
    </cdr:from>
    <cdr:to>
      <cdr:x>0.95374</cdr:x>
      <cdr:y>0.11592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8675" y="41283"/>
          <a:ext cx="6404392" cy="26646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163705</xdr:colOff>
      <xdr:row>16</xdr:row>
      <xdr:rowOff>24808</xdr:rowOff>
    </xdr:from>
    <xdr:to>
      <xdr:col>22</xdr:col>
      <xdr:colOff>376812</xdr:colOff>
      <xdr:row>30</xdr:row>
      <xdr:rowOff>56976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154181</xdr:colOff>
      <xdr:row>1</xdr:row>
      <xdr:rowOff>227450</xdr:rowOff>
    </xdr:from>
    <xdr:to>
      <xdr:col>22</xdr:col>
      <xdr:colOff>351808</xdr:colOff>
      <xdr:row>15</xdr:row>
      <xdr:rowOff>153899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161822</xdr:colOff>
      <xdr:row>30</xdr:row>
      <xdr:rowOff>100902</xdr:rowOff>
    </xdr:from>
    <xdr:to>
      <xdr:col>22</xdr:col>
      <xdr:colOff>408214</xdr:colOff>
      <xdr:row>44</xdr:row>
      <xdr:rowOff>122605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IGN_TOOL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REFERENCE"/>
      <sheetName val="TOOL (2)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462"/>
  <sheetViews>
    <sheetView tabSelected="1" zoomScale="98" zoomScaleNormal="98" workbookViewId="0">
      <selection activeCell="T20" sqref="T20"/>
    </sheetView>
  </sheetViews>
  <sheetFormatPr defaultRowHeight="15" x14ac:dyDescent="0.25"/>
  <cols>
    <col min="1" max="1" width="2.42578125" customWidth="1"/>
    <col min="2" max="2" width="1.7109375" customWidth="1"/>
    <col min="3" max="3" width="40.28515625" bestFit="1" customWidth="1"/>
    <col min="4" max="4" width="13.7109375" bestFit="1" customWidth="1"/>
    <col min="5" max="5" width="2.7109375" customWidth="1"/>
    <col min="6" max="6" width="5.140625" bestFit="1" customWidth="1"/>
    <col min="7" max="7" width="12" customWidth="1"/>
    <col min="8" max="8" width="8.7109375" bestFit="1" customWidth="1"/>
    <col min="9" max="9" width="2.7109375" customWidth="1"/>
    <col min="10" max="10" width="35.85546875" style="142" bestFit="1" customWidth="1"/>
    <col min="11" max="11" width="12.42578125" bestFit="1" customWidth="1"/>
    <col min="12" max="12" width="2.85546875" customWidth="1"/>
    <col min="13" max="13" width="32.28515625" bestFit="1" customWidth="1"/>
    <col min="14" max="14" width="16.7109375" bestFit="1" customWidth="1"/>
    <col min="15" max="15" width="1.28515625" customWidth="1"/>
    <col min="18" max="18" width="3.140625" bestFit="1" customWidth="1"/>
  </cols>
  <sheetData>
    <row r="1" spans="2:15" ht="15.75" thickBot="1" x14ac:dyDescent="0.3"/>
    <row r="2" spans="2:15" ht="9" customHeight="1" x14ac:dyDescent="0.25">
      <c r="B2" s="28"/>
      <c r="C2" s="29"/>
      <c r="D2" s="29"/>
      <c r="E2" s="29"/>
      <c r="F2" s="29"/>
      <c r="G2" s="29"/>
      <c r="H2" s="29"/>
      <c r="I2" s="29"/>
      <c r="J2" s="143"/>
      <c r="K2" s="29"/>
      <c r="L2" s="29"/>
      <c r="M2" s="29"/>
      <c r="N2" s="29"/>
      <c r="O2" s="30"/>
    </row>
    <row r="3" spans="2:15" ht="25.5" customHeight="1" x14ac:dyDescent="0.25">
      <c r="B3" s="31"/>
      <c r="C3" s="176" t="s">
        <v>47</v>
      </c>
      <c r="D3" s="176"/>
      <c r="E3" s="176"/>
      <c r="F3" s="177" t="s">
        <v>123</v>
      </c>
      <c r="G3" s="178"/>
      <c r="H3" s="178"/>
      <c r="I3" s="178"/>
      <c r="J3" s="178"/>
      <c r="K3" s="178"/>
      <c r="L3" s="178"/>
      <c r="M3" s="178"/>
      <c r="N3" s="178"/>
      <c r="O3" s="32"/>
    </row>
    <row r="4" spans="2:15" ht="9" customHeight="1" x14ac:dyDescent="0.25">
      <c r="B4" s="31"/>
      <c r="C4" s="3"/>
      <c r="D4" s="3"/>
      <c r="E4" s="3"/>
      <c r="F4" s="3"/>
      <c r="G4" s="3"/>
      <c r="H4" s="3"/>
      <c r="I4" s="3"/>
      <c r="J4" s="144"/>
      <c r="K4" s="3"/>
      <c r="L4" s="3"/>
      <c r="M4" s="3"/>
      <c r="N4" s="3"/>
      <c r="O4" s="32"/>
    </row>
    <row r="5" spans="2:15" ht="15.75" x14ac:dyDescent="0.25">
      <c r="B5" s="31"/>
      <c r="C5" s="181" t="s">
        <v>44</v>
      </c>
      <c r="D5" s="182"/>
      <c r="E5" s="38"/>
      <c r="F5" s="183" t="s">
        <v>45</v>
      </c>
      <c r="G5" s="183"/>
      <c r="H5" s="183"/>
      <c r="I5" s="38"/>
      <c r="J5" s="145"/>
      <c r="K5" s="38"/>
      <c r="L5" s="39"/>
      <c r="M5" s="184" t="s">
        <v>46</v>
      </c>
      <c r="N5" s="185"/>
      <c r="O5" s="32"/>
    </row>
    <row r="6" spans="2:15" ht="9" customHeight="1" x14ac:dyDescent="0.25">
      <c r="B6" s="31"/>
      <c r="C6" s="4"/>
      <c r="D6" s="4"/>
      <c r="E6" s="4"/>
      <c r="F6" s="4"/>
      <c r="G6" s="4"/>
      <c r="H6" s="4"/>
      <c r="I6" s="4"/>
      <c r="J6" s="146"/>
      <c r="K6" s="4"/>
      <c r="L6" s="2"/>
      <c r="M6" s="2"/>
      <c r="N6" s="3"/>
      <c r="O6" s="32"/>
    </row>
    <row r="7" spans="2:15" ht="15.75" x14ac:dyDescent="0.25">
      <c r="B7" s="31"/>
      <c r="C7" s="179" t="s">
        <v>2</v>
      </c>
      <c r="D7" s="180"/>
      <c r="E7" s="4"/>
      <c r="F7" s="179" t="s">
        <v>22</v>
      </c>
      <c r="G7" s="186"/>
      <c r="H7" s="180"/>
      <c r="I7" s="53"/>
      <c r="J7" s="147" t="s">
        <v>124</v>
      </c>
      <c r="K7" s="54">
        <v>70</v>
      </c>
      <c r="L7" s="2"/>
      <c r="M7" s="179" t="s">
        <v>33</v>
      </c>
      <c r="N7" s="180"/>
      <c r="O7" s="32"/>
    </row>
    <row r="8" spans="2:15" ht="18" x14ac:dyDescent="0.25">
      <c r="B8" s="31"/>
      <c r="C8" s="10" t="s">
        <v>41</v>
      </c>
      <c r="D8" s="24">
        <v>3.5</v>
      </c>
      <c r="E8" s="4"/>
      <c r="F8" s="187" t="s">
        <v>23</v>
      </c>
      <c r="G8" s="188"/>
      <c r="H8" s="7" t="s">
        <v>24</v>
      </c>
      <c r="I8" s="4"/>
      <c r="J8" s="144"/>
      <c r="K8" s="3"/>
      <c r="L8" s="2"/>
      <c r="M8" s="18" t="s">
        <v>34</v>
      </c>
      <c r="N8" s="154">
        <f>IF($D$20=REFERENCE!B4,(VLOOKUP((USER_INPUT!D24/12),'STAGE-STORAGE'!A4:D55,4,TRUE)),IF($D$20=REFERENCE!B5,(VLOOKUP((USER_INPUT!D30/12),'STAGE-STORAGE'!A4:D55,4,TRUE)),IF($D$20=REFERENCE!B6,(VLOOKUP(USER_INPUT!D17,'STAGE-STORAGE'!A4:D55,4,TRUE)),0)))</f>
        <v>1793.1666666666667</v>
      </c>
      <c r="O8" s="32"/>
    </row>
    <row r="9" spans="2:15" ht="18" x14ac:dyDescent="0.25">
      <c r="B9" s="31"/>
      <c r="C9" s="10" t="s">
        <v>42</v>
      </c>
      <c r="D9" s="24">
        <v>3</v>
      </c>
      <c r="E9" s="4"/>
      <c r="F9" s="175">
        <v>4</v>
      </c>
      <c r="G9" s="12">
        <v>4.75</v>
      </c>
      <c r="H9" s="8">
        <v>1</v>
      </c>
      <c r="I9" s="4"/>
      <c r="J9" s="179" t="s">
        <v>20</v>
      </c>
      <c r="K9" s="180"/>
      <c r="L9" s="2"/>
      <c r="M9" s="18" t="s">
        <v>35</v>
      </c>
      <c r="N9" s="154">
        <f>(IF($D$20=REFERENCE!B4,(VLOOKUP((D17),'STAGE-STORAGE'!A4:D55,4,TRUE)),IF($D$20=REFERENCE!B5,(VLOOKUP((D17),'STAGE-STORAGE'!A4:D55,4,TRUE)),IF($D$20=REFERENCE!B6,(VLOOKUP(USER_INPUT!D17,'STAGE-STORAGE'!A4:D55,4,TRUE)),0))))-N8</f>
        <v>7138.833333333333</v>
      </c>
      <c r="O9" s="32"/>
    </row>
    <row r="10" spans="2:15" ht="18" x14ac:dyDescent="0.25">
      <c r="B10" s="31"/>
      <c r="C10" s="10" t="s">
        <v>0</v>
      </c>
      <c r="D10" s="24">
        <v>10</v>
      </c>
      <c r="E10" s="4"/>
      <c r="F10" s="175">
        <v>10</v>
      </c>
      <c r="G10" s="12">
        <v>2</v>
      </c>
      <c r="H10" s="8">
        <v>0.9648946840521565</v>
      </c>
      <c r="I10" s="4"/>
      <c r="J10" s="148" t="s">
        <v>17</v>
      </c>
      <c r="K10" s="51" t="s">
        <v>18</v>
      </c>
      <c r="L10" s="2"/>
      <c r="M10" s="20" t="s">
        <v>36</v>
      </c>
      <c r="N10" s="153">
        <f>(VLOOKUP(D14,'STAGE-STORAGE'!A4:D55,4,TRUE))-USER_INPUT!N9</f>
        <v>4722.393229166667</v>
      </c>
      <c r="O10" s="32"/>
    </row>
    <row r="11" spans="2:15" ht="18" x14ac:dyDescent="0.25">
      <c r="B11" s="31"/>
      <c r="C11" s="11" t="s">
        <v>1</v>
      </c>
      <c r="D11" s="40">
        <v>0.03</v>
      </c>
      <c r="E11" s="4"/>
      <c r="F11" s="175">
        <v>20</v>
      </c>
      <c r="G11" s="12">
        <v>0.85</v>
      </c>
      <c r="H11" s="8">
        <v>0.88766298896690021</v>
      </c>
      <c r="I11" s="4"/>
      <c r="J11" s="149" t="s">
        <v>19</v>
      </c>
      <c r="K11" s="52">
        <f>IF($D$20=REFERENCE!B4,USER_INPUT!D24/12,IF($D$20=REFERENCE!B5,USER_INPUT!D30/12,IF($D$20=REFERENCE!B6,D17,0)))</f>
        <v>2</v>
      </c>
      <c r="L11" s="2"/>
      <c r="M11" s="83" t="s">
        <v>86</v>
      </c>
      <c r="N11" s="83">
        <f>ROUNDUP(IF($D$21=1,VLOOKUP($D$21,REFERENCE!E5:G12,2,TRUE),IF($D$21=2,VLOOKUP('STAGE-STORAGE'!J55,REFERENCE!I5:K12,2,TRUE),IF($D$21=3,VLOOKUP('STAGE-STORAGE'!J55,REFERENCE!M5:O12,2,TRUE),IF($D$21=4,VLOOKUP('STAGE-STORAGE'!J55,REFERENCE!Q5:S12,2,TRUE),IF($D$21=5,VLOOKUP('STAGE-STORAGE'!J55,REFERENCE!U5:W12,2,TRUE),IF($D$21=6,VLOOKUP('STAGE-STORAGE'!J55,REFERENCE!Y5:AA12,2,TRUE),IF($D$21=7,VLOOKUP('STAGE-STORAGE'!J55,REFERENCE!AC5:AE12,2,TRUE)))))))),0)</f>
        <v>2246</v>
      </c>
      <c r="O11" s="32"/>
    </row>
    <row r="12" spans="2:15" ht="15.75" x14ac:dyDescent="0.25">
      <c r="B12" s="31"/>
      <c r="C12" s="4"/>
      <c r="D12" s="4"/>
      <c r="E12" s="4"/>
      <c r="F12" s="175">
        <v>40</v>
      </c>
      <c r="G12" s="12">
        <v>0.42499999999999999</v>
      </c>
      <c r="H12" s="8">
        <v>0.79839518555666977</v>
      </c>
      <c r="I12" s="4"/>
      <c r="J12" s="179" t="s">
        <v>28</v>
      </c>
      <c r="K12" s="180"/>
      <c r="L12" s="2"/>
      <c r="M12" s="179" t="s">
        <v>27</v>
      </c>
      <c r="N12" s="180"/>
      <c r="O12" s="32"/>
    </row>
    <row r="13" spans="2:15" ht="19.5" x14ac:dyDescent="0.35">
      <c r="B13" s="31"/>
      <c r="C13" s="179" t="s">
        <v>6</v>
      </c>
      <c r="D13" s="180"/>
      <c r="E13" s="4"/>
      <c r="F13" s="175">
        <v>60</v>
      </c>
      <c r="G13" s="12">
        <v>0.25</v>
      </c>
      <c r="H13" s="8">
        <v>0.75025075225677051</v>
      </c>
      <c r="I13" s="4"/>
      <c r="J13" s="150" t="s">
        <v>21</v>
      </c>
      <c r="K13" s="14" t="s">
        <v>29</v>
      </c>
      <c r="L13" s="2"/>
      <c r="M13" s="10" t="s">
        <v>15</v>
      </c>
      <c r="N13" s="15">
        <f>ROUNDUP(IF($D$21=1,VLOOKUP($D$21,REFERENCE!E5:G12,3,TRUE),IF($D$21=2,VLOOKUP('STAGE-STORAGE'!J55,REFERENCE!I5:K12,3,TRUE),IF($D$21=3,VLOOKUP('STAGE-STORAGE'!J55,REFERENCE!M5:O12,3,TRUE),IF($D$21=4,VLOOKUP('STAGE-STORAGE'!J55,REFERENCE!Q5:S12,3,TRUE),IF($D$21=5,VLOOKUP('STAGE-STORAGE'!J55,REFERENCE!U5:W12,3,TRUE),IF($D$21=6,VLOOKUP('STAGE-STORAGE'!J55,REFERENCE!Y5:AA12,3,TRUE),IF($D$21=7,VLOOKUP('STAGE-STORAGE'!J55,REFERENCE!AC5:AE12,3,TRUE)))))))),0)</f>
        <v>2</v>
      </c>
      <c r="O13" s="32"/>
    </row>
    <row r="14" spans="2:15" ht="15.75" x14ac:dyDescent="0.25">
      <c r="B14" s="31"/>
      <c r="C14" s="10" t="s">
        <v>3</v>
      </c>
      <c r="D14" s="6">
        <v>4.5</v>
      </c>
      <c r="E14" s="4"/>
      <c r="F14" s="175">
        <v>100</v>
      </c>
      <c r="G14" s="12">
        <v>0.15</v>
      </c>
      <c r="H14" s="8">
        <v>0.67703109327984012</v>
      </c>
      <c r="I14" s="4"/>
      <c r="J14" s="151">
        <v>0</v>
      </c>
      <c r="K14" s="138">
        <v>0</v>
      </c>
      <c r="L14" s="2"/>
      <c r="M14" s="11" t="s">
        <v>12</v>
      </c>
      <c r="N14" s="82">
        <f>IF(N11&gt;0,SQRT((('STAGE-STORAGE'!J55/USER_INPUT!N11)/3.14159)*2),"Change Dewatering Time")</f>
        <v>1.5911448817239429</v>
      </c>
      <c r="O14" s="32"/>
    </row>
    <row r="15" spans="2:15" ht="15.75" x14ac:dyDescent="0.25">
      <c r="B15" s="31"/>
      <c r="C15" s="10" t="s">
        <v>40</v>
      </c>
      <c r="D15" s="41">
        <v>2</v>
      </c>
      <c r="E15" s="4"/>
      <c r="F15" s="175">
        <v>120</v>
      </c>
      <c r="G15" s="12">
        <v>0.125</v>
      </c>
      <c r="H15" s="8">
        <v>0.6138415245737211</v>
      </c>
      <c r="I15" s="4"/>
      <c r="J15" s="151">
        <v>1.6666666666666701E-2</v>
      </c>
      <c r="K15" s="138">
        <v>0</v>
      </c>
      <c r="L15" s="2"/>
      <c r="M15" s="83" t="s">
        <v>16</v>
      </c>
      <c r="N15" s="83">
        <f>VLOOKUP(N13,REFERENCE!AE5:AF12,2,FALSE)</f>
        <v>2</v>
      </c>
      <c r="O15" s="32"/>
    </row>
    <row r="16" spans="2:15" ht="15.75" x14ac:dyDescent="0.25">
      <c r="B16" s="31"/>
      <c r="C16" s="10" t="s">
        <v>4</v>
      </c>
      <c r="D16" s="24">
        <v>4</v>
      </c>
      <c r="E16" s="4"/>
      <c r="F16" s="175">
        <v>200</v>
      </c>
      <c r="G16" s="12">
        <v>7.4999999999999997E-2</v>
      </c>
      <c r="H16" s="8">
        <v>0.622</v>
      </c>
      <c r="I16" s="4"/>
      <c r="J16" s="151">
        <v>3.3333333333333298E-2</v>
      </c>
      <c r="K16" s="138">
        <v>0</v>
      </c>
      <c r="L16" s="2"/>
      <c r="M16" s="179" t="s">
        <v>37</v>
      </c>
      <c r="N16" s="180"/>
      <c r="O16" s="32"/>
    </row>
    <row r="17" spans="2:15" ht="15.75" x14ac:dyDescent="0.25">
      <c r="B17" s="31"/>
      <c r="C17" s="11" t="s">
        <v>5</v>
      </c>
      <c r="D17" s="17">
        <f>D14-0.5</f>
        <v>4</v>
      </c>
      <c r="E17" s="4"/>
      <c r="F17" s="189" t="s">
        <v>25</v>
      </c>
      <c r="G17" s="12">
        <v>5.2164212572656056E-2</v>
      </c>
      <c r="H17" s="8">
        <v>0.60599999999999998</v>
      </c>
      <c r="I17" s="4"/>
      <c r="J17" s="151">
        <v>0.05</v>
      </c>
      <c r="K17" s="138">
        <v>0</v>
      </c>
      <c r="L17" s="2"/>
      <c r="M17" s="22" t="s">
        <v>38</v>
      </c>
      <c r="N17" s="141">
        <f>REFERENCE!$H$42</f>
        <v>0.79899999999999993</v>
      </c>
      <c r="O17" s="32"/>
    </row>
    <row r="18" spans="2:15" ht="15.75" x14ac:dyDescent="0.25">
      <c r="B18" s="31"/>
      <c r="C18" s="4"/>
      <c r="D18" s="4"/>
      <c r="E18" s="4"/>
      <c r="F18" s="189"/>
      <c r="G18" s="12">
        <v>3.7857873842853544E-2</v>
      </c>
      <c r="H18" s="8">
        <v>0.57299999999999995</v>
      </c>
      <c r="I18" s="4"/>
      <c r="J18" s="151">
        <v>6.6666666666666693E-2</v>
      </c>
      <c r="K18" s="138">
        <v>0</v>
      </c>
      <c r="L18" s="2"/>
      <c r="M18" s="23" t="s">
        <v>39</v>
      </c>
      <c r="N18" s="108" t="str">
        <f>IF(N17&lt;0.8,"Yes","No")</f>
        <v>Yes</v>
      </c>
      <c r="O18" s="32"/>
    </row>
    <row r="19" spans="2:15" ht="15.75" x14ac:dyDescent="0.25">
      <c r="B19" s="31"/>
      <c r="C19" s="179" t="s">
        <v>7</v>
      </c>
      <c r="D19" s="180"/>
      <c r="E19" s="4"/>
      <c r="F19" s="189"/>
      <c r="G19" s="12">
        <v>2.7930033238160897E-2</v>
      </c>
      <c r="H19" s="8">
        <v>0.51600000000000001</v>
      </c>
      <c r="I19" s="4"/>
      <c r="J19" s="151">
        <v>8.3333333333333301E-2</v>
      </c>
      <c r="K19" s="138">
        <v>0</v>
      </c>
      <c r="L19" s="2"/>
      <c r="M19" s="2"/>
      <c r="N19" s="3"/>
      <c r="O19" s="32"/>
    </row>
    <row r="20" spans="2:15" ht="15.75" x14ac:dyDescent="0.25">
      <c r="B20" s="31"/>
      <c r="C20" s="10" t="s">
        <v>8</v>
      </c>
      <c r="D20" s="50" t="s">
        <v>26</v>
      </c>
      <c r="E20" s="4"/>
      <c r="F20" s="189"/>
      <c r="G20" s="12">
        <v>2.1296953008561447E-2</v>
      </c>
      <c r="H20" s="8">
        <v>0.40100000000000002</v>
      </c>
      <c r="I20" s="4"/>
      <c r="J20" s="151">
        <v>0.1</v>
      </c>
      <c r="K20" s="138">
        <v>0</v>
      </c>
      <c r="L20" s="2"/>
      <c r="M20" s="179" t="s">
        <v>43</v>
      </c>
      <c r="N20" s="180"/>
      <c r="O20" s="32"/>
    </row>
    <row r="21" spans="2:15" ht="15.75" x14ac:dyDescent="0.25">
      <c r="B21" s="31"/>
      <c r="C21" s="10" t="s">
        <v>9</v>
      </c>
      <c r="D21" s="50">
        <v>2</v>
      </c>
      <c r="E21" s="4"/>
      <c r="F21" s="189"/>
      <c r="G21" s="12">
        <v>1.5613774475143961E-2</v>
      </c>
      <c r="H21" s="8">
        <v>0.34</v>
      </c>
      <c r="I21" s="4"/>
      <c r="J21" s="151">
        <v>0.116666666666667</v>
      </c>
      <c r="K21" s="138">
        <v>0</v>
      </c>
      <c r="L21" s="2"/>
      <c r="M21" s="191" t="s">
        <v>125</v>
      </c>
      <c r="N21" s="192"/>
      <c r="O21" s="32"/>
    </row>
    <row r="22" spans="2:15" ht="15.75" x14ac:dyDescent="0.25">
      <c r="B22" s="31"/>
      <c r="C22" s="16" t="s">
        <v>78</v>
      </c>
      <c r="D22" s="25">
        <v>3</v>
      </c>
      <c r="E22" s="4"/>
      <c r="F22" s="189"/>
      <c r="G22" s="12">
        <v>1.1768166336549883E-2</v>
      </c>
      <c r="H22" s="8">
        <v>0.28199999999999997</v>
      </c>
      <c r="I22" s="4"/>
      <c r="J22" s="151">
        <v>0.133333333333333</v>
      </c>
      <c r="K22" s="138">
        <v>0</v>
      </c>
      <c r="L22" s="2"/>
      <c r="M22" s="193"/>
      <c r="N22" s="192"/>
      <c r="O22" s="32"/>
    </row>
    <row r="23" spans="2:15" ht="15.75" x14ac:dyDescent="0.25">
      <c r="B23" s="31"/>
      <c r="C23" s="10" t="s">
        <v>10</v>
      </c>
      <c r="D23" s="25">
        <v>12</v>
      </c>
      <c r="E23" s="4"/>
      <c r="F23" s="189"/>
      <c r="G23" s="12">
        <v>8.5010691324963316E-3</v>
      </c>
      <c r="H23" s="8">
        <v>0.24099999999999999</v>
      </c>
      <c r="I23" s="4"/>
      <c r="J23" s="151">
        <v>0.15</v>
      </c>
      <c r="K23" s="138">
        <v>0</v>
      </c>
      <c r="L23" s="2"/>
      <c r="M23" s="193"/>
      <c r="N23" s="192"/>
      <c r="O23" s="32"/>
    </row>
    <row r="24" spans="2:15" ht="15.75" x14ac:dyDescent="0.25">
      <c r="B24" s="31"/>
      <c r="C24" s="10" t="s">
        <v>30</v>
      </c>
      <c r="D24" s="25">
        <v>24</v>
      </c>
      <c r="E24" s="4"/>
      <c r="F24" s="189"/>
      <c r="G24" s="12">
        <v>6.0737458321959469E-3</v>
      </c>
      <c r="H24" s="8">
        <v>0.221</v>
      </c>
      <c r="I24" s="4"/>
      <c r="J24" s="151">
        <v>0.16666666666666699</v>
      </c>
      <c r="K24" s="138">
        <v>0</v>
      </c>
      <c r="L24" s="2"/>
      <c r="M24" s="193"/>
      <c r="N24" s="192"/>
      <c r="O24" s="32"/>
    </row>
    <row r="25" spans="2:15" ht="15.75" x14ac:dyDescent="0.25">
      <c r="B25" s="31"/>
      <c r="C25" s="10" t="s">
        <v>31</v>
      </c>
      <c r="D25" s="25">
        <v>26</v>
      </c>
      <c r="E25" s="4"/>
      <c r="F25" s="189"/>
      <c r="G25" s="12">
        <v>4.3385521067760766E-3</v>
      </c>
      <c r="H25" s="8">
        <v>0.20100000000000001</v>
      </c>
      <c r="I25" s="4"/>
      <c r="J25" s="151">
        <v>0.18333333333333299</v>
      </c>
      <c r="K25" s="138">
        <v>0</v>
      </c>
      <c r="L25" s="2"/>
      <c r="M25" s="193"/>
      <c r="N25" s="192"/>
      <c r="O25" s="32"/>
    </row>
    <row r="26" spans="2:15" ht="15.75" x14ac:dyDescent="0.25">
      <c r="B26" s="31"/>
      <c r="C26" s="10" t="s">
        <v>32</v>
      </c>
      <c r="D26" s="25">
        <v>28</v>
      </c>
      <c r="E26" s="4"/>
      <c r="F26" s="189"/>
      <c r="G26" s="12">
        <v>3.0862462286847573E-3</v>
      </c>
      <c r="H26" s="8">
        <v>0.188</v>
      </c>
      <c r="I26" s="4"/>
      <c r="J26" s="151">
        <v>0.2</v>
      </c>
      <c r="K26" s="138">
        <v>0</v>
      </c>
      <c r="L26" s="2"/>
      <c r="M26" s="193"/>
      <c r="N26" s="192"/>
      <c r="O26" s="32"/>
    </row>
    <row r="27" spans="2:15" ht="15.75" x14ac:dyDescent="0.25">
      <c r="B27" s="31"/>
      <c r="C27" s="10" t="s">
        <v>11</v>
      </c>
      <c r="D27" s="25">
        <v>4</v>
      </c>
      <c r="E27" s="4"/>
      <c r="F27" s="189"/>
      <c r="G27" s="12">
        <v>2.524914541652263E-3</v>
      </c>
      <c r="H27" s="8">
        <v>0.184</v>
      </c>
      <c r="I27" s="4"/>
      <c r="J27" s="151">
        <v>0.21666666666666701</v>
      </c>
      <c r="K27" s="138">
        <v>0</v>
      </c>
      <c r="L27" s="2"/>
      <c r="M27" s="193"/>
      <c r="N27" s="192"/>
      <c r="O27" s="32"/>
    </row>
    <row r="28" spans="2:15" ht="15.75" x14ac:dyDescent="0.25">
      <c r="B28" s="31"/>
      <c r="C28" s="10" t="s">
        <v>12</v>
      </c>
      <c r="D28" s="25">
        <v>1</v>
      </c>
      <c r="E28" s="4"/>
      <c r="F28" s="189"/>
      <c r="G28" s="12">
        <v>2.1866401354556021E-3</v>
      </c>
      <c r="H28" s="8">
        <v>0.184</v>
      </c>
      <c r="I28" s="4"/>
      <c r="J28" s="151">
        <v>0.233333333333333</v>
      </c>
      <c r="K28" s="138">
        <v>0</v>
      </c>
      <c r="L28" s="2"/>
      <c r="M28" s="193"/>
      <c r="N28" s="192"/>
      <c r="O28" s="32"/>
    </row>
    <row r="29" spans="2:15" ht="15.75" x14ac:dyDescent="0.25">
      <c r="B29" s="31"/>
      <c r="C29" s="16" t="s">
        <v>27</v>
      </c>
      <c r="D29" s="26"/>
      <c r="E29" s="4"/>
      <c r="F29" s="189"/>
      <c r="G29" s="12">
        <v>1.2699204600497393E-3</v>
      </c>
      <c r="H29" s="8">
        <v>0.17199999999999999</v>
      </c>
      <c r="I29" s="4"/>
      <c r="J29" s="151">
        <v>0.25</v>
      </c>
      <c r="K29" s="138">
        <v>0</v>
      </c>
      <c r="L29" s="2"/>
      <c r="M29" s="193"/>
      <c r="N29" s="192"/>
      <c r="O29" s="32"/>
    </row>
    <row r="30" spans="2:15" ht="15.75" x14ac:dyDescent="0.25">
      <c r="B30" s="31"/>
      <c r="C30" s="11" t="s">
        <v>13</v>
      </c>
      <c r="D30" s="27">
        <v>6</v>
      </c>
      <c r="E30" s="4"/>
      <c r="F30" s="190"/>
      <c r="G30" s="13">
        <v>9.0669323349883179E-4</v>
      </c>
      <c r="H30" s="9">
        <v>0.151</v>
      </c>
      <c r="I30" s="4"/>
      <c r="J30" s="151">
        <v>0.266666666666667</v>
      </c>
      <c r="K30" s="138">
        <v>0</v>
      </c>
      <c r="L30" s="2"/>
      <c r="M30" s="194"/>
      <c r="N30" s="195"/>
      <c r="O30" s="32"/>
    </row>
    <row r="31" spans="2:15" ht="13.9" customHeight="1" thickBot="1" x14ac:dyDescent="0.3">
      <c r="B31" s="33"/>
      <c r="C31" s="34"/>
      <c r="D31" s="34"/>
      <c r="E31" s="35"/>
      <c r="F31" s="35"/>
      <c r="G31" s="35"/>
      <c r="H31" s="35"/>
      <c r="I31" s="35"/>
      <c r="J31" s="221">
        <v>0.28333333333333299</v>
      </c>
      <c r="K31" s="222">
        <v>0</v>
      </c>
      <c r="L31" s="36"/>
      <c r="M31" s="174" t="s">
        <v>137</v>
      </c>
      <c r="N31" s="173" t="s">
        <v>136</v>
      </c>
      <c r="O31" s="37"/>
    </row>
    <row r="32" spans="2:15" ht="15.75" x14ac:dyDescent="0.25">
      <c r="E32" s="4"/>
      <c r="F32" s="4"/>
      <c r="G32" s="4"/>
      <c r="H32" s="4"/>
      <c r="I32" s="4"/>
      <c r="J32" s="152"/>
      <c r="K32" s="139"/>
      <c r="L32" s="2"/>
      <c r="M32" s="1"/>
    </row>
    <row r="33" spans="3:13" ht="15.75" x14ac:dyDescent="0.25">
      <c r="E33" s="4"/>
      <c r="F33" s="4"/>
      <c r="G33" s="4"/>
      <c r="H33" s="4"/>
      <c r="I33" s="4"/>
      <c r="J33" s="152"/>
      <c r="K33" s="139"/>
      <c r="L33" s="2"/>
      <c r="M33" s="1"/>
    </row>
    <row r="34" spans="3:13" ht="15.75" x14ac:dyDescent="0.25">
      <c r="E34" s="4"/>
      <c r="F34" s="4"/>
      <c r="G34" s="4"/>
      <c r="H34" s="4"/>
      <c r="I34" s="4"/>
      <c r="J34" s="152"/>
      <c r="K34" s="139"/>
      <c r="L34" s="2"/>
      <c r="M34" s="1"/>
    </row>
    <row r="35" spans="3:13" ht="15.75" x14ac:dyDescent="0.25">
      <c r="E35" s="4"/>
      <c r="F35" s="4"/>
      <c r="G35" s="4"/>
      <c r="H35" s="4"/>
      <c r="I35" s="4"/>
      <c r="J35" s="152"/>
      <c r="K35" s="139"/>
      <c r="L35" s="2"/>
      <c r="M35" s="1"/>
    </row>
    <row r="36" spans="3:13" ht="15.75" x14ac:dyDescent="0.25">
      <c r="C36" s="5"/>
      <c r="D36" s="5"/>
      <c r="E36" s="4"/>
      <c r="F36" s="4"/>
      <c r="G36" s="4"/>
      <c r="H36" s="4"/>
      <c r="I36" s="4"/>
      <c r="J36" s="152"/>
      <c r="K36" s="139"/>
      <c r="L36" s="2"/>
      <c r="M36" s="1"/>
    </row>
    <row r="37" spans="3:13" ht="15.75" x14ac:dyDescent="0.25">
      <c r="C37" s="3"/>
      <c r="D37" s="3"/>
      <c r="E37" s="5"/>
      <c r="F37" s="5"/>
      <c r="G37" s="5"/>
      <c r="H37" s="5"/>
      <c r="I37" s="5"/>
      <c r="J37" s="152"/>
      <c r="K37" s="139"/>
      <c r="L37" s="3"/>
      <c r="M37" s="1"/>
    </row>
    <row r="38" spans="3:13" ht="15.75" x14ac:dyDescent="0.25">
      <c r="C38" s="3"/>
      <c r="D38" s="3"/>
      <c r="E38" s="3"/>
      <c r="F38" s="3"/>
      <c r="G38" s="3"/>
      <c r="H38" s="3"/>
      <c r="I38" s="3"/>
      <c r="J38" s="152"/>
      <c r="K38" s="139"/>
      <c r="L38" s="3"/>
      <c r="M38" s="1"/>
    </row>
    <row r="39" spans="3:13" ht="15.75" x14ac:dyDescent="0.25">
      <c r="C39" s="3"/>
      <c r="D39" s="3"/>
      <c r="E39" s="3"/>
      <c r="F39" s="3"/>
      <c r="G39" s="3"/>
      <c r="H39" s="3"/>
      <c r="I39" s="3"/>
      <c r="J39" s="152"/>
      <c r="K39" s="139"/>
      <c r="L39" s="3"/>
      <c r="M39" s="1"/>
    </row>
    <row r="40" spans="3:13" x14ac:dyDescent="0.25">
      <c r="C40" s="3"/>
      <c r="D40" s="3"/>
      <c r="E40" s="3"/>
      <c r="F40" s="3"/>
      <c r="G40" s="3"/>
      <c r="H40" s="3"/>
      <c r="I40" s="3"/>
      <c r="J40" s="152"/>
      <c r="K40" s="139"/>
      <c r="L40" s="3"/>
    </row>
    <row r="41" spans="3:13" x14ac:dyDescent="0.25">
      <c r="C41" s="3"/>
      <c r="D41" s="3"/>
      <c r="E41" s="3"/>
      <c r="F41" s="3"/>
      <c r="G41" s="3"/>
      <c r="H41" s="3"/>
      <c r="I41" s="3"/>
      <c r="J41" s="152"/>
      <c r="K41" s="139"/>
      <c r="L41" s="3"/>
    </row>
    <row r="42" spans="3:13" x14ac:dyDescent="0.25">
      <c r="E42" s="3"/>
      <c r="F42" s="3"/>
      <c r="G42" s="3"/>
      <c r="H42" s="3"/>
      <c r="I42" s="3"/>
      <c r="J42" s="152"/>
      <c r="K42" s="139"/>
      <c r="L42" s="3"/>
    </row>
    <row r="43" spans="3:13" x14ac:dyDescent="0.25">
      <c r="J43" s="152"/>
      <c r="K43" s="139"/>
    </row>
    <row r="44" spans="3:13" x14ac:dyDescent="0.25">
      <c r="J44" s="152"/>
      <c r="K44" s="139"/>
    </row>
    <row r="45" spans="3:13" x14ac:dyDescent="0.25">
      <c r="J45" s="152"/>
      <c r="K45" s="139"/>
    </row>
    <row r="46" spans="3:13" x14ac:dyDescent="0.25">
      <c r="J46" s="152"/>
      <c r="K46" s="139"/>
    </row>
    <row r="47" spans="3:13" x14ac:dyDescent="0.25">
      <c r="J47" s="152"/>
      <c r="K47" s="139"/>
    </row>
    <row r="48" spans="3:13" x14ac:dyDescent="0.25">
      <c r="J48" s="152"/>
      <c r="K48" s="139"/>
    </row>
    <row r="49" spans="10:11" x14ac:dyDescent="0.25">
      <c r="J49" s="152"/>
      <c r="K49" s="139"/>
    </row>
    <row r="50" spans="10:11" x14ac:dyDescent="0.25">
      <c r="J50" s="152"/>
      <c r="K50" s="139"/>
    </row>
    <row r="51" spans="10:11" x14ac:dyDescent="0.25">
      <c r="J51" s="152"/>
      <c r="K51" s="139"/>
    </row>
    <row r="52" spans="10:11" x14ac:dyDescent="0.25">
      <c r="J52" s="152"/>
      <c r="K52" s="139"/>
    </row>
    <row r="53" spans="10:11" x14ac:dyDescent="0.25">
      <c r="J53" s="152"/>
      <c r="K53" s="139"/>
    </row>
    <row r="54" spans="10:11" x14ac:dyDescent="0.25">
      <c r="J54" s="152"/>
      <c r="K54" s="139"/>
    </row>
    <row r="55" spans="10:11" x14ac:dyDescent="0.25">
      <c r="J55" s="152"/>
      <c r="K55" s="139"/>
    </row>
    <row r="56" spans="10:11" x14ac:dyDescent="0.25">
      <c r="J56" s="152"/>
      <c r="K56" s="139"/>
    </row>
    <row r="57" spans="10:11" x14ac:dyDescent="0.25">
      <c r="J57" s="152"/>
      <c r="K57" s="139"/>
    </row>
    <row r="58" spans="10:11" x14ac:dyDescent="0.25">
      <c r="J58" s="152"/>
      <c r="K58" s="139"/>
    </row>
    <row r="59" spans="10:11" x14ac:dyDescent="0.25">
      <c r="J59" s="152"/>
      <c r="K59" s="139"/>
    </row>
    <row r="60" spans="10:11" x14ac:dyDescent="0.25">
      <c r="J60" s="152"/>
      <c r="K60" s="139"/>
    </row>
    <row r="61" spans="10:11" x14ac:dyDescent="0.25">
      <c r="J61" s="152"/>
      <c r="K61" s="139"/>
    </row>
    <row r="62" spans="10:11" x14ac:dyDescent="0.25">
      <c r="J62" s="152"/>
      <c r="K62" s="139"/>
    </row>
    <row r="63" spans="10:11" x14ac:dyDescent="0.25">
      <c r="J63" s="152"/>
      <c r="K63" s="139"/>
    </row>
    <row r="64" spans="10:11" x14ac:dyDescent="0.25">
      <c r="J64" s="152"/>
      <c r="K64" s="139"/>
    </row>
    <row r="65" spans="10:11" x14ac:dyDescent="0.25">
      <c r="J65" s="152"/>
      <c r="K65" s="139"/>
    </row>
    <row r="66" spans="10:11" x14ac:dyDescent="0.25">
      <c r="J66" s="152"/>
      <c r="K66" s="139"/>
    </row>
    <row r="67" spans="10:11" x14ac:dyDescent="0.25">
      <c r="J67" s="152"/>
      <c r="K67" s="139"/>
    </row>
    <row r="68" spans="10:11" x14ac:dyDescent="0.25">
      <c r="J68" s="152"/>
      <c r="K68" s="139"/>
    </row>
    <row r="69" spans="10:11" x14ac:dyDescent="0.25">
      <c r="J69" s="152"/>
      <c r="K69" s="139"/>
    </row>
    <row r="70" spans="10:11" x14ac:dyDescent="0.25">
      <c r="J70" s="152"/>
      <c r="K70" s="139"/>
    </row>
    <row r="71" spans="10:11" x14ac:dyDescent="0.25">
      <c r="J71" s="152"/>
      <c r="K71" s="139"/>
    </row>
    <row r="72" spans="10:11" x14ac:dyDescent="0.25">
      <c r="J72" s="152"/>
      <c r="K72" s="139"/>
    </row>
    <row r="73" spans="10:11" x14ac:dyDescent="0.25">
      <c r="J73" s="152"/>
      <c r="K73" s="139"/>
    </row>
    <row r="74" spans="10:11" x14ac:dyDescent="0.25">
      <c r="J74" s="152"/>
      <c r="K74" s="139"/>
    </row>
    <row r="75" spans="10:11" x14ac:dyDescent="0.25">
      <c r="J75" s="152"/>
      <c r="K75" s="139"/>
    </row>
    <row r="76" spans="10:11" x14ac:dyDescent="0.25">
      <c r="J76" s="152"/>
      <c r="K76" s="139"/>
    </row>
    <row r="77" spans="10:11" x14ac:dyDescent="0.25">
      <c r="J77" s="152"/>
      <c r="K77" s="139"/>
    </row>
    <row r="78" spans="10:11" x14ac:dyDescent="0.25">
      <c r="J78" s="152"/>
      <c r="K78" s="139"/>
    </row>
    <row r="79" spans="10:11" x14ac:dyDescent="0.25">
      <c r="J79" s="152"/>
      <c r="K79" s="139"/>
    </row>
    <row r="80" spans="10:11" x14ac:dyDescent="0.25">
      <c r="J80" s="152"/>
      <c r="K80" s="139"/>
    </row>
    <row r="81" spans="10:11" x14ac:dyDescent="0.25">
      <c r="J81" s="152"/>
      <c r="K81" s="139"/>
    </row>
    <row r="82" spans="10:11" x14ac:dyDescent="0.25">
      <c r="J82" s="152"/>
      <c r="K82" s="139"/>
    </row>
    <row r="83" spans="10:11" x14ac:dyDescent="0.25">
      <c r="J83" s="152"/>
      <c r="K83" s="139"/>
    </row>
    <row r="84" spans="10:11" x14ac:dyDescent="0.25">
      <c r="J84" s="152"/>
      <c r="K84" s="139"/>
    </row>
    <row r="85" spans="10:11" x14ac:dyDescent="0.25">
      <c r="J85" s="152"/>
      <c r="K85" s="139"/>
    </row>
    <row r="86" spans="10:11" x14ac:dyDescent="0.25">
      <c r="J86" s="152"/>
      <c r="K86" s="139"/>
    </row>
    <row r="87" spans="10:11" x14ac:dyDescent="0.25">
      <c r="J87" s="152"/>
      <c r="K87" s="139"/>
    </row>
    <row r="88" spans="10:11" x14ac:dyDescent="0.25">
      <c r="J88" s="152"/>
      <c r="K88" s="139"/>
    </row>
    <row r="89" spans="10:11" x14ac:dyDescent="0.25">
      <c r="J89" s="152"/>
      <c r="K89" s="139"/>
    </row>
    <row r="90" spans="10:11" x14ac:dyDescent="0.25">
      <c r="J90" s="152"/>
      <c r="K90" s="139"/>
    </row>
    <row r="91" spans="10:11" x14ac:dyDescent="0.25">
      <c r="J91" s="152"/>
      <c r="K91" s="139"/>
    </row>
    <row r="92" spans="10:11" x14ac:dyDescent="0.25">
      <c r="J92" s="152"/>
      <c r="K92" s="139"/>
    </row>
    <row r="93" spans="10:11" x14ac:dyDescent="0.25">
      <c r="J93" s="152"/>
      <c r="K93" s="139"/>
    </row>
    <row r="94" spans="10:11" x14ac:dyDescent="0.25">
      <c r="J94" s="152"/>
      <c r="K94" s="139"/>
    </row>
    <row r="95" spans="10:11" x14ac:dyDescent="0.25">
      <c r="J95" s="152"/>
      <c r="K95" s="139"/>
    </row>
    <row r="96" spans="10:11" x14ac:dyDescent="0.25">
      <c r="J96" s="152"/>
      <c r="K96" s="139"/>
    </row>
    <row r="97" spans="10:11" x14ac:dyDescent="0.25">
      <c r="J97" s="152"/>
      <c r="K97" s="139"/>
    </row>
    <row r="98" spans="10:11" x14ac:dyDescent="0.25">
      <c r="J98" s="152"/>
      <c r="K98" s="139"/>
    </row>
    <row r="99" spans="10:11" x14ac:dyDescent="0.25">
      <c r="J99" s="152"/>
      <c r="K99" s="139"/>
    </row>
    <row r="100" spans="10:11" x14ac:dyDescent="0.25">
      <c r="J100" s="152"/>
      <c r="K100" s="139"/>
    </row>
    <row r="101" spans="10:11" x14ac:dyDescent="0.25">
      <c r="J101" s="152"/>
      <c r="K101" s="139"/>
    </row>
    <row r="102" spans="10:11" x14ac:dyDescent="0.25">
      <c r="J102" s="152"/>
      <c r="K102" s="139"/>
    </row>
    <row r="103" spans="10:11" x14ac:dyDescent="0.25">
      <c r="J103" s="152"/>
      <c r="K103" s="139"/>
    </row>
    <row r="104" spans="10:11" x14ac:dyDescent="0.25">
      <c r="J104" s="152"/>
      <c r="K104" s="139"/>
    </row>
    <row r="105" spans="10:11" x14ac:dyDescent="0.25">
      <c r="J105" s="152"/>
      <c r="K105" s="139"/>
    </row>
    <row r="106" spans="10:11" x14ac:dyDescent="0.25">
      <c r="J106" s="152"/>
      <c r="K106" s="139"/>
    </row>
    <row r="107" spans="10:11" x14ac:dyDescent="0.25">
      <c r="J107" s="152"/>
      <c r="K107" s="139"/>
    </row>
    <row r="108" spans="10:11" x14ac:dyDescent="0.25">
      <c r="J108" s="152"/>
      <c r="K108" s="139"/>
    </row>
    <row r="109" spans="10:11" x14ac:dyDescent="0.25">
      <c r="J109" s="152"/>
      <c r="K109" s="139"/>
    </row>
    <row r="110" spans="10:11" x14ac:dyDescent="0.25">
      <c r="J110" s="152"/>
      <c r="K110" s="139"/>
    </row>
    <row r="111" spans="10:11" x14ac:dyDescent="0.25">
      <c r="J111" s="152"/>
      <c r="K111" s="139"/>
    </row>
    <row r="112" spans="10:11" x14ac:dyDescent="0.25">
      <c r="J112" s="152"/>
      <c r="K112" s="139"/>
    </row>
    <row r="113" spans="10:11" x14ac:dyDescent="0.25">
      <c r="J113" s="152"/>
      <c r="K113" s="139"/>
    </row>
    <row r="114" spans="10:11" x14ac:dyDescent="0.25">
      <c r="J114" s="152"/>
      <c r="K114" s="139"/>
    </row>
    <row r="115" spans="10:11" x14ac:dyDescent="0.25">
      <c r="J115" s="152"/>
      <c r="K115" s="139"/>
    </row>
    <row r="116" spans="10:11" x14ac:dyDescent="0.25">
      <c r="J116" s="152"/>
      <c r="K116" s="139"/>
    </row>
    <row r="117" spans="10:11" x14ac:dyDescent="0.25">
      <c r="J117" s="152"/>
      <c r="K117" s="139"/>
    </row>
    <row r="118" spans="10:11" x14ac:dyDescent="0.25">
      <c r="J118" s="152"/>
      <c r="K118" s="139"/>
    </row>
    <row r="119" spans="10:11" x14ac:dyDescent="0.25">
      <c r="J119" s="152"/>
      <c r="K119" s="139"/>
    </row>
    <row r="120" spans="10:11" x14ac:dyDescent="0.25">
      <c r="J120" s="152"/>
      <c r="K120" s="139"/>
    </row>
    <row r="121" spans="10:11" x14ac:dyDescent="0.25">
      <c r="J121" s="152"/>
      <c r="K121" s="139"/>
    </row>
    <row r="122" spans="10:11" x14ac:dyDescent="0.25">
      <c r="J122" s="152"/>
      <c r="K122" s="139"/>
    </row>
    <row r="123" spans="10:11" x14ac:dyDescent="0.25">
      <c r="J123" s="152"/>
      <c r="K123" s="139"/>
    </row>
    <row r="124" spans="10:11" x14ac:dyDescent="0.25">
      <c r="J124" s="152"/>
      <c r="K124" s="139"/>
    </row>
    <row r="125" spans="10:11" x14ac:dyDescent="0.25">
      <c r="J125" s="152"/>
      <c r="K125" s="139"/>
    </row>
    <row r="126" spans="10:11" x14ac:dyDescent="0.25">
      <c r="J126" s="152"/>
      <c r="K126" s="139"/>
    </row>
    <row r="127" spans="10:11" x14ac:dyDescent="0.25">
      <c r="J127" s="152"/>
      <c r="K127" s="139"/>
    </row>
    <row r="128" spans="10:11" x14ac:dyDescent="0.25">
      <c r="J128" s="152"/>
      <c r="K128" s="139"/>
    </row>
    <row r="129" spans="10:11" x14ac:dyDescent="0.25">
      <c r="J129" s="152"/>
      <c r="K129" s="139"/>
    </row>
    <row r="130" spans="10:11" x14ac:dyDescent="0.25">
      <c r="J130" s="152"/>
      <c r="K130" s="139"/>
    </row>
    <row r="131" spans="10:11" x14ac:dyDescent="0.25">
      <c r="J131" s="152"/>
      <c r="K131" s="139"/>
    </row>
    <row r="132" spans="10:11" x14ac:dyDescent="0.25">
      <c r="J132" s="152"/>
      <c r="K132" s="139"/>
    </row>
    <row r="133" spans="10:11" x14ac:dyDescent="0.25">
      <c r="J133" s="152"/>
      <c r="K133" s="139"/>
    </row>
    <row r="134" spans="10:11" x14ac:dyDescent="0.25">
      <c r="J134" s="152"/>
      <c r="K134" s="139"/>
    </row>
    <row r="135" spans="10:11" x14ac:dyDescent="0.25">
      <c r="J135" s="152"/>
      <c r="K135" s="139"/>
    </row>
    <row r="136" spans="10:11" x14ac:dyDescent="0.25">
      <c r="J136" s="152"/>
      <c r="K136" s="139"/>
    </row>
    <row r="137" spans="10:11" x14ac:dyDescent="0.25">
      <c r="J137" s="152"/>
      <c r="K137" s="139"/>
    </row>
    <row r="138" spans="10:11" x14ac:dyDescent="0.25">
      <c r="J138" s="152"/>
      <c r="K138" s="139"/>
    </row>
    <row r="139" spans="10:11" x14ac:dyDescent="0.25">
      <c r="J139" s="152"/>
      <c r="K139" s="139"/>
    </row>
    <row r="140" spans="10:11" x14ac:dyDescent="0.25">
      <c r="J140" s="152"/>
      <c r="K140" s="139"/>
    </row>
    <row r="141" spans="10:11" x14ac:dyDescent="0.25">
      <c r="J141" s="152"/>
      <c r="K141" s="139"/>
    </row>
    <row r="142" spans="10:11" x14ac:dyDescent="0.25">
      <c r="J142" s="152"/>
      <c r="K142" s="139"/>
    </row>
    <row r="143" spans="10:11" x14ac:dyDescent="0.25">
      <c r="J143" s="152"/>
      <c r="K143" s="139"/>
    </row>
    <row r="144" spans="10:11" x14ac:dyDescent="0.25">
      <c r="J144" s="152"/>
      <c r="K144" s="139"/>
    </row>
    <row r="145" spans="10:11" x14ac:dyDescent="0.25">
      <c r="J145" s="152"/>
      <c r="K145" s="139"/>
    </row>
    <row r="146" spans="10:11" x14ac:dyDescent="0.25">
      <c r="J146" s="152"/>
      <c r="K146" s="139"/>
    </row>
    <row r="147" spans="10:11" x14ac:dyDescent="0.25">
      <c r="J147" s="152"/>
      <c r="K147" s="139"/>
    </row>
    <row r="148" spans="10:11" x14ac:dyDescent="0.25">
      <c r="J148" s="152"/>
      <c r="K148" s="139"/>
    </row>
    <row r="149" spans="10:11" x14ac:dyDescent="0.25">
      <c r="J149" s="152"/>
      <c r="K149" s="139"/>
    </row>
    <row r="150" spans="10:11" x14ac:dyDescent="0.25">
      <c r="J150" s="152"/>
      <c r="K150" s="139"/>
    </row>
    <row r="151" spans="10:11" x14ac:dyDescent="0.25">
      <c r="J151" s="152"/>
      <c r="K151" s="139"/>
    </row>
    <row r="152" spans="10:11" x14ac:dyDescent="0.25">
      <c r="J152" s="152"/>
      <c r="K152" s="139"/>
    </row>
    <row r="153" spans="10:11" x14ac:dyDescent="0.25">
      <c r="J153" s="152"/>
      <c r="K153" s="139"/>
    </row>
    <row r="154" spans="10:11" x14ac:dyDescent="0.25">
      <c r="J154" s="152"/>
      <c r="K154" s="139"/>
    </row>
    <row r="155" spans="10:11" x14ac:dyDescent="0.25">
      <c r="J155" s="152"/>
      <c r="K155" s="139"/>
    </row>
    <row r="156" spans="10:11" x14ac:dyDescent="0.25">
      <c r="J156" s="152"/>
      <c r="K156" s="139"/>
    </row>
    <row r="157" spans="10:11" x14ac:dyDescent="0.25">
      <c r="J157" s="152"/>
      <c r="K157" s="139"/>
    </row>
    <row r="158" spans="10:11" x14ac:dyDescent="0.25">
      <c r="J158" s="152"/>
      <c r="K158" s="139"/>
    </row>
    <row r="159" spans="10:11" x14ac:dyDescent="0.25">
      <c r="J159" s="152"/>
      <c r="K159" s="139"/>
    </row>
    <row r="160" spans="10:11" x14ac:dyDescent="0.25">
      <c r="J160" s="152"/>
      <c r="K160" s="139"/>
    </row>
    <row r="161" spans="10:11" x14ac:dyDescent="0.25">
      <c r="J161" s="152"/>
      <c r="K161" s="139"/>
    </row>
    <row r="162" spans="10:11" x14ac:dyDescent="0.25">
      <c r="J162" s="152"/>
      <c r="K162" s="139"/>
    </row>
    <row r="163" spans="10:11" x14ac:dyDescent="0.25">
      <c r="J163" s="152"/>
      <c r="K163" s="139"/>
    </row>
    <row r="164" spans="10:11" x14ac:dyDescent="0.25">
      <c r="J164" s="152"/>
      <c r="K164" s="139"/>
    </row>
    <row r="165" spans="10:11" x14ac:dyDescent="0.25">
      <c r="J165" s="152"/>
      <c r="K165" s="139"/>
    </row>
    <row r="166" spans="10:11" x14ac:dyDescent="0.25">
      <c r="J166" s="152"/>
      <c r="K166" s="139"/>
    </row>
    <row r="167" spans="10:11" x14ac:dyDescent="0.25">
      <c r="J167" s="152"/>
      <c r="K167" s="139"/>
    </row>
    <row r="168" spans="10:11" x14ac:dyDescent="0.25">
      <c r="J168" s="152"/>
      <c r="K168" s="139"/>
    </row>
    <row r="169" spans="10:11" x14ac:dyDescent="0.25">
      <c r="J169" s="152"/>
      <c r="K169" s="139"/>
    </row>
    <row r="170" spans="10:11" x14ac:dyDescent="0.25">
      <c r="J170" s="152"/>
      <c r="K170" s="139"/>
    </row>
    <row r="171" spans="10:11" x14ac:dyDescent="0.25">
      <c r="J171" s="152"/>
      <c r="K171" s="139"/>
    </row>
    <row r="172" spans="10:11" x14ac:dyDescent="0.25">
      <c r="J172" s="152"/>
      <c r="K172" s="139"/>
    </row>
    <row r="173" spans="10:11" x14ac:dyDescent="0.25">
      <c r="J173" s="152"/>
      <c r="K173" s="139"/>
    </row>
    <row r="174" spans="10:11" x14ac:dyDescent="0.25">
      <c r="J174" s="152"/>
      <c r="K174" s="139"/>
    </row>
    <row r="175" spans="10:11" x14ac:dyDescent="0.25">
      <c r="J175" s="152"/>
      <c r="K175" s="139"/>
    </row>
    <row r="176" spans="10:11" x14ac:dyDescent="0.25">
      <c r="J176" s="152"/>
      <c r="K176" s="139"/>
    </row>
    <row r="177" spans="10:11" x14ac:dyDescent="0.25">
      <c r="J177" s="152"/>
      <c r="K177" s="139"/>
    </row>
    <row r="178" spans="10:11" x14ac:dyDescent="0.25">
      <c r="J178" s="152"/>
      <c r="K178" s="139"/>
    </row>
    <row r="179" spans="10:11" x14ac:dyDescent="0.25">
      <c r="J179" s="152"/>
      <c r="K179" s="139"/>
    </row>
    <row r="180" spans="10:11" x14ac:dyDescent="0.25">
      <c r="J180" s="152"/>
      <c r="K180" s="139"/>
    </row>
    <row r="181" spans="10:11" x14ac:dyDescent="0.25">
      <c r="J181" s="152"/>
      <c r="K181" s="139"/>
    </row>
    <row r="182" spans="10:11" x14ac:dyDescent="0.25">
      <c r="J182" s="152"/>
      <c r="K182" s="139"/>
    </row>
    <row r="183" spans="10:11" x14ac:dyDescent="0.25">
      <c r="J183" s="152"/>
      <c r="K183" s="139"/>
    </row>
    <row r="184" spans="10:11" x14ac:dyDescent="0.25">
      <c r="J184" s="152"/>
      <c r="K184" s="139"/>
    </row>
    <row r="185" spans="10:11" x14ac:dyDescent="0.25">
      <c r="J185" s="152"/>
      <c r="K185" s="139"/>
    </row>
    <row r="186" spans="10:11" x14ac:dyDescent="0.25">
      <c r="J186" s="152"/>
      <c r="K186" s="139"/>
    </row>
    <row r="187" spans="10:11" x14ac:dyDescent="0.25">
      <c r="J187" s="152"/>
      <c r="K187" s="139"/>
    </row>
    <row r="188" spans="10:11" x14ac:dyDescent="0.25">
      <c r="J188" s="152"/>
      <c r="K188" s="139"/>
    </row>
    <row r="189" spans="10:11" x14ac:dyDescent="0.25">
      <c r="J189" s="152"/>
      <c r="K189" s="139"/>
    </row>
    <row r="190" spans="10:11" x14ac:dyDescent="0.25">
      <c r="J190" s="152"/>
      <c r="K190" s="139"/>
    </row>
    <row r="191" spans="10:11" x14ac:dyDescent="0.25">
      <c r="J191" s="152"/>
      <c r="K191" s="139"/>
    </row>
    <row r="192" spans="10:11" x14ac:dyDescent="0.25">
      <c r="J192" s="152"/>
      <c r="K192" s="139"/>
    </row>
    <row r="193" spans="10:11" x14ac:dyDescent="0.25">
      <c r="J193" s="152"/>
      <c r="K193" s="139"/>
    </row>
    <row r="194" spans="10:11" x14ac:dyDescent="0.25">
      <c r="J194" s="152"/>
      <c r="K194" s="139"/>
    </row>
    <row r="195" spans="10:11" x14ac:dyDescent="0.25">
      <c r="J195" s="152"/>
      <c r="K195" s="139"/>
    </row>
    <row r="196" spans="10:11" x14ac:dyDescent="0.25">
      <c r="J196" s="152"/>
      <c r="K196" s="139"/>
    </row>
    <row r="197" spans="10:11" x14ac:dyDescent="0.25">
      <c r="J197" s="152"/>
      <c r="K197" s="139"/>
    </row>
    <row r="198" spans="10:11" x14ac:dyDescent="0.25">
      <c r="J198" s="152"/>
      <c r="K198" s="139"/>
    </row>
    <row r="199" spans="10:11" x14ac:dyDescent="0.25">
      <c r="J199" s="152"/>
      <c r="K199" s="139"/>
    </row>
    <row r="200" spans="10:11" x14ac:dyDescent="0.25">
      <c r="J200" s="152"/>
      <c r="K200" s="139"/>
    </row>
    <row r="201" spans="10:11" x14ac:dyDescent="0.25">
      <c r="J201" s="152"/>
      <c r="K201" s="139"/>
    </row>
    <row r="202" spans="10:11" x14ac:dyDescent="0.25">
      <c r="J202" s="152"/>
      <c r="K202" s="139"/>
    </row>
    <row r="203" spans="10:11" x14ac:dyDescent="0.25">
      <c r="J203" s="152"/>
      <c r="K203" s="139"/>
    </row>
    <row r="204" spans="10:11" x14ac:dyDescent="0.25">
      <c r="J204" s="152"/>
      <c r="K204" s="139"/>
    </row>
    <row r="205" spans="10:11" x14ac:dyDescent="0.25">
      <c r="J205" s="152"/>
      <c r="K205" s="139"/>
    </row>
    <row r="206" spans="10:11" x14ac:dyDescent="0.25">
      <c r="J206" s="152"/>
      <c r="K206" s="139"/>
    </row>
    <row r="207" spans="10:11" x14ac:dyDescent="0.25">
      <c r="J207" s="152"/>
      <c r="K207" s="139"/>
    </row>
    <row r="208" spans="10:11" x14ac:dyDescent="0.25">
      <c r="J208" s="152"/>
      <c r="K208" s="139"/>
    </row>
    <row r="209" spans="10:11" x14ac:dyDescent="0.25">
      <c r="J209" s="152"/>
      <c r="K209" s="139"/>
    </row>
    <row r="210" spans="10:11" x14ac:dyDescent="0.25">
      <c r="J210" s="152"/>
      <c r="K210" s="139"/>
    </row>
    <row r="211" spans="10:11" x14ac:dyDescent="0.25">
      <c r="J211" s="152"/>
      <c r="K211" s="139"/>
    </row>
    <row r="212" spans="10:11" x14ac:dyDescent="0.25">
      <c r="J212" s="152"/>
      <c r="K212" s="139"/>
    </row>
    <row r="213" spans="10:11" x14ac:dyDescent="0.25">
      <c r="J213" s="152"/>
      <c r="K213" s="139"/>
    </row>
    <row r="214" spans="10:11" x14ac:dyDescent="0.25">
      <c r="J214" s="152"/>
      <c r="K214" s="139"/>
    </row>
    <row r="215" spans="10:11" x14ac:dyDescent="0.25">
      <c r="J215" s="152"/>
      <c r="K215" s="139"/>
    </row>
    <row r="216" spans="10:11" x14ac:dyDescent="0.25">
      <c r="J216" s="152"/>
      <c r="K216" s="139"/>
    </row>
    <row r="217" spans="10:11" x14ac:dyDescent="0.25">
      <c r="J217" s="152"/>
      <c r="K217" s="139"/>
    </row>
    <row r="218" spans="10:11" x14ac:dyDescent="0.25">
      <c r="J218" s="152"/>
      <c r="K218" s="139"/>
    </row>
    <row r="219" spans="10:11" x14ac:dyDescent="0.25">
      <c r="J219" s="152"/>
      <c r="K219" s="139"/>
    </row>
    <row r="220" spans="10:11" x14ac:dyDescent="0.25">
      <c r="J220" s="152"/>
      <c r="K220" s="139"/>
    </row>
    <row r="221" spans="10:11" x14ac:dyDescent="0.25">
      <c r="J221" s="152"/>
      <c r="K221" s="139"/>
    </row>
    <row r="222" spans="10:11" x14ac:dyDescent="0.25">
      <c r="J222" s="152"/>
      <c r="K222" s="139"/>
    </row>
    <row r="223" spans="10:11" x14ac:dyDescent="0.25">
      <c r="J223" s="152"/>
      <c r="K223" s="139"/>
    </row>
    <row r="224" spans="10:11" x14ac:dyDescent="0.25">
      <c r="J224" s="152"/>
      <c r="K224" s="139"/>
    </row>
    <row r="225" spans="10:11" x14ac:dyDescent="0.25">
      <c r="J225" s="152"/>
      <c r="K225" s="139"/>
    </row>
    <row r="226" spans="10:11" x14ac:dyDescent="0.25">
      <c r="J226" s="152"/>
      <c r="K226" s="139"/>
    </row>
    <row r="227" spans="10:11" x14ac:dyDescent="0.25">
      <c r="J227" s="152"/>
      <c r="K227" s="139"/>
    </row>
    <row r="228" spans="10:11" x14ac:dyDescent="0.25">
      <c r="J228" s="152"/>
      <c r="K228" s="139"/>
    </row>
    <row r="229" spans="10:11" x14ac:dyDescent="0.25">
      <c r="J229" s="152"/>
      <c r="K229" s="139"/>
    </row>
    <row r="230" spans="10:11" x14ac:dyDescent="0.25">
      <c r="J230" s="152"/>
      <c r="K230" s="139"/>
    </row>
    <row r="231" spans="10:11" x14ac:dyDescent="0.25">
      <c r="J231" s="152"/>
      <c r="K231" s="139"/>
    </row>
    <row r="232" spans="10:11" x14ac:dyDescent="0.25">
      <c r="J232" s="152"/>
      <c r="K232" s="139"/>
    </row>
    <row r="233" spans="10:11" x14ac:dyDescent="0.25">
      <c r="J233" s="152"/>
      <c r="K233" s="139"/>
    </row>
    <row r="234" spans="10:11" x14ac:dyDescent="0.25">
      <c r="J234" s="152"/>
      <c r="K234" s="139"/>
    </row>
    <row r="235" spans="10:11" x14ac:dyDescent="0.25">
      <c r="J235" s="152"/>
      <c r="K235" s="139"/>
    </row>
    <row r="236" spans="10:11" x14ac:dyDescent="0.25">
      <c r="J236" s="152"/>
      <c r="K236" s="139"/>
    </row>
    <row r="237" spans="10:11" x14ac:dyDescent="0.25">
      <c r="J237" s="152"/>
      <c r="K237" s="139"/>
    </row>
    <row r="238" spans="10:11" x14ac:dyDescent="0.25">
      <c r="J238" s="152"/>
      <c r="K238" s="139"/>
    </row>
    <row r="239" spans="10:11" x14ac:dyDescent="0.25">
      <c r="J239" s="152"/>
      <c r="K239" s="139"/>
    </row>
    <row r="240" spans="10:11" x14ac:dyDescent="0.25">
      <c r="J240" s="152"/>
      <c r="K240" s="139"/>
    </row>
    <row r="241" spans="10:11" x14ac:dyDescent="0.25">
      <c r="J241" s="152"/>
      <c r="K241" s="139"/>
    </row>
    <row r="242" spans="10:11" x14ac:dyDescent="0.25">
      <c r="J242" s="152"/>
      <c r="K242" s="139"/>
    </row>
    <row r="243" spans="10:11" x14ac:dyDescent="0.25">
      <c r="J243" s="152"/>
      <c r="K243" s="139"/>
    </row>
    <row r="244" spans="10:11" x14ac:dyDescent="0.25">
      <c r="J244" s="152"/>
      <c r="K244" s="139"/>
    </row>
    <row r="245" spans="10:11" x14ac:dyDescent="0.25">
      <c r="J245" s="152"/>
      <c r="K245" s="139"/>
    </row>
    <row r="246" spans="10:11" x14ac:dyDescent="0.25">
      <c r="J246" s="152"/>
      <c r="K246" s="139"/>
    </row>
    <row r="247" spans="10:11" x14ac:dyDescent="0.25">
      <c r="J247" s="152"/>
      <c r="K247" s="139"/>
    </row>
    <row r="248" spans="10:11" x14ac:dyDescent="0.25">
      <c r="J248" s="152"/>
      <c r="K248" s="139"/>
    </row>
    <row r="249" spans="10:11" x14ac:dyDescent="0.25">
      <c r="J249" s="152"/>
      <c r="K249" s="139"/>
    </row>
    <row r="250" spans="10:11" x14ac:dyDescent="0.25">
      <c r="J250" s="152"/>
      <c r="K250" s="139"/>
    </row>
    <row r="251" spans="10:11" x14ac:dyDescent="0.25">
      <c r="J251" s="152"/>
      <c r="K251" s="139"/>
    </row>
    <row r="252" spans="10:11" x14ac:dyDescent="0.25">
      <c r="J252" s="152"/>
      <c r="K252" s="139"/>
    </row>
    <row r="253" spans="10:11" x14ac:dyDescent="0.25">
      <c r="J253" s="152"/>
      <c r="K253" s="139"/>
    </row>
    <row r="254" spans="10:11" x14ac:dyDescent="0.25">
      <c r="J254" s="152"/>
      <c r="K254" s="139"/>
    </row>
    <row r="255" spans="10:11" x14ac:dyDescent="0.25">
      <c r="J255" s="152"/>
      <c r="K255" s="139"/>
    </row>
    <row r="256" spans="10:11" x14ac:dyDescent="0.25">
      <c r="J256" s="152"/>
      <c r="K256" s="139"/>
    </row>
    <row r="257" spans="10:11" x14ac:dyDescent="0.25">
      <c r="J257" s="152"/>
      <c r="K257" s="139"/>
    </row>
    <row r="258" spans="10:11" x14ac:dyDescent="0.25">
      <c r="J258" s="152"/>
      <c r="K258" s="139"/>
    </row>
    <row r="259" spans="10:11" x14ac:dyDescent="0.25">
      <c r="J259" s="152"/>
      <c r="K259" s="139"/>
    </row>
    <row r="260" spans="10:11" x14ac:dyDescent="0.25">
      <c r="J260" s="152"/>
      <c r="K260" s="139"/>
    </row>
    <row r="261" spans="10:11" x14ac:dyDescent="0.25">
      <c r="J261" s="152"/>
      <c r="K261" s="139"/>
    </row>
    <row r="262" spans="10:11" x14ac:dyDescent="0.25">
      <c r="J262" s="152"/>
      <c r="K262" s="139"/>
    </row>
    <row r="263" spans="10:11" x14ac:dyDescent="0.25">
      <c r="J263" s="152"/>
      <c r="K263" s="139"/>
    </row>
    <row r="264" spans="10:11" x14ac:dyDescent="0.25">
      <c r="J264" s="152"/>
      <c r="K264" s="139"/>
    </row>
    <row r="265" spans="10:11" x14ac:dyDescent="0.25">
      <c r="J265" s="152"/>
      <c r="K265" s="139"/>
    </row>
    <row r="266" spans="10:11" x14ac:dyDescent="0.25">
      <c r="J266" s="152"/>
      <c r="K266" s="139"/>
    </row>
    <row r="267" spans="10:11" x14ac:dyDescent="0.25">
      <c r="J267" s="152"/>
      <c r="K267" s="139"/>
    </row>
    <row r="268" spans="10:11" x14ac:dyDescent="0.25">
      <c r="J268" s="152"/>
      <c r="K268" s="139"/>
    </row>
    <row r="269" spans="10:11" x14ac:dyDescent="0.25">
      <c r="J269" s="152"/>
      <c r="K269" s="139"/>
    </row>
    <row r="270" spans="10:11" x14ac:dyDescent="0.25">
      <c r="J270" s="152"/>
      <c r="K270" s="139"/>
    </row>
    <row r="271" spans="10:11" x14ac:dyDescent="0.25">
      <c r="J271" s="152"/>
      <c r="K271" s="139"/>
    </row>
    <row r="272" spans="10:11" x14ac:dyDescent="0.25">
      <c r="J272" s="152"/>
      <c r="K272" s="139"/>
    </row>
    <row r="273" spans="10:11" x14ac:dyDescent="0.25">
      <c r="J273" s="152"/>
      <c r="K273" s="139"/>
    </row>
    <row r="274" spans="10:11" x14ac:dyDescent="0.25">
      <c r="J274" s="152"/>
      <c r="K274" s="139"/>
    </row>
    <row r="275" spans="10:11" x14ac:dyDescent="0.25">
      <c r="J275" s="152"/>
      <c r="K275" s="139"/>
    </row>
    <row r="276" spans="10:11" x14ac:dyDescent="0.25">
      <c r="J276" s="152"/>
      <c r="K276" s="139"/>
    </row>
    <row r="277" spans="10:11" x14ac:dyDescent="0.25">
      <c r="J277" s="152"/>
      <c r="K277" s="139"/>
    </row>
    <row r="278" spans="10:11" x14ac:dyDescent="0.25">
      <c r="J278" s="152"/>
      <c r="K278" s="139"/>
    </row>
    <row r="279" spans="10:11" x14ac:dyDescent="0.25">
      <c r="J279" s="152"/>
      <c r="K279" s="139"/>
    </row>
    <row r="280" spans="10:11" x14ac:dyDescent="0.25">
      <c r="J280" s="152"/>
      <c r="K280" s="139"/>
    </row>
    <row r="281" spans="10:11" x14ac:dyDescent="0.25">
      <c r="J281" s="152"/>
      <c r="K281" s="139"/>
    </row>
    <row r="282" spans="10:11" x14ac:dyDescent="0.25">
      <c r="J282" s="152"/>
      <c r="K282" s="139"/>
    </row>
    <row r="283" spans="10:11" x14ac:dyDescent="0.25">
      <c r="J283" s="152"/>
      <c r="K283" s="139"/>
    </row>
    <row r="284" spans="10:11" x14ac:dyDescent="0.25">
      <c r="J284" s="152"/>
      <c r="K284" s="139"/>
    </row>
    <row r="285" spans="10:11" x14ac:dyDescent="0.25">
      <c r="J285" s="152"/>
      <c r="K285" s="139"/>
    </row>
    <row r="286" spans="10:11" x14ac:dyDescent="0.25">
      <c r="J286" s="152"/>
      <c r="K286" s="139"/>
    </row>
    <row r="287" spans="10:11" x14ac:dyDescent="0.25">
      <c r="J287" s="152"/>
      <c r="K287" s="139"/>
    </row>
    <row r="288" spans="10:11" x14ac:dyDescent="0.25">
      <c r="J288" s="152"/>
      <c r="K288" s="139"/>
    </row>
    <row r="289" spans="10:11" x14ac:dyDescent="0.25">
      <c r="J289" s="152"/>
      <c r="K289" s="139"/>
    </row>
    <row r="290" spans="10:11" x14ac:dyDescent="0.25">
      <c r="J290" s="152"/>
      <c r="K290" s="139"/>
    </row>
    <row r="291" spans="10:11" x14ac:dyDescent="0.25">
      <c r="J291" s="152"/>
      <c r="K291" s="139"/>
    </row>
    <row r="292" spans="10:11" x14ac:dyDescent="0.25">
      <c r="J292" s="152"/>
      <c r="K292" s="139"/>
    </row>
    <row r="293" spans="10:11" x14ac:dyDescent="0.25">
      <c r="J293" s="152"/>
      <c r="K293" s="139"/>
    </row>
    <row r="294" spans="10:11" x14ac:dyDescent="0.25">
      <c r="J294" s="152"/>
      <c r="K294" s="139"/>
    </row>
    <row r="295" spans="10:11" x14ac:dyDescent="0.25">
      <c r="J295" s="152"/>
      <c r="K295" s="139"/>
    </row>
    <row r="296" spans="10:11" x14ac:dyDescent="0.25">
      <c r="J296" s="152"/>
      <c r="K296" s="139"/>
    </row>
    <row r="297" spans="10:11" x14ac:dyDescent="0.25">
      <c r="J297" s="152"/>
      <c r="K297" s="139"/>
    </row>
    <row r="298" spans="10:11" x14ac:dyDescent="0.25">
      <c r="J298" s="152"/>
      <c r="K298" s="139"/>
    </row>
    <row r="299" spans="10:11" x14ac:dyDescent="0.25">
      <c r="J299" s="152"/>
      <c r="K299" s="139"/>
    </row>
    <row r="300" spans="10:11" x14ac:dyDescent="0.25">
      <c r="J300" s="152"/>
      <c r="K300" s="139"/>
    </row>
    <row r="301" spans="10:11" x14ac:dyDescent="0.25">
      <c r="J301" s="152"/>
      <c r="K301" s="139"/>
    </row>
    <row r="302" spans="10:11" x14ac:dyDescent="0.25">
      <c r="J302" s="152"/>
      <c r="K302" s="139"/>
    </row>
    <row r="303" spans="10:11" x14ac:dyDescent="0.25">
      <c r="J303" s="152"/>
      <c r="K303" s="139"/>
    </row>
    <row r="304" spans="10:11" x14ac:dyDescent="0.25">
      <c r="J304" s="152"/>
      <c r="K304" s="139"/>
    </row>
    <row r="305" spans="10:11" x14ac:dyDescent="0.25">
      <c r="J305" s="152"/>
      <c r="K305" s="139"/>
    </row>
    <row r="306" spans="10:11" x14ac:dyDescent="0.25">
      <c r="J306" s="152"/>
      <c r="K306" s="139"/>
    </row>
    <row r="307" spans="10:11" x14ac:dyDescent="0.25">
      <c r="J307" s="152"/>
      <c r="K307" s="139"/>
    </row>
    <row r="308" spans="10:11" x14ac:dyDescent="0.25">
      <c r="J308" s="152"/>
      <c r="K308" s="139"/>
    </row>
    <row r="309" spans="10:11" x14ac:dyDescent="0.25">
      <c r="J309" s="152"/>
      <c r="K309" s="139"/>
    </row>
    <row r="310" spans="10:11" x14ac:dyDescent="0.25">
      <c r="J310" s="152"/>
      <c r="K310" s="139"/>
    </row>
    <row r="311" spans="10:11" x14ac:dyDescent="0.25">
      <c r="J311" s="152"/>
      <c r="K311" s="139"/>
    </row>
    <row r="312" spans="10:11" x14ac:dyDescent="0.25">
      <c r="J312" s="152"/>
      <c r="K312" s="139"/>
    </row>
    <row r="313" spans="10:11" x14ac:dyDescent="0.25">
      <c r="J313" s="152"/>
      <c r="K313" s="139"/>
    </row>
    <row r="314" spans="10:11" x14ac:dyDescent="0.25">
      <c r="J314" s="152"/>
      <c r="K314" s="139"/>
    </row>
    <row r="315" spans="10:11" x14ac:dyDescent="0.25">
      <c r="J315" s="152"/>
      <c r="K315" s="139"/>
    </row>
    <row r="316" spans="10:11" x14ac:dyDescent="0.25">
      <c r="J316" s="152"/>
      <c r="K316" s="139"/>
    </row>
    <row r="317" spans="10:11" x14ac:dyDescent="0.25">
      <c r="J317" s="152"/>
      <c r="K317" s="139"/>
    </row>
    <row r="318" spans="10:11" x14ac:dyDescent="0.25">
      <c r="J318" s="152"/>
      <c r="K318" s="139"/>
    </row>
    <row r="319" spans="10:11" x14ac:dyDescent="0.25">
      <c r="J319" s="152"/>
      <c r="K319" s="139"/>
    </row>
    <row r="320" spans="10:11" x14ac:dyDescent="0.25">
      <c r="J320" s="152"/>
      <c r="K320" s="139"/>
    </row>
    <row r="321" spans="10:11" x14ac:dyDescent="0.25">
      <c r="J321" s="152"/>
      <c r="K321" s="139"/>
    </row>
    <row r="322" spans="10:11" x14ac:dyDescent="0.25">
      <c r="J322" s="152"/>
      <c r="K322" s="139"/>
    </row>
    <row r="323" spans="10:11" x14ac:dyDescent="0.25">
      <c r="J323" s="152"/>
      <c r="K323" s="139"/>
    </row>
    <row r="324" spans="10:11" x14ac:dyDescent="0.25">
      <c r="J324" s="152"/>
      <c r="K324" s="139"/>
    </row>
    <row r="325" spans="10:11" x14ac:dyDescent="0.25">
      <c r="J325" s="152"/>
      <c r="K325" s="139"/>
    </row>
    <row r="326" spans="10:11" x14ac:dyDescent="0.25">
      <c r="J326" s="152"/>
      <c r="K326" s="139"/>
    </row>
    <row r="327" spans="10:11" x14ac:dyDescent="0.25">
      <c r="J327" s="152"/>
      <c r="K327" s="139"/>
    </row>
    <row r="328" spans="10:11" x14ac:dyDescent="0.25">
      <c r="J328" s="152"/>
      <c r="K328" s="139"/>
    </row>
    <row r="329" spans="10:11" x14ac:dyDescent="0.25">
      <c r="J329" s="152"/>
      <c r="K329" s="139"/>
    </row>
    <row r="330" spans="10:11" x14ac:dyDescent="0.25">
      <c r="J330" s="152"/>
      <c r="K330" s="139"/>
    </row>
    <row r="331" spans="10:11" x14ac:dyDescent="0.25">
      <c r="J331" s="152"/>
      <c r="K331" s="139"/>
    </row>
    <row r="332" spans="10:11" x14ac:dyDescent="0.25">
      <c r="J332" s="152"/>
      <c r="K332" s="139"/>
    </row>
    <row r="333" spans="10:11" x14ac:dyDescent="0.25">
      <c r="J333" s="152"/>
      <c r="K333" s="139"/>
    </row>
    <row r="334" spans="10:11" x14ac:dyDescent="0.25">
      <c r="J334" s="152"/>
      <c r="K334" s="139"/>
    </row>
    <row r="335" spans="10:11" x14ac:dyDescent="0.25">
      <c r="J335" s="152"/>
      <c r="K335" s="139"/>
    </row>
    <row r="336" spans="10:11" x14ac:dyDescent="0.25">
      <c r="J336" s="152"/>
      <c r="K336" s="139"/>
    </row>
    <row r="337" spans="10:11" x14ac:dyDescent="0.25">
      <c r="J337" s="152"/>
      <c r="K337" s="139"/>
    </row>
    <row r="338" spans="10:11" x14ac:dyDescent="0.25">
      <c r="J338" s="152"/>
      <c r="K338" s="139"/>
    </row>
    <row r="339" spans="10:11" x14ac:dyDescent="0.25">
      <c r="J339" s="152"/>
      <c r="K339" s="139"/>
    </row>
    <row r="340" spans="10:11" x14ac:dyDescent="0.25">
      <c r="J340" s="152"/>
      <c r="K340" s="139"/>
    </row>
    <row r="341" spans="10:11" x14ac:dyDescent="0.25">
      <c r="J341" s="152"/>
      <c r="K341" s="139"/>
    </row>
    <row r="342" spans="10:11" x14ac:dyDescent="0.25">
      <c r="J342" s="152"/>
      <c r="K342" s="139"/>
    </row>
    <row r="343" spans="10:11" x14ac:dyDescent="0.25">
      <c r="J343" s="152"/>
      <c r="K343" s="139"/>
    </row>
    <row r="344" spans="10:11" x14ac:dyDescent="0.25">
      <c r="J344" s="152"/>
      <c r="K344" s="139"/>
    </row>
    <row r="345" spans="10:11" x14ac:dyDescent="0.25">
      <c r="J345" s="152"/>
      <c r="K345" s="139"/>
    </row>
    <row r="346" spans="10:11" x14ac:dyDescent="0.25">
      <c r="J346" s="152"/>
      <c r="K346" s="139"/>
    </row>
    <row r="347" spans="10:11" x14ac:dyDescent="0.25">
      <c r="J347" s="152"/>
      <c r="K347" s="139"/>
    </row>
    <row r="348" spans="10:11" x14ac:dyDescent="0.25">
      <c r="J348" s="152"/>
      <c r="K348" s="139"/>
    </row>
    <row r="349" spans="10:11" x14ac:dyDescent="0.25">
      <c r="J349" s="152"/>
      <c r="K349" s="139"/>
    </row>
    <row r="350" spans="10:11" x14ac:dyDescent="0.25">
      <c r="J350" s="152"/>
      <c r="K350" s="139"/>
    </row>
    <row r="351" spans="10:11" x14ac:dyDescent="0.25">
      <c r="J351" s="152"/>
      <c r="K351" s="139"/>
    </row>
    <row r="352" spans="10:11" x14ac:dyDescent="0.25">
      <c r="J352" s="152"/>
      <c r="K352" s="139"/>
    </row>
    <row r="353" spans="10:11" x14ac:dyDescent="0.25">
      <c r="J353" s="152"/>
      <c r="K353" s="139"/>
    </row>
    <row r="354" spans="10:11" x14ac:dyDescent="0.25">
      <c r="J354" s="152"/>
      <c r="K354" s="139"/>
    </row>
    <row r="355" spans="10:11" x14ac:dyDescent="0.25">
      <c r="J355" s="152"/>
      <c r="K355" s="139"/>
    </row>
    <row r="356" spans="10:11" x14ac:dyDescent="0.25">
      <c r="J356" s="152"/>
      <c r="K356" s="139"/>
    </row>
    <row r="357" spans="10:11" x14ac:dyDescent="0.25">
      <c r="J357" s="152"/>
      <c r="K357" s="139"/>
    </row>
    <row r="358" spans="10:11" x14ac:dyDescent="0.25">
      <c r="J358" s="152"/>
      <c r="K358" s="139"/>
    </row>
    <row r="359" spans="10:11" x14ac:dyDescent="0.25">
      <c r="J359" s="152"/>
      <c r="K359" s="139"/>
    </row>
    <row r="360" spans="10:11" x14ac:dyDescent="0.25">
      <c r="J360" s="152"/>
      <c r="K360" s="139"/>
    </row>
    <row r="361" spans="10:11" x14ac:dyDescent="0.25">
      <c r="J361" s="152"/>
      <c r="K361" s="139"/>
    </row>
    <row r="362" spans="10:11" x14ac:dyDescent="0.25">
      <c r="J362" s="152"/>
      <c r="K362" s="139"/>
    </row>
    <row r="363" spans="10:11" x14ac:dyDescent="0.25">
      <c r="J363" s="152"/>
      <c r="K363" s="139"/>
    </row>
    <row r="364" spans="10:11" x14ac:dyDescent="0.25">
      <c r="J364" s="152"/>
      <c r="K364" s="139"/>
    </row>
    <row r="365" spans="10:11" x14ac:dyDescent="0.25">
      <c r="J365" s="152"/>
      <c r="K365" s="139"/>
    </row>
    <row r="366" spans="10:11" x14ac:dyDescent="0.25">
      <c r="J366" s="152"/>
      <c r="K366" s="139"/>
    </row>
    <row r="367" spans="10:11" x14ac:dyDescent="0.25">
      <c r="J367" s="152"/>
      <c r="K367" s="139"/>
    </row>
    <row r="368" spans="10:11" x14ac:dyDescent="0.25">
      <c r="J368" s="152"/>
      <c r="K368" s="139"/>
    </row>
    <row r="369" spans="10:11" x14ac:dyDescent="0.25">
      <c r="J369" s="152"/>
      <c r="K369" s="139"/>
    </row>
    <row r="370" spans="10:11" x14ac:dyDescent="0.25">
      <c r="J370" s="152"/>
      <c r="K370" s="139"/>
    </row>
    <row r="371" spans="10:11" x14ac:dyDescent="0.25">
      <c r="J371" s="152"/>
      <c r="K371" s="139"/>
    </row>
    <row r="372" spans="10:11" x14ac:dyDescent="0.25">
      <c r="J372" s="152"/>
      <c r="K372" s="139"/>
    </row>
    <row r="373" spans="10:11" x14ac:dyDescent="0.25">
      <c r="J373" s="152"/>
      <c r="K373" s="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pans="10:11" x14ac:dyDescent="0.25">
      <c r="J376" s="152"/>
      <c r="K376" s="139"/>
    </row>
    <row r="377" spans="10:11" x14ac:dyDescent="0.25">
      <c r="J377" s="152"/>
      <c r="K377" s="139"/>
    </row>
    <row r="378" spans="10:11" x14ac:dyDescent="0.25">
      <c r="J378" s="152"/>
      <c r="K378" s="139"/>
    </row>
    <row r="379" spans="10:11" x14ac:dyDescent="0.25">
      <c r="J379" s="152"/>
      <c r="K379" s="139"/>
    </row>
    <row r="380" spans="10:11" x14ac:dyDescent="0.25">
      <c r="J380" s="152"/>
      <c r="K380" s="139"/>
    </row>
    <row r="381" spans="10:11" x14ac:dyDescent="0.25">
      <c r="J381" s="152"/>
      <c r="K381" s="139"/>
    </row>
    <row r="382" spans="10:11" x14ac:dyDescent="0.25">
      <c r="J382" s="152"/>
      <c r="K382" s="139"/>
    </row>
    <row r="383" spans="10:11" x14ac:dyDescent="0.25">
      <c r="J383" s="152"/>
      <c r="K383" s="139"/>
    </row>
    <row r="384" spans="10:11" x14ac:dyDescent="0.25">
      <c r="J384" s="152"/>
      <c r="K384" s="139"/>
    </row>
    <row r="385" spans="10:11" x14ac:dyDescent="0.25">
      <c r="J385" s="152"/>
      <c r="K385" s="140"/>
    </row>
    <row r="386" spans="10:11" x14ac:dyDescent="0.25">
      <c r="J386" s="152"/>
      <c r="K386" s="140"/>
    </row>
    <row r="387" spans="10:11" x14ac:dyDescent="0.25">
      <c r="J387" s="152"/>
      <c r="K387" s="140"/>
    </row>
    <row r="388" spans="10:11" x14ac:dyDescent="0.25">
      <c r="J388" s="152"/>
      <c r="K388" s="140"/>
    </row>
    <row r="389" spans="10:11" x14ac:dyDescent="0.25">
      <c r="J389" s="152"/>
      <c r="K389" s="140"/>
    </row>
    <row r="390" spans="10:11" x14ac:dyDescent="0.25">
      <c r="J390" s="152"/>
      <c r="K390" s="140"/>
    </row>
    <row r="391" spans="10:11" x14ac:dyDescent="0.25">
      <c r="J391" s="152"/>
      <c r="K391" s="139"/>
    </row>
    <row r="392" spans="10:11" x14ac:dyDescent="0.25">
      <c r="J392" s="152"/>
      <c r="K392" s="139"/>
    </row>
    <row r="393" spans="10:11" x14ac:dyDescent="0.25">
      <c r="J393" s="152"/>
      <c r="K393" s="139"/>
    </row>
    <row r="394" spans="10:11" x14ac:dyDescent="0.25">
      <c r="J394" s="152"/>
      <c r="K394" s="139"/>
    </row>
    <row r="395" spans="10:11" x14ac:dyDescent="0.25">
      <c r="J395" s="152"/>
      <c r="K395" s="139"/>
    </row>
    <row r="396" spans="10:11" x14ac:dyDescent="0.25">
      <c r="J396" s="152"/>
      <c r="K396" s="139"/>
    </row>
    <row r="397" spans="10:11" x14ac:dyDescent="0.25">
      <c r="J397" s="152"/>
      <c r="K397" s="139"/>
    </row>
    <row r="398" spans="10:11" x14ac:dyDescent="0.25">
      <c r="J398" s="152"/>
      <c r="K398" s="139"/>
    </row>
    <row r="399" spans="10:11" x14ac:dyDescent="0.25">
      <c r="J399" s="152"/>
      <c r="K399" s="139"/>
    </row>
    <row r="400" spans="10:11" x14ac:dyDescent="0.25">
      <c r="J400" s="152"/>
      <c r="K400" s="139"/>
    </row>
    <row r="401" spans="10:11" x14ac:dyDescent="0.25">
      <c r="J401" s="152"/>
      <c r="K401" s="139"/>
    </row>
    <row r="402" spans="10:11" x14ac:dyDescent="0.25">
      <c r="J402" s="152"/>
      <c r="K402" s="139"/>
    </row>
    <row r="403" spans="10:11" x14ac:dyDescent="0.25">
      <c r="J403" s="152"/>
      <c r="K403" s="139"/>
    </row>
    <row r="404" spans="10:11" x14ac:dyDescent="0.25">
      <c r="J404" s="152"/>
      <c r="K404" s="139"/>
    </row>
    <row r="405" spans="10:11" x14ac:dyDescent="0.25">
      <c r="J405" s="152"/>
      <c r="K405" s="139"/>
    </row>
    <row r="406" spans="10:11" x14ac:dyDescent="0.25">
      <c r="J406" s="152"/>
      <c r="K406" s="139"/>
    </row>
    <row r="407" spans="10:11" x14ac:dyDescent="0.25">
      <c r="J407" s="152"/>
      <c r="K407" s="139"/>
    </row>
    <row r="408" spans="10:11" x14ac:dyDescent="0.25">
      <c r="J408" s="152"/>
      <c r="K408" s="139"/>
    </row>
    <row r="409" spans="10:11" x14ac:dyDescent="0.25">
      <c r="J409" s="152"/>
      <c r="K409" s="139"/>
    </row>
    <row r="410" spans="10:11" x14ac:dyDescent="0.25">
      <c r="J410" s="152"/>
      <c r="K410" s="139"/>
    </row>
    <row r="411" spans="10:11" x14ac:dyDescent="0.25">
      <c r="J411" s="152"/>
      <c r="K411" s="139"/>
    </row>
    <row r="412" spans="10:11" x14ac:dyDescent="0.25">
      <c r="J412" s="152"/>
      <c r="K412" s="139"/>
    </row>
    <row r="413" spans="10:11" x14ac:dyDescent="0.25">
      <c r="J413" s="152"/>
      <c r="K413" s="139"/>
    </row>
    <row r="414" spans="10:11" x14ac:dyDescent="0.25">
      <c r="J414" s="152"/>
      <c r="K414" s="139"/>
    </row>
    <row r="415" spans="10:11" x14ac:dyDescent="0.25">
      <c r="J415" s="152"/>
      <c r="K415" s="139"/>
    </row>
    <row r="416" spans="10:11" x14ac:dyDescent="0.25">
      <c r="J416" s="152"/>
      <c r="K416" s="139"/>
    </row>
    <row r="417" spans="10:11" x14ac:dyDescent="0.25">
      <c r="J417" s="152"/>
      <c r="K417" s="139"/>
    </row>
    <row r="418" spans="10:11" x14ac:dyDescent="0.25">
      <c r="J418" s="152"/>
      <c r="K418" s="139"/>
    </row>
    <row r="419" spans="10:11" x14ac:dyDescent="0.25">
      <c r="J419" s="152"/>
      <c r="K419" s="139"/>
    </row>
    <row r="420" spans="10:11" x14ac:dyDescent="0.25">
      <c r="J420" s="152"/>
      <c r="K420" s="139"/>
    </row>
    <row r="421" spans="10:11" x14ac:dyDescent="0.25">
      <c r="J421" s="152"/>
      <c r="K421" s="139"/>
    </row>
    <row r="422" spans="10:11" x14ac:dyDescent="0.25">
      <c r="J422" s="152"/>
      <c r="K422" s="139"/>
    </row>
    <row r="423" spans="10:11" x14ac:dyDescent="0.25">
      <c r="J423" s="152"/>
      <c r="K423" s="139"/>
    </row>
    <row r="424" spans="10:11" x14ac:dyDescent="0.25">
      <c r="J424" s="152"/>
      <c r="K424" s="139"/>
    </row>
    <row r="425" spans="10:11" x14ac:dyDescent="0.25">
      <c r="J425" s="152"/>
      <c r="K425" s="139"/>
    </row>
    <row r="426" spans="10:11" x14ac:dyDescent="0.25">
      <c r="J426" s="152"/>
      <c r="K426" s="139"/>
    </row>
    <row r="427" spans="10:11" x14ac:dyDescent="0.25">
      <c r="J427" s="152"/>
      <c r="K427" s="139"/>
    </row>
    <row r="428" spans="10:11" x14ac:dyDescent="0.25">
      <c r="J428" s="152"/>
      <c r="K428" s="139"/>
    </row>
    <row r="429" spans="10:11" x14ac:dyDescent="0.25">
      <c r="J429" s="152"/>
      <c r="K429" s="139"/>
    </row>
    <row r="430" spans="10:11" x14ac:dyDescent="0.25">
      <c r="J430" s="152"/>
      <c r="K430" s="139"/>
    </row>
    <row r="431" spans="10:11" x14ac:dyDescent="0.25">
      <c r="J431" s="152"/>
      <c r="K431" s="139"/>
    </row>
    <row r="432" spans="10:11" x14ac:dyDescent="0.25">
      <c r="J432" s="152"/>
      <c r="K432" s="139"/>
    </row>
    <row r="433" spans="10:11" x14ac:dyDescent="0.25">
      <c r="J433" s="152"/>
      <c r="K433" s="139"/>
    </row>
    <row r="434" spans="10:11" x14ac:dyDescent="0.25">
      <c r="J434" s="152"/>
      <c r="K434" s="139"/>
    </row>
    <row r="435" spans="10:11" x14ac:dyDescent="0.25">
      <c r="J435" s="152"/>
      <c r="K435" s="139"/>
    </row>
    <row r="436" spans="10:11" x14ac:dyDescent="0.25">
      <c r="J436" s="152"/>
      <c r="K436" s="139"/>
    </row>
    <row r="437" spans="10:11" x14ac:dyDescent="0.25">
      <c r="J437" s="152"/>
      <c r="K437" s="139"/>
    </row>
    <row r="438" spans="10:11" x14ac:dyDescent="0.25">
      <c r="J438" s="152"/>
      <c r="K438" s="139"/>
    </row>
    <row r="439" spans="10:11" x14ac:dyDescent="0.25">
      <c r="J439" s="152"/>
      <c r="K439" s="139"/>
    </row>
    <row r="440" spans="10:11" x14ac:dyDescent="0.25">
      <c r="J440" s="152"/>
      <c r="K440" s="139"/>
    </row>
    <row r="441" spans="10:11" x14ac:dyDescent="0.25">
      <c r="J441" s="152"/>
      <c r="K441" s="139"/>
    </row>
    <row r="442" spans="10:11" x14ac:dyDescent="0.25">
      <c r="J442" s="152"/>
      <c r="K442" s="139"/>
    </row>
    <row r="443" spans="10:11" x14ac:dyDescent="0.25">
      <c r="J443" s="152"/>
      <c r="K443" s="139"/>
    </row>
    <row r="444" spans="10:11" x14ac:dyDescent="0.25">
      <c r="J444" s="152"/>
      <c r="K444" s="139"/>
    </row>
    <row r="445" spans="10:11" x14ac:dyDescent="0.25">
      <c r="J445" s="152"/>
      <c r="K445" s="139"/>
    </row>
    <row r="446" spans="10:11" x14ac:dyDescent="0.25">
      <c r="J446" s="152"/>
      <c r="K446" s="139"/>
    </row>
    <row r="447" spans="10:11" x14ac:dyDescent="0.25">
      <c r="J447" s="152"/>
      <c r="K447" s="139"/>
    </row>
    <row r="448" spans="10:11" x14ac:dyDescent="0.25">
      <c r="J448" s="152"/>
      <c r="K448" s="139"/>
    </row>
    <row r="449" spans="10:11" x14ac:dyDescent="0.25">
      <c r="J449" s="152"/>
      <c r="K449" s="139"/>
    </row>
    <row r="450" spans="10:11" x14ac:dyDescent="0.25">
      <c r="J450" s="152"/>
      <c r="K450" s="139"/>
    </row>
    <row r="451" spans="10:11" x14ac:dyDescent="0.25">
      <c r="J451" s="152"/>
      <c r="K451" s="139"/>
    </row>
    <row r="452" spans="10:11" x14ac:dyDescent="0.25">
      <c r="J452" s="152"/>
      <c r="K452" s="139"/>
    </row>
    <row r="453" spans="10:11" x14ac:dyDescent="0.25">
      <c r="J453" s="152"/>
      <c r="K453" s="139"/>
    </row>
    <row r="454" spans="10:11" x14ac:dyDescent="0.25">
      <c r="J454" s="152"/>
      <c r="K454" s="139"/>
    </row>
    <row r="455" spans="10:11" x14ac:dyDescent="0.25">
      <c r="J455" s="152"/>
      <c r="K455" s="139"/>
    </row>
    <row r="456" spans="10:11" x14ac:dyDescent="0.25">
      <c r="J456" s="152"/>
      <c r="K456" s="139"/>
    </row>
    <row r="457" spans="10:11" x14ac:dyDescent="0.25">
      <c r="J457" s="152"/>
      <c r="K457" s="139"/>
    </row>
    <row r="458" spans="10:11" x14ac:dyDescent="0.25">
      <c r="J458" s="152"/>
      <c r="K458" s="139"/>
    </row>
    <row r="459" spans="10:11" x14ac:dyDescent="0.25">
      <c r="J459" s="152"/>
      <c r="K459" s="139"/>
    </row>
    <row r="460" spans="10:11" x14ac:dyDescent="0.25">
      <c r="J460" s="152"/>
      <c r="K460" s="139"/>
    </row>
    <row r="461" spans="10:11" x14ac:dyDescent="0.25">
      <c r="J461" s="152"/>
      <c r="K461" s="139"/>
    </row>
    <row r="462" spans="10:11" x14ac:dyDescent="0.25">
      <c r="J462" s="152"/>
      <c r="K462" s="139"/>
    </row>
    <row r="463" spans="10:11" x14ac:dyDescent="0.25">
      <c r="J463" s="152"/>
      <c r="K463" s="139"/>
    </row>
    <row r="464" spans="10:11" x14ac:dyDescent="0.25">
      <c r="J464" s="152"/>
      <c r="K464" s="139"/>
    </row>
    <row r="465" spans="10:11" x14ac:dyDescent="0.25">
      <c r="J465" s="152"/>
      <c r="K465" s="139"/>
    </row>
    <row r="466" spans="10:11" x14ac:dyDescent="0.25">
      <c r="J466" s="152"/>
      <c r="K466" s="139"/>
    </row>
    <row r="467" spans="10:11" x14ac:dyDescent="0.25">
      <c r="J467" s="152"/>
      <c r="K467" s="139"/>
    </row>
    <row r="468" spans="10:11" x14ac:dyDescent="0.25">
      <c r="J468" s="152"/>
      <c r="K468" s="139"/>
    </row>
    <row r="469" spans="10:11" x14ac:dyDescent="0.25">
      <c r="J469" s="152"/>
      <c r="K469" s="139"/>
    </row>
    <row r="470" spans="10:11" x14ac:dyDescent="0.25">
      <c r="J470" s="152"/>
      <c r="K470" s="139"/>
    </row>
    <row r="471" spans="10:11" x14ac:dyDescent="0.25">
      <c r="J471" s="152"/>
      <c r="K471" s="139"/>
    </row>
    <row r="472" spans="10:11" x14ac:dyDescent="0.25">
      <c r="J472" s="152"/>
      <c r="K472" s="139"/>
    </row>
    <row r="473" spans="10:11" x14ac:dyDescent="0.25">
      <c r="J473" s="152"/>
      <c r="K473" s="139"/>
    </row>
    <row r="474" spans="10:11" x14ac:dyDescent="0.25">
      <c r="J474" s="152"/>
      <c r="K474" s="139"/>
    </row>
    <row r="475" spans="10:11" x14ac:dyDescent="0.25">
      <c r="J475" s="152"/>
      <c r="K475" s="139"/>
    </row>
    <row r="476" spans="10:11" x14ac:dyDescent="0.25">
      <c r="J476" s="152"/>
      <c r="K476" s="139"/>
    </row>
    <row r="477" spans="10:11" x14ac:dyDescent="0.25">
      <c r="J477" s="152"/>
      <c r="K477" s="139"/>
    </row>
    <row r="478" spans="10:11" x14ac:dyDescent="0.25">
      <c r="J478" s="152"/>
      <c r="K478" s="139"/>
    </row>
    <row r="479" spans="10:11" x14ac:dyDescent="0.25">
      <c r="J479" s="152"/>
      <c r="K479" s="139"/>
    </row>
    <row r="480" spans="10:11" x14ac:dyDescent="0.25">
      <c r="J480" s="152"/>
      <c r="K480" s="139"/>
    </row>
    <row r="481" spans="10:11" x14ac:dyDescent="0.25">
      <c r="J481" s="152"/>
      <c r="K481" s="139"/>
    </row>
    <row r="482" spans="10:11" x14ac:dyDescent="0.25">
      <c r="J482" s="152"/>
      <c r="K482" s="139"/>
    </row>
    <row r="483" spans="10:11" x14ac:dyDescent="0.25">
      <c r="J483" s="152"/>
      <c r="K483" s="139"/>
    </row>
    <row r="484" spans="10:11" x14ac:dyDescent="0.25">
      <c r="J484" s="152"/>
      <c r="K484" s="139"/>
    </row>
    <row r="485" spans="10:11" x14ac:dyDescent="0.25">
      <c r="J485" s="152"/>
      <c r="K485" s="139"/>
    </row>
    <row r="486" spans="10:11" x14ac:dyDescent="0.25">
      <c r="J486" s="152"/>
      <c r="K486" s="139"/>
    </row>
    <row r="487" spans="10:11" x14ac:dyDescent="0.25">
      <c r="J487" s="152"/>
      <c r="K487" s="139"/>
    </row>
    <row r="488" spans="10:11" x14ac:dyDescent="0.25">
      <c r="J488" s="152"/>
      <c r="K488" s="139"/>
    </row>
    <row r="489" spans="10:11" x14ac:dyDescent="0.25">
      <c r="J489" s="152"/>
      <c r="K489" s="139"/>
    </row>
    <row r="490" spans="10:11" x14ac:dyDescent="0.25">
      <c r="J490" s="152"/>
      <c r="K490" s="139"/>
    </row>
    <row r="491" spans="10:11" x14ac:dyDescent="0.25">
      <c r="J491" s="152"/>
      <c r="K491" s="139"/>
    </row>
    <row r="492" spans="10:11" x14ac:dyDescent="0.25">
      <c r="J492" s="152"/>
      <c r="K492" s="139"/>
    </row>
    <row r="493" spans="10:11" x14ac:dyDescent="0.25">
      <c r="J493" s="152"/>
      <c r="K493" s="139"/>
    </row>
    <row r="494" spans="10:11" x14ac:dyDescent="0.25">
      <c r="J494" s="152"/>
      <c r="K494" s="139"/>
    </row>
    <row r="495" spans="10:11" x14ac:dyDescent="0.25">
      <c r="J495" s="152"/>
      <c r="K495" s="139"/>
    </row>
    <row r="496" spans="10:11" x14ac:dyDescent="0.25">
      <c r="J496" s="152"/>
      <c r="K496" s="139"/>
    </row>
    <row r="497" spans="10:11" x14ac:dyDescent="0.25">
      <c r="J497" s="152"/>
      <c r="K497" s="139"/>
    </row>
    <row r="498" spans="10:11" x14ac:dyDescent="0.25">
      <c r="J498" s="152"/>
      <c r="K498" s="139"/>
    </row>
    <row r="499" spans="10:11" x14ac:dyDescent="0.25">
      <c r="J499" s="152"/>
      <c r="K499" s="139"/>
    </row>
    <row r="500" spans="10:11" x14ac:dyDescent="0.25">
      <c r="J500" s="152"/>
      <c r="K500" s="139"/>
    </row>
    <row r="501" spans="10:11" x14ac:dyDescent="0.25">
      <c r="J501" s="152"/>
      <c r="K501" s="139"/>
    </row>
    <row r="502" spans="10:11" x14ac:dyDescent="0.25">
      <c r="J502" s="152"/>
      <c r="K502" s="139"/>
    </row>
    <row r="503" spans="10:11" x14ac:dyDescent="0.25">
      <c r="J503" s="152"/>
      <c r="K503" s="139"/>
    </row>
    <row r="504" spans="10:11" x14ac:dyDescent="0.25">
      <c r="J504" s="152"/>
      <c r="K504" s="139"/>
    </row>
    <row r="505" spans="10:11" x14ac:dyDescent="0.25">
      <c r="J505" s="152"/>
      <c r="K505" s="139"/>
    </row>
    <row r="506" spans="10:11" x14ac:dyDescent="0.25">
      <c r="J506" s="152"/>
      <c r="K506" s="139"/>
    </row>
    <row r="507" spans="10:11" x14ac:dyDescent="0.25">
      <c r="J507" s="152"/>
      <c r="K507" s="139"/>
    </row>
    <row r="508" spans="10:11" x14ac:dyDescent="0.25">
      <c r="J508" s="152"/>
      <c r="K508" s="139"/>
    </row>
    <row r="509" spans="10:11" x14ac:dyDescent="0.25">
      <c r="J509" s="152"/>
      <c r="K509" s="139"/>
    </row>
    <row r="510" spans="10:11" x14ac:dyDescent="0.25">
      <c r="J510" s="152"/>
      <c r="K510" s="139"/>
    </row>
    <row r="511" spans="10:11" x14ac:dyDescent="0.25">
      <c r="J511" s="152"/>
      <c r="K511" s="139"/>
    </row>
    <row r="512" spans="10:11" x14ac:dyDescent="0.25">
      <c r="J512" s="152"/>
      <c r="K512" s="139"/>
    </row>
    <row r="513" spans="10:11" x14ac:dyDescent="0.25">
      <c r="J513" s="152"/>
      <c r="K513" s="139"/>
    </row>
    <row r="514" spans="10:11" x14ac:dyDescent="0.25">
      <c r="J514" s="152"/>
      <c r="K514" s="139"/>
    </row>
    <row r="515" spans="10:11" x14ac:dyDescent="0.25">
      <c r="J515" s="152"/>
      <c r="K515" s="139"/>
    </row>
    <row r="516" spans="10:11" x14ac:dyDescent="0.25">
      <c r="J516" s="152"/>
      <c r="K516" s="139"/>
    </row>
    <row r="517" spans="10:11" x14ac:dyDescent="0.25">
      <c r="J517" s="152"/>
      <c r="K517" s="139"/>
    </row>
    <row r="518" spans="10:11" x14ac:dyDescent="0.25">
      <c r="J518" s="152"/>
      <c r="K518" s="139"/>
    </row>
    <row r="519" spans="10:11" x14ac:dyDescent="0.25">
      <c r="J519" s="152"/>
      <c r="K519" s="139"/>
    </row>
    <row r="520" spans="10:11" x14ac:dyDescent="0.25">
      <c r="J520" s="152"/>
      <c r="K520" s="139"/>
    </row>
    <row r="521" spans="10:11" x14ac:dyDescent="0.25">
      <c r="J521" s="152"/>
      <c r="K521" s="139"/>
    </row>
    <row r="522" spans="10:11" x14ac:dyDescent="0.25">
      <c r="J522" s="152"/>
      <c r="K522" s="139"/>
    </row>
    <row r="523" spans="10:11" x14ac:dyDescent="0.25">
      <c r="J523" s="152"/>
      <c r="K523" s="139"/>
    </row>
    <row r="524" spans="10:11" x14ac:dyDescent="0.25">
      <c r="J524" s="152"/>
      <c r="K524" s="139"/>
    </row>
    <row r="525" spans="10:11" x14ac:dyDescent="0.25">
      <c r="J525" s="152"/>
      <c r="K525" s="139"/>
    </row>
    <row r="526" spans="10:11" x14ac:dyDescent="0.25">
      <c r="J526" s="152"/>
      <c r="K526" s="139"/>
    </row>
    <row r="527" spans="10:11" x14ac:dyDescent="0.25">
      <c r="J527" s="152"/>
      <c r="K527" s="139"/>
    </row>
    <row r="528" spans="10:11" x14ac:dyDescent="0.25">
      <c r="J528" s="152"/>
      <c r="K528" s="139"/>
    </row>
    <row r="529" spans="10:11" x14ac:dyDescent="0.25">
      <c r="J529" s="152"/>
      <c r="K529" s="139"/>
    </row>
    <row r="530" spans="10:11" x14ac:dyDescent="0.25">
      <c r="J530" s="152"/>
      <c r="K530" s="139"/>
    </row>
    <row r="531" spans="10:11" x14ac:dyDescent="0.25">
      <c r="J531" s="152"/>
      <c r="K531" s="139"/>
    </row>
    <row r="532" spans="10:11" x14ac:dyDescent="0.25">
      <c r="J532" s="152"/>
      <c r="K532" s="139"/>
    </row>
    <row r="533" spans="10:11" x14ac:dyDescent="0.25">
      <c r="J533" s="152"/>
      <c r="K533" s="139"/>
    </row>
    <row r="534" spans="10:11" x14ac:dyDescent="0.25">
      <c r="J534" s="152"/>
      <c r="K534" s="139"/>
    </row>
    <row r="535" spans="10:11" x14ac:dyDescent="0.25">
      <c r="J535" s="152"/>
      <c r="K535" s="139"/>
    </row>
    <row r="536" spans="10:11" x14ac:dyDescent="0.25">
      <c r="J536" s="152"/>
      <c r="K536" s="139"/>
    </row>
    <row r="537" spans="10:11" x14ac:dyDescent="0.25">
      <c r="J537" s="152"/>
      <c r="K537" s="139"/>
    </row>
    <row r="538" spans="10:11" x14ac:dyDescent="0.25">
      <c r="J538" s="152"/>
      <c r="K538" s="139"/>
    </row>
    <row r="539" spans="10:11" x14ac:dyDescent="0.25">
      <c r="J539" s="152"/>
      <c r="K539" s="139"/>
    </row>
    <row r="540" spans="10:11" x14ac:dyDescent="0.25">
      <c r="J540" s="152"/>
      <c r="K540" s="139"/>
    </row>
    <row r="541" spans="10:11" x14ac:dyDescent="0.25">
      <c r="J541" s="152"/>
      <c r="K541" s="139"/>
    </row>
    <row r="542" spans="10:11" x14ac:dyDescent="0.25">
      <c r="J542" s="152"/>
      <c r="K542" s="139"/>
    </row>
    <row r="543" spans="10:11" x14ac:dyDescent="0.25">
      <c r="J543" s="152"/>
      <c r="K543" s="139"/>
    </row>
    <row r="544" spans="10:11" x14ac:dyDescent="0.25">
      <c r="J544" s="152"/>
      <c r="K544" s="139"/>
    </row>
    <row r="545" spans="10:11" x14ac:dyDescent="0.25">
      <c r="J545" s="152"/>
      <c r="K545" s="139"/>
    </row>
    <row r="546" spans="10:11" x14ac:dyDescent="0.25">
      <c r="J546" s="152"/>
      <c r="K546" s="139"/>
    </row>
    <row r="547" spans="10:11" x14ac:dyDescent="0.25">
      <c r="J547" s="152"/>
      <c r="K547" s="139"/>
    </row>
    <row r="548" spans="10:11" x14ac:dyDescent="0.25">
      <c r="J548" s="152"/>
      <c r="K548" s="139"/>
    </row>
    <row r="549" spans="10:11" x14ac:dyDescent="0.25">
      <c r="J549" s="152"/>
      <c r="K549" s="139"/>
    </row>
    <row r="550" spans="10:11" x14ac:dyDescent="0.25">
      <c r="J550" s="152"/>
      <c r="K550" s="139"/>
    </row>
    <row r="551" spans="10:11" x14ac:dyDescent="0.25">
      <c r="J551" s="152"/>
      <c r="K551" s="139"/>
    </row>
    <row r="552" spans="10:11" x14ac:dyDescent="0.25">
      <c r="J552" s="152"/>
      <c r="K552" s="139"/>
    </row>
    <row r="553" spans="10:11" x14ac:dyDescent="0.25">
      <c r="J553" s="152"/>
      <c r="K553" s="139"/>
    </row>
    <row r="554" spans="10:11" x14ac:dyDescent="0.25">
      <c r="J554" s="152"/>
      <c r="K554" s="139"/>
    </row>
    <row r="555" spans="10:11" x14ac:dyDescent="0.25">
      <c r="J555" s="152"/>
      <c r="K555" s="139"/>
    </row>
    <row r="556" spans="10:11" x14ac:dyDescent="0.25">
      <c r="J556" s="152"/>
      <c r="K556" s="139"/>
    </row>
    <row r="557" spans="10:11" x14ac:dyDescent="0.25">
      <c r="J557" s="152"/>
      <c r="K557" s="139"/>
    </row>
    <row r="558" spans="10:11" x14ac:dyDescent="0.25">
      <c r="J558" s="152"/>
      <c r="K558" s="139"/>
    </row>
    <row r="559" spans="10:11" x14ac:dyDescent="0.25">
      <c r="J559" s="152"/>
      <c r="K559" s="139"/>
    </row>
    <row r="560" spans="10:11" x14ac:dyDescent="0.25">
      <c r="J560" s="152"/>
      <c r="K560" s="139"/>
    </row>
    <row r="561" spans="10:11" x14ac:dyDescent="0.25">
      <c r="J561" s="152"/>
      <c r="K561" s="139"/>
    </row>
    <row r="562" spans="10:11" x14ac:dyDescent="0.25">
      <c r="J562" s="152"/>
      <c r="K562" s="139"/>
    </row>
    <row r="563" spans="10:11" x14ac:dyDescent="0.25">
      <c r="J563" s="152"/>
      <c r="K563" s="139"/>
    </row>
    <row r="564" spans="10:11" x14ac:dyDescent="0.25">
      <c r="J564" s="152"/>
      <c r="K564" s="139"/>
    </row>
    <row r="565" spans="10:11" x14ac:dyDescent="0.25">
      <c r="J565" s="152"/>
      <c r="K565" s="139"/>
    </row>
    <row r="566" spans="10:11" x14ac:dyDescent="0.25">
      <c r="J566" s="152"/>
      <c r="K566" s="139"/>
    </row>
    <row r="567" spans="10:11" x14ac:dyDescent="0.25">
      <c r="J567" s="152"/>
      <c r="K567" s="139"/>
    </row>
    <row r="568" spans="10:11" x14ac:dyDescent="0.25">
      <c r="J568" s="152"/>
      <c r="K568" s="139"/>
    </row>
    <row r="569" spans="10:11" x14ac:dyDescent="0.25">
      <c r="J569" s="152"/>
      <c r="K569" s="139"/>
    </row>
    <row r="570" spans="10:11" x14ac:dyDescent="0.25">
      <c r="J570" s="152"/>
      <c r="K570" s="139"/>
    </row>
    <row r="571" spans="10:11" x14ac:dyDescent="0.25">
      <c r="J571" s="152"/>
      <c r="K571" s="139"/>
    </row>
    <row r="572" spans="10:11" x14ac:dyDescent="0.25">
      <c r="J572" s="152"/>
      <c r="K572" s="139"/>
    </row>
    <row r="573" spans="10:11" x14ac:dyDescent="0.25">
      <c r="J573" s="152"/>
      <c r="K573" s="139"/>
    </row>
    <row r="574" spans="10:11" x14ac:dyDescent="0.25">
      <c r="J574" s="152"/>
      <c r="K574" s="139"/>
    </row>
    <row r="575" spans="10:11" x14ac:dyDescent="0.25">
      <c r="J575" s="152"/>
      <c r="K575" s="139"/>
    </row>
    <row r="576" spans="10:11" x14ac:dyDescent="0.25">
      <c r="J576" s="152"/>
      <c r="K576" s="139"/>
    </row>
    <row r="577" spans="10:11" x14ac:dyDescent="0.25">
      <c r="J577" s="152"/>
      <c r="K577" s="139"/>
    </row>
    <row r="578" spans="10:11" x14ac:dyDescent="0.25">
      <c r="J578" s="152"/>
      <c r="K578" s="139"/>
    </row>
    <row r="579" spans="10:11" x14ac:dyDescent="0.25">
      <c r="J579" s="152"/>
      <c r="K579" s="139"/>
    </row>
    <row r="580" spans="10:11" x14ac:dyDescent="0.25">
      <c r="J580" s="152"/>
      <c r="K580" s="139"/>
    </row>
    <row r="581" spans="10:11" x14ac:dyDescent="0.25">
      <c r="J581" s="152"/>
      <c r="K581" s="139"/>
    </row>
    <row r="582" spans="10:11" x14ac:dyDescent="0.25">
      <c r="J582" s="152"/>
      <c r="K582" s="139"/>
    </row>
    <row r="583" spans="10:11" x14ac:dyDescent="0.25">
      <c r="J583" s="152"/>
      <c r="K583" s="139"/>
    </row>
    <row r="584" spans="10:11" x14ac:dyDescent="0.25">
      <c r="J584" s="152"/>
      <c r="K584" s="139"/>
    </row>
    <row r="585" spans="10:11" x14ac:dyDescent="0.25">
      <c r="J585" s="152"/>
      <c r="K585" s="139"/>
    </row>
    <row r="586" spans="10:11" x14ac:dyDescent="0.25">
      <c r="J586" s="152"/>
      <c r="K586" s="139"/>
    </row>
    <row r="587" spans="10:11" x14ac:dyDescent="0.25">
      <c r="J587" s="152"/>
      <c r="K587" s="139"/>
    </row>
    <row r="588" spans="10:11" x14ac:dyDescent="0.25">
      <c r="J588" s="152"/>
      <c r="K588" s="139"/>
    </row>
    <row r="589" spans="10:11" x14ac:dyDescent="0.25">
      <c r="J589" s="152"/>
      <c r="K589" s="139"/>
    </row>
    <row r="590" spans="10:11" x14ac:dyDescent="0.25">
      <c r="J590" s="152"/>
      <c r="K590" s="139"/>
    </row>
    <row r="591" spans="10:11" x14ac:dyDescent="0.25">
      <c r="J591" s="152"/>
      <c r="K591" s="139"/>
    </row>
    <row r="592" spans="10:11" x14ac:dyDescent="0.25">
      <c r="J592" s="152"/>
      <c r="K592" s="139"/>
    </row>
    <row r="593" spans="10:11" x14ac:dyDescent="0.25">
      <c r="J593" s="152"/>
      <c r="K593" s="139"/>
    </row>
    <row r="594" spans="10:11" x14ac:dyDescent="0.25">
      <c r="J594" s="152"/>
      <c r="K594" s="139"/>
    </row>
    <row r="595" spans="10:11" x14ac:dyDescent="0.25">
      <c r="J595" s="152"/>
      <c r="K595" s="139"/>
    </row>
    <row r="596" spans="10:11" x14ac:dyDescent="0.25">
      <c r="J596" s="152"/>
      <c r="K596" s="139"/>
    </row>
    <row r="597" spans="10:11" x14ac:dyDescent="0.25">
      <c r="J597" s="152"/>
      <c r="K597" s="139"/>
    </row>
    <row r="598" spans="10:11" x14ac:dyDescent="0.25">
      <c r="J598" s="152"/>
      <c r="K598" s="139"/>
    </row>
    <row r="599" spans="10:11" x14ac:dyDescent="0.25">
      <c r="J599" s="152"/>
      <c r="K599" s="139"/>
    </row>
    <row r="600" spans="10:11" x14ac:dyDescent="0.25">
      <c r="J600" s="152"/>
      <c r="K600" s="139"/>
    </row>
    <row r="601" spans="10:11" x14ac:dyDescent="0.25">
      <c r="J601" s="152"/>
      <c r="K601" s="139"/>
    </row>
    <row r="602" spans="10:11" x14ac:dyDescent="0.25">
      <c r="J602" s="152"/>
      <c r="K602" s="139"/>
    </row>
    <row r="603" spans="10:11" x14ac:dyDescent="0.25">
      <c r="J603" s="152"/>
      <c r="K603" s="139"/>
    </row>
    <row r="604" spans="10:11" x14ac:dyDescent="0.25">
      <c r="J604" s="152"/>
      <c r="K604" s="139"/>
    </row>
    <row r="605" spans="10:11" x14ac:dyDescent="0.25">
      <c r="J605" s="152"/>
      <c r="K605" s="139"/>
    </row>
    <row r="606" spans="10:11" x14ac:dyDescent="0.25">
      <c r="J606" s="152"/>
      <c r="K606" s="139"/>
    </row>
    <row r="607" spans="10:11" x14ac:dyDescent="0.25">
      <c r="J607" s="152"/>
      <c r="K607" s="139"/>
    </row>
    <row r="608" spans="10:11" x14ac:dyDescent="0.25">
      <c r="J608" s="152"/>
      <c r="K608" s="139"/>
    </row>
    <row r="609" spans="10:11" x14ac:dyDescent="0.25">
      <c r="J609" s="152"/>
      <c r="K609" s="139"/>
    </row>
    <row r="610" spans="10:11" x14ac:dyDescent="0.25">
      <c r="J610" s="152"/>
      <c r="K610" s="139"/>
    </row>
    <row r="611" spans="10:11" x14ac:dyDescent="0.25">
      <c r="J611" s="152"/>
      <c r="K611" s="139"/>
    </row>
    <row r="612" spans="10:11" x14ac:dyDescent="0.25">
      <c r="J612" s="152"/>
      <c r="K612" s="139"/>
    </row>
    <row r="613" spans="10:11" x14ac:dyDescent="0.25">
      <c r="J613" s="152"/>
      <c r="K613" s="139"/>
    </row>
    <row r="614" spans="10:11" x14ac:dyDescent="0.25">
      <c r="J614" s="152"/>
      <c r="K614" s="139"/>
    </row>
    <row r="615" spans="10:11" x14ac:dyDescent="0.25">
      <c r="J615" s="152"/>
      <c r="K615" s="139"/>
    </row>
    <row r="616" spans="10:11" x14ac:dyDescent="0.25">
      <c r="J616" s="152"/>
      <c r="K616" s="139"/>
    </row>
    <row r="617" spans="10:11" x14ac:dyDescent="0.25">
      <c r="J617" s="152"/>
      <c r="K617" s="139"/>
    </row>
    <row r="618" spans="10:11" x14ac:dyDescent="0.25">
      <c r="J618" s="152"/>
      <c r="K618" s="139"/>
    </row>
    <row r="619" spans="10:11" x14ac:dyDescent="0.25">
      <c r="J619" s="152"/>
      <c r="K619" s="139"/>
    </row>
    <row r="620" spans="10:11" x14ac:dyDescent="0.25">
      <c r="J620" s="152"/>
      <c r="K620" s="139"/>
    </row>
    <row r="621" spans="10:11" x14ac:dyDescent="0.25">
      <c r="J621" s="152"/>
      <c r="K621" s="139"/>
    </row>
    <row r="622" spans="10:11" x14ac:dyDescent="0.25">
      <c r="J622" s="152"/>
      <c r="K622" s="139"/>
    </row>
    <row r="623" spans="10:11" x14ac:dyDescent="0.25">
      <c r="J623" s="152"/>
      <c r="K623" s="139"/>
    </row>
    <row r="624" spans="10:11" x14ac:dyDescent="0.25">
      <c r="J624" s="152"/>
      <c r="K624" s="139"/>
    </row>
    <row r="625" spans="10:11" x14ac:dyDescent="0.25">
      <c r="J625" s="152"/>
      <c r="K625" s="139"/>
    </row>
    <row r="626" spans="10:11" x14ac:dyDescent="0.25">
      <c r="J626" s="152"/>
      <c r="K626" s="139"/>
    </row>
    <row r="627" spans="10:11" x14ac:dyDescent="0.25">
      <c r="J627" s="152"/>
      <c r="K627" s="139"/>
    </row>
    <row r="628" spans="10:11" x14ac:dyDescent="0.25">
      <c r="J628" s="152"/>
      <c r="K628" s="139"/>
    </row>
    <row r="629" spans="10:11" x14ac:dyDescent="0.25">
      <c r="J629" s="152"/>
      <c r="K629" s="139"/>
    </row>
    <row r="630" spans="10:11" x14ac:dyDescent="0.25">
      <c r="J630" s="152"/>
      <c r="K630" s="139"/>
    </row>
    <row r="631" spans="10:11" x14ac:dyDescent="0.25">
      <c r="J631" s="152"/>
      <c r="K631" s="139"/>
    </row>
    <row r="632" spans="10:11" x14ac:dyDescent="0.25">
      <c r="J632" s="152"/>
      <c r="K632" s="139"/>
    </row>
    <row r="633" spans="10:11" x14ac:dyDescent="0.25">
      <c r="J633" s="152"/>
      <c r="K633" s="139"/>
    </row>
    <row r="634" spans="10:11" x14ac:dyDescent="0.25">
      <c r="J634" s="152"/>
      <c r="K634" s="139"/>
    </row>
    <row r="635" spans="10:11" x14ac:dyDescent="0.25">
      <c r="J635" s="152"/>
      <c r="K635" s="139"/>
    </row>
    <row r="636" spans="10:11" x14ac:dyDescent="0.25">
      <c r="J636" s="152"/>
      <c r="K636" s="139"/>
    </row>
    <row r="637" spans="10:11" x14ac:dyDescent="0.25">
      <c r="J637" s="152"/>
      <c r="K637" s="139"/>
    </row>
    <row r="638" spans="10:11" x14ac:dyDescent="0.25">
      <c r="J638" s="152"/>
      <c r="K638" s="139"/>
    </row>
    <row r="639" spans="10:11" x14ac:dyDescent="0.25">
      <c r="J639" s="152"/>
      <c r="K639" s="139"/>
    </row>
    <row r="640" spans="10:11" x14ac:dyDescent="0.25">
      <c r="J640" s="152"/>
      <c r="K640" s="139"/>
    </row>
    <row r="641" spans="10:11" x14ac:dyDescent="0.25">
      <c r="J641" s="152"/>
      <c r="K641" s="139"/>
    </row>
    <row r="642" spans="10:11" x14ac:dyDescent="0.25">
      <c r="J642" s="152"/>
      <c r="K642" s="139"/>
    </row>
    <row r="643" spans="10:11" x14ac:dyDescent="0.25">
      <c r="J643" s="152"/>
      <c r="K643" s="139"/>
    </row>
    <row r="644" spans="10:11" x14ac:dyDescent="0.25">
      <c r="J644" s="152"/>
      <c r="K644" s="139"/>
    </row>
    <row r="645" spans="10:11" x14ac:dyDescent="0.25">
      <c r="J645" s="152"/>
      <c r="K645" s="139"/>
    </row>
    <row r="646" spans="10:11" x14ac:dyDescent="0.25">
      <c r="J646" s="152"/>
      <c r="K646" s="139"/>
    </row>
    <row r="647" spans="10:11" x14ac:dyDescent="0.25">
      <c r="J647" s="152"/>
      <c r="K647" s="139"/>
    </row>
    <row r="648" spans="10:11" x14ac:dyDescent="0.25">
      <c r="J648" s="152"/>
      <c r="K648" s="139"/>
    </row>
    <row r="649" spans="10:11" x14ac:dyDescent="0.25">
      <c r="J649" s="152"/>
      <c r="K649" s="139"/>
    </row>
    <row r="650" spans="10:11" x14ac:dyDescent="0.25">
      <c r="J650" s="152"/>
      <c r="K650" s="139"/>
    </row>
    <row r="651" spans="10:11" x14ac:dyDescent="0.25">
      <c r="J651" s="152"/>
      <c r="K651" s="139"/>
    </row>
    <row r="652" spans="10:11" x14ac:dyDescent="0.25">
      <c r="J652" s="152"/>
      <c r="K652" s="139"/>
    </row>
    <row r="653" spans="10:11" x14ac:dyDescent="0.25">
      <c r="J653" s="152"/>
      <c r="K653" s="139"/>
    </row>
    <row r="654" spans="10:11" x14ac:dyDescent="0.25">
      <c r="J654" s="152"/>
      <c r="K654" s="139"/>
    </row>
    <row r="655" spans="10:11" x14ac:dyDescent="0.25">
      <c r="J655" s="152"/>
      <c r="K655" s="139"/>
    </row>
    <row r="656" spans="10:11" x14ac:dyDescent="0.25">
      <c r="J656" s="152"/>
      <c r="K656" s="139"/>
    </row>
    <row r="657" spans="10:11" x14ac:dyDescent="0.25">
      <c r="J657" s="152"/>
      <c r="K657" s="139"/>
    </row>
    <row r="658" spans="10:11" x14ac:dyDescent="0.25">
      <c r="J658" s="152"/>
      <c r="K658" s="139"/>
    </row>
    <row r="659" spans="10:11" x14ac:dyDescent="0.25">
      <c r="J659" s="152"/>
      <c r="K659" s="139"/>
    </row>
    <row r="660" spans="10:11" x14ac:dyDescent="0.25">
      <c r="J660" s="152"/>
      <c r="K660" s="139"/>
    </row>
    <row r="661" spans="10:11" x14ac:dyDescent="0.25">
      <c r="J661" s="152"/>
      <c r="K661" s="139"/>
    </row>
    <row r="662" spans="10:11" x14ac:dyDescent="0.25">
      <c r="J662" s="152"/>
      <c r="K662" s="139"/>
    </row>
    <row r="663" spans="10:11" x14ac:dyDescent="0.25">
      <c r="J663" s="152"/>
      <c r="K663" s="139"/>
    </row>
    <row r="664" spans="10:11" x14ac:dyDescent="0.25">
      <c r="J664" s="152"/>
      <c r="K664" s="139"/>
    </row>
    <row r="665" spans="10:11" x14ac:dyDescent="0.25">
      <c r="J665" s="152"/>
      <c r="K665" s="139"/>
    </row>
    <row r="666" spans="10:11" x14ac:dyDescent="0.25">
      <c r="J666" s="152"/>
      <c r="K666" s="139"/>
    </row>
    <row r="667" spans="10:11" x14ac:dyDescent="0.25">
      <c r="J667" s="152"/>
      <c r="K667" s="139"/>
    </row>
    <row r="668" spans="10:11" x14ac:dyDescent="0.25">
      <c r="J668" s="152"/>
      <c r="K668" s="139"/>
    </row>
    <row r="669" spans="10:11" x14ac:dyDescent="0.25">
      <c r="J669" s="152"/>
      <c r="K669" s="139"/>
    </row>
    <row r="670" spans="10:11" x14ac:dyDescent="0.25">
      <c r="J670" s="152"/>
      <c r="K670" s="139"/>
    </row>
    <row r="671" spans="10:11" x14ac:dyDescent="0.25">
      <c r="J671" s="152"/>
      <c r="K671" s="139"/>
    </row>
    <row r="672" spans="10:11" x14ac:dyDescent="0.25">
      <c r="J672" s="152"/>
      <c r="K672" s="139"/>
    </row>
    <row r="673" spans="10:11" x14ac:dyDescent="0.25">
      <c r="J673" s="152"/>
      <c r="K673" s="139"/>
    </row>
    <row r="674" spans="10:11" x14ac:dyDescent="0.25">
      <c r="J674" s="152"/>
      <c r="K674" s="139"/>
    </row>
    <row r="675" spans="10:11" x14ac:dyDescent="0.25">
      <c r="J675" s="152"/>
      <c r="K675" s="139"/>
    </row>
    <row r="676" spans="10:11" x14ac:dyDescent="0.25">
      <c r="J676" s="152"/>
      <c r="K676" s="139"/>
    </row>
    <row r="677" spans="10:11" x14ac:dyDescent="0.25">
      <c r="J677" s="152"/>
      <c r="K677" s="139"/>
    </row>
    <row r="678" spans="10:11" x14ac:dyDescent="0.25">
      <c r="J678" s="152"/>
      <c r="K678" s="139"/>
    </row>
    <row r="679" spans="10:11" x14ac:dyDescent="0.25">
      <c r="J679" s="152"/>
      <c r="K679" s="139"/>
    </row>
    <row r="680" spans="10:11" x14ac:dyDescent="0.25">
      <c r="J680" s="152"/>
      <c r="K680" s="139"/>
    </row>
    <row r="681" spans="10:11" x14ac:dyDescent="0.25">
      <c r="J681" s="152"/>
      <c r="K681" s="139"/>
    </row>
    <row r="682" spans="10:11" x14ac:dyDescent="0.25">
      <c r="J682" s="152"/>
      <c r="K682" s="139"/>
    </row>
    <row r="683" spans="10:11" x14ac:dyDescent="0.25">
      <c r="J683" s="152"/>
      <c r="K683" s="139"/>
    </row>
    <row r="684" spans="10:11" x14ac:dyDescent="0.25">
      <c r="J684" s="152"/>
      <c r="K684" s="139"/>
    </row>
    <row r="685" spans="10:11" x14ac:dyDescent="0.25">
      <c r="J685" s="152"/>
      <c r="K685" s="139"/>
    </row>
    <row r="686" spans="10:11" x14ac:dyDescent="0.25">
      <c r="J686" s="152"/>
      <c r="K686" s="139"/>
    </row>
    <row r="687" spans="10:11" x14ac:dyDescent="0.25">
      <c r="J687" s="152"/>
      <c r="K687" s="139"/>
    </row>
    <row r="688" spans="10:11" x14ac:dyDescent="0.25">
      <c r="J688" s="152"/>
      <c r="K688" s="139"/>
    </row>
    <row r="689" spans="10:11" x14ac:dyDescent="0.25">
      <c r="J689" s="152"/>
      <c r="K689" s="139"/>
    </row>
    <row r="690" spans="10:11" x14ac:dyDescent="0.25">
      <c r="J690" s="152"/>
      <c r="K690" s="139"/>
    </row>
    <row r="691" spans="10:11" x14ac:dyDescent="0.25">
      <c r="J691" s="152"/>
      <c r="K691" s="139"/>
    </row>
    <row r="692" spans="10:11" x14ac:dyDescent="0.25">
      <c r="J692" s="152"/>
      <c r="K692" s="139"/>
    </row>
    <row r="693" spans="10:11" x14ac:dyDescent="0.25">
      <c r="J693" s="152"/>
      <c r="K693" s="139"/>
    </row>
    <row r="694" spans="10:11" x14ac:dyDescent="0.25">
      <c r="J694" s="152"/>
      <c r="K694" s="139"/>
    </row>
    <row r="695" spans="10:11" x14ac:dyDescent="0.25">
      <c r="J695" s="152"/>
      <c r="K695" s="139"/>
    </row>
    <row r="696" spans="10:11" x14ac:dyDescent="0.25">
      <c r="J696" s="152"/>
      <c r="K696" s="139"/>
    </row>
    <row r="697" spans="10:11" x14ac:dyDescent="0.25">
      <c r="J697" s="152"/>
      <c r="K697" s="139"/>
    </row>
    <row r="698" spans="10:11" x14ac:dyDescent="0.25">
      <c r="J698" s="152"/>
      <c r="K698" s="139"/>
    </row>
    <row r="699" spans="10:11" x14ac:dyDescent="0.25">
      <c r="J699" s="152"/>
      <c r="K699" s="139"/>
    </row>
    <row r="700" spans="10:11" x14ac:dyDescent="0.25">
      <c r="J700" s="152"/>
      <c r="K700" s="139"/>
    </row>
    <row r="701" spans="10:11" x14ac:dyDescent="0.25">
      <c r="J701" s="152"/>
      <c r="K701" s="139"/>
    </row>
    <row r="702" spans="10:11" x14ac:dyDescent="0.25">
      <c r="J702" s="152"/>
      <c r="K702" s="139"/>
    </row>
    <row r="703" spans="10:11" x14ac:dyDescent="0.25">
      <c r="J703" s="152"/>
      <c r="K703" s="139"/>
    </row>
    <row r="704" spans="10:11" x14ac:dyDescent="0.25">
      <c r="J704" s="152"/>
      <c r="K704" s="139"/>
    </row>
    <row r="705" spans="10:11" x14ac:dyDescent="0.25">
      <c r="J705" s="152"/>
      <c r="K705" s="139"/>
    </row>
    <row r="706" spans="10:11" x14ac:dyDescent="0.25">
      <c r="J706" s="152"/>
      <c r="K706" s="139"/>
    </row>
    <row r="707" spans="10:11" x14ac:dyDescent="0.25">
      <c r="J707" s="152"/>
      <c r="K707" s="139"/>
    </row>
    <row r="708" spans="10:11" x14ac:dyDescent="0.25">
      <c r="J708" s="152"/>
      <c r="K708" s="139"/>
    </row>
    <row r="709" spans="10:11" x14ac:dyDescent="0.25">
      <c r="J709" s="152"/>
      <c r="K709" s="139"/>
    </row>
    <row r="710" spans="10:11" x14ac:dyDescent="0.25">
      <c r="J710" s="152"/>
      <c r="K710" s="139"/>
    </row>
    <row r="711" spans="10:11" x14ac:dyDescent="0.25">
      <c r="J711" s="152"/>
      <c r="K711" s="139"/>
    </row>
    <row r="712" spans="10:11" x14ac:dyDescent="0.25">
      <c r="J712" s="152"/>
      <c r="K712" s="139"/>
    </row>
    <row r="713" spans="10:11" x14ac:dyDescent="0.25">
      <c r="J713" s="152"/>
      <c r="K713" s="139"/>
    </row>
    <row r="714" spans="10:11" x14ac:dyDescent="0.25">
      <c r="J714" s="152"/>
      <c r="K714" s="139"/>
    </row>
    <row r="715" spans="10:11" x14ac:dyDescent="0.25">
      <c r="J715" s="152"/>
      <c r="K715" s="139"/>
    </row>
    <row r="716" spans="10:11" x14ac:dyDescent="0.25">
      <c r="J716" s="152"/>
      <c r="K716" s="139"/>
    </row>
    <row r="717" spans="10:11" x14ac:dyDescent="0.25">
      <c r="J717" s="152"/>
      <c r="K717" s="139"/>
    </row>
    <row r="718" spans="10:11" x14ac:dyDescent="0.25">
      <c r="J718" s="152"/>
      <c r="K718" s="139"/>
    </row>
    <row r="719" spans="10:11" x14ac:dyDescent="0.25">
      <c r="J719" s="152"/>
      <c r="K719" s="139"/>
    </row>
    <row r="720" spans="10:11" x14ac:dyDescent="0.25">
      <c r="J720" s="152"/>
      <c r="K720" s="139"/>
    </row>
    <row r="721" spans="10:11" x14ac:dyDescent="0.25">
      <c r="J721" s="152"/>
      <c r="K721" s="139"/>
    </row>
    <row r="722" spans="10:11" x14ac:dyDescent="0.25">
      <c r="J722" s="152"/>
      <c r="K722" s="139"/>
    </row>
    <row r="723" spans="10:11" x14ac:dyDescent="0.25">
      <c r="J723" s="152"/>
      <c r="K723" s="139"/>
    </row>
    <row r="724" spans="10:11" x14ac:dyDescent="0.25">
      <c r="J724" s="152"/>
      <c r="K724" s="139"/>
    </row>
    <row r="725" spans="10:11" x14ac:dyDescent="0.25">
      <c r="J725" s="152"/>
      <c r="K725" s="139"/>
    </row>
    <row r="726" spans="10:11" x14ac:dyDescent="0.25">
      <c r="J726" s="152"/>
      <c r="K726" s="139"/>
    </row>
    <row r="727" spans="10:11" x14ac:dyDescent="0.25">
      <c r="J727" s="152"/>
      <c r="K727" s="139"/>
    </row>
    <row r="728" spans="10:11" x14ac:dyDescent="0.25">
      <c r="J728" s="152"/>
      <c r="K728" s="139"/>
    </row>
    <row r="729" spans="10:11" x14ac:dyDescent="0.25">
      <c r="J729" s="152"/>
      <c r="K729" s="139"/>
    </row>
    <row r="730" spans="10:11" x14ac:dyDescent="0.25">
      <c r="J730" s="152"/>
      <c r="K730" s="139"/>
    </row>
    <row r="731" spans="10:11" x14ac:dyDescent="0.25">
      <c r="J731" s="152"/>
      <c r="K731" s="139"/>
    </row>
    <row r="732" spans="10:11" x14ac:dyDescent="0.25">
      <c r="J732" s="152"/>
      <c r="K732" s="139"/>
    </row>
    <row r="733" spans="10:11" x14ac:dyDescent="0.25">
      <c r="J733" s="152"/>
      <c r="K733" s="139"/>
    </row>
    <row r="734" spans="10:11" x14ac:dyDescent="0.25">
      <c r="J734" s="152"/>
      <c r="K734" s="139"/>
    </row>
    <row r="735" spans="10:11" x14ac:dyDescent="0.25">
      <c r="J735" s="152"/>
      <c r="K735" s="139"/>
    </row>
    <row r="736" spans="10:11" x14ac:dyDescent="0.25">
      <c r="J736" s="152"/>
      <c r="K736" s="139"/>
    </row>
    <row r="737" spans="10:11" x14ac:dyDescent="0.25">
      <c r="J737" s="152"/>
      <c r="K737" s="139"/>
    </row>
    <row r="738" spans="10:11" x14ac:dyDescent="0.25">
      <c r="J738" s="152"/>
      <c r="K738" s="139"/>
    </row>
    <row r="739" spans="10:11" x14ac:dyDescent="0.25">
      <c r="J739" s="152"/>
      <c r="K739" s="139"/>
    </row>
    <row r="740" spans="10:11" x14ac:dyDescent="0.25">
      <c r="J740" s="152"/>
      <c r="K740" s="139"/>
    </row>
    <row r="741" spans="10:11" x14ac:dyDescent="0.25">
      <c r="J741" s="152"/>
      <c r="K741" s="139"/>
    </row>
    <row r="742" spans="10:11" x14ac:dyDescent="0.25">
      <c r="J742" s="152"/>
      <c r="K742" s="139"/>
    </row>
    <row r="743" spans="10:11" x14ac:dyDescent="0.25">
      <c r="J743" s="152"/>
      <c r="K743" s="139"/>
    </row>
    <row r="744" spans="10:11" x14ac:dyDescent="0.25">
      <c r="J744" s="152"/>
      <c r="K744" s="139"/>
    </row>
    <row r="745" spans="10:11" x14ac:dyDescent="0.25">
      <c r="J745" s="152"/>
      <c r="K745" s="139"/>
    </row>
    <row r="746" spans="10:11" x14ac:dyDescent="0.25">
      <c r="J746" s="152"/>
      <c r="K746" s="139"/>
    </row>
    <row r="747" spans="10:11" x14ac:dyDescent="0.25">
      <c r="J747" s="152"/>
      <c r="K747" s="139"/>
    </row>
    <row r="748" spans="10:11" x14ac:dyDescent="0.25">
      <c r="J748" s="152"/>
      <c r="K748" s="139"/>
    </row>
    <row r="749" spans="10:11" x14ac:dyDescent="0.25">
      <c r="J749" s="152"/>
      <c r="K749" s="139"/>
    </row>
    <row r="750" spans="10:11" x14ac:dyDescent="0.25">
      <c r="J750" s="152"/>
      <c r="K750" s="139"/>
    </row>
    <row r="751" spans="10:11" x14ac:dyDescent="0.25">
      <c r="J751" s="152"/>
      <c r="K751" s="139"/>
    </row>
    <row r="752" spans="10:11" x14ac:dyDescent="0.25">
      <c r="J752" s="152"/>
      <c r="K752" s="139"/>
    </row>
    <row r="753" spans="10:11" x14ac:dyDescent="0.25">
      <c r="J753" s="152"/>
      <c r="K753" s="139"/>
    </row>
    <row r="754" spans="10:11" x14ac:dyDescent="0.25">
      <c r="J754" s="152"/>
      <c r="K754" s="139"/>
    </row>
    <row r="755" spans="10:11" x14ac:dyDescent="0.25">
      <c r="J755" s="152"/>
      <c r="K755" s="139"/>
    </row>
    <row r="756" spans="10:11" x14ac:dyDescent="0.25">
      <c r="J756" s="152"/>
      <c r="K756" s="139"/>
    </row>
    <row r="757" spans="10:11" x14ac:dyDescent="0.25">
      <c r="J757" s="152"/>
      <c r="K757" s="139"/>
    </row>
    <row r="758" spans="10:11" x14ac:dyDescent="0.25">
      <c r="J758" s="152"/>
      <c r="K758" s="139"/>
    </row>
    <row r="759" spans="10:11" x14ac:dyDescent="0.25">
      <c r="J759" s="152"/>
      <c r="K759" s="139"/>
    </row>
    <row r="760" spans="10:11" x14ac:dyDescent="0.25">
      <c r="J760" s="152"/>
      <c r="K760" s="139"/>
    </row>
    <row r="761" spans="10:11" x14ac:dyDescent="0.25">
      <c r="J761" s="152"/>
      <c r="K761" s="139"/>
    </row>
    <row r="762" spans="10:11" x14ac:dyDescent="0.25">
      <c r="J762" s="152"/>
      <c r="K762" s="139"/>
    </row>
    <row r="763" spans="10:11" x14ac:dyDescent="0.25">
      <c r="J763" s="152"/>
      <c r="K763" s="139"/>
    </row>
    <row r="764" spans="10:11" x14ac:dyDescent="0.25">
      <c r="J764" s="152"/>
      <c r="K764" s="139"/>
    </row>
    <row r="765" spans="10:11" x14ac:dyDescent="0.25">
      <c r="J765" s="152"/>
      <c r="K765" s="139"/>
    </row>
    <row r="766" spans="10:11" x14ac:dyDescent="0.25">
      <c r="J766" s="152"/>
      <c r="K766" s="139"/>
    </row>
    <row r="767" spans="10:11" x14ac:dyDescent="0.25">
      <c r="J767" s="152"/>
      <c r="K767" s="139"/>
    </row>
    <row r="768" spans="10:11" x14ac:dyDescent="0.25">
      <c r="J768" s="152"/>
      <c r="K768" s="139"/>
    </row>
    <row r="769" spans="10:11" x14ac:dyDescent="0.25">
      <c r="J769" s="152"/>
      <c r="K769" s="139"/>
    </row>
    <row r="770" spans="10:11" x14ac:dyDescent="0.25">
      <c r="J770" s="152"/>
      <c r="K770" s="139"/>
    </row>
    <row r="771" spans="10:11" x14ac:dyDescent="0.25">
      <c r="J771" s="152"/>
      <c r="K771" s="139"/>
    </row>
    <row r="772" spans="10:11" x14ac:dyDescent="0.25">
      <c r="J772" s="152"/>
      <c r="K772" s="139"/>
    </row>
    <row r="773" spans="10:11" x14ac:dyDescent="0.25">
      <c r="J773" s="152"/>
      <c r="K773" s="139"/>
    </row>
    <row r="774" spans="10:11" x14ac:dyDescent="0.25">
      <c r="J774" s="152"/>
      <c r="K774" s="139"/>
    </row>
    <row r="775" spans="10:11" x14ac:dyDescent="0.25">
      <c r="J775" s="152"/>
      <c r="K775" s="139"/>
    </row>
    <row r="776" spans="10:11" x14ac:dyDescent="0.25">
      <c r="J776" s="152"/>
      <c r="K776" s="139"/>
    </row>
    <row r="777" spans="10:11" x14ac:dyDescent="0.25">
      <c r="J777" s="152"/>
      <c r="K777" s="139"/>
    </row>
    <row r="778" spans="10:11" x14ac:dyDescent="0.25">
      <c r="J778" s="152"/>
      <c r="K778" s="139"/>
    </row>
    <row r="779" spans="10:11" x14ac:dyDescent="0.25">
      <c r="J779" s="152"/>
      <c r="K779" s="139"/>
    </row>
    <row r="780" spans="10:11" x14ac:dyDescent="0.25">
      <c r="J780" s="152"/>
      <c r="K780" s="139"/>
    </row>
    <row r="781" spans="10:11" x14ac:dyDescent="0.25">
      <c r="J781" s="152"/>
      <c r="K781" s="139"/>
    </row>
    <row r="782" spans="10:11" x14ac:dyDescent="0.25">
      <c r="J782" s="152"/>
      <c r="K782" s="139"/>
    </row>
    <row r="783" spans="10:11" x14ac:dyDescent="0.25">
      <c r="J783" s="152"/>
      <c r="K783" s="139"/>
    </row>
    <row r="784" spans="10:11" x14ac:dyDescent="0.25">
      <c r="J784" s="152"/>
      <c r="K784" s="139"/>
    </row>
    <row r="785" spans="10:11" x14ac:dyDescent="0.25">
      <c r="J785" s="152"/>
      <c r="K785" s="139"/>
    </row>
    <row r="786" spans="10:11" x14ac:dyDescent="0.25">
      <c r="J786" s="152"/>
      <c r="K786" s="139"/>
    </row>
    <row r="787" spans="10:11" x14ac:dyDescent="0.25">
      <c r="J787" s="152"/>
      <c r="K787" s="139"/>
    </row>
    <row r="788" spans="10:11" x14ac:dyDescent="0.25">
      <c r="J788" s="152"/>
      <c r="K788" s="139"/>
    </row>
    <row r="789" spans="10:11" x14ac:dyDescent="0.25">
      <c r="J789" s="152"/>
      <c r="K789" s="139"/>
    </row>
    <row r="790" spans="10:11" x14ac:dyDescent="0.25">
      <c r="J790" s="152"/>
      <c r="K790" s="139"/>
    </row>
    <row r="791" spans="10:11" x14ac:dyDescent="0.25">
      <c r="J791" s="152"/>
      <c r="K791" s="139"/>
    </row>
    <row r="792" spans="10:11" x14ac:dyDescent="0.25">
      <c r="J792" s="152"/>
      <c r="K792" s="139"/>
    </row>
    <row r="793" spans="10:11" x14ac:dyDescent="0.25">
      <c r="J793" s="152"/>
      <c r="K793" s="139"/>
    </row>
    <row r="794" spans="10:11" x14ac:dyDescent="0.25">
      <c r="J794" s="152"/>
      <c r="K794" s="139"/>
    </row>
    <row r="795" spans="10:11" x14ac:dyDescent="0.25">
      <c r="J795" s="152"/>
      <c r="K795" s="139"/>
    </row>
    <row r="796" spans="10:11" x14ac:dyDescent="0.25">
      <c r="J796" s="152"/>
      <c r="K796" s="139"/>
    </row>
    <row r="797" spans="10:11" x14ac:dyDescent="0.25">
      <c r="J797" s="152"/>
      <c r="K797" s="139"/>
    </row>
    <row r="798" spans="10:11" x14ac:dyDescent="0.25">
      <c r="J798" s="152"/>
      <c r="K798" s="139"/>
    </row>
    <row r="799" spans="10:11" x14ac:dyDescent="0.25">
      <c r="J799" s="152"/>
      <c r="K799" s="139"/>
    </row>
    <row r="800" spans="10:11" x14ac:dyDescent="0.25">
      <c r="J800" s="152"/>
      <c r="K800" s="139"/>
    </row>
    <row r="801" spans="10:11" x14ac:dyDescent="0.25">
      <c r="J801" s="152"/>
      <c r="K801" s="139"/>
    </row>
    <row r="802" spans="10:11" x14ac:dyDescent="0.25">
      <c r="J802" s="152"/>
      <c r="K802" s="139"/>
    </row>
    <row r="803" spans="10:11" x14ac:dyDescent="0.25">
      <c r="J803" s="152"/>
      <c r="K803" s="139"/>
    </row>
    <row r="804" spans="10:11" x14ac:dyDescent="0.25">
      <c r="J804" s="152"/>
      <c r="K804" s="139"/>
    </row>
    <row r="805" spans="10:11" x14ac:dyDescent="0.25">
      <c r="J805" s="152"/>
      <c r="K805" s="139"/>
    </row>
    <row r="806" spans="10:11" x14ac:dyDescent="0.25">
      <c r="J806" s="152"/>
      <c r="K806" s="139"/>
    </row>
    <row r="807" spans="10:11" x14ac:dyDescent="0.25">
      <c r="J807" s="152"/>
      <c r="K807" s="139"/>
    </row>
    <row r="808" spans="10:11" x14ac:dyDescent="0.25">
      <c r="J808" s="152"/>
      <c r="K808" s="139"/>
    </row>
    <row r="809" spans="10:11" x14ac:dyDescent="0.25">
      <c r="J809" s="152"/>
      <c r="K809" s="139"/>
    </row>
    <row r="810" spans="10:11" x14ac:dyDescent="0.25">
      <c r="J810" s="152"/>
      <c r="K810" s="139"/>
    </row>
    <row r="811" spans="10:11" x14ac:dyDescent="0.25">
      <c r="J811" s="152"/>
      <c r="K811" s="139"/>
    </row>
    <row r="812" spans="10:11" x14ac:dyDescent="0.25">
      <c r="J812" s="152"/>
      <c r="K812" s="139"/>
    </row>
    <row r="813" spans="10:11" x14ac:dyDescent="0.25">
      <c r="J813" s="152"/>
      <c r="K813" s="139"/>
    </row>
    <row r="814" spans="10:11" x14ac:dyDescent="0.25">
      <c r="J814" s="152"/>
      <c r="K814" s="139"/>
    </row>
    <row r="815" spans="10:11" x14ac:dyDescent="0.25">
      <c r="J815" s="152"/>
      <c r="K815" s="139"/>
    </row>
    <row r="816" spans="10:11" x14ac:dyDescent="0.25">
      <c r="J816" s="152"/>
      <c r="K816" s="139"/>
    </row>
    <row r="817" spans="10:11" x14ac:dyDescent="0.25">
      <c r="J817" s="152"/>
      <c r="K817" s="139"/>
    </row>
    <row r="818" spans="10:11" x14ac:dyDescent="0.25">
      <c r="J818" s="152"/>
      <c r="K818" s="139"/>
    </row>
    <row r="819" spans="10:11" x14ac:dyDescent="0.25">
      <c r="J819" s="152"/>
      <c r="K819" s="139"/>
    </row>
    <row r="820" spans="10:11" x14ac:dyDescent="0.25">
      <c r="J820" s="152"/>
      <c r="K820" s="139"/>
    </row>
    <row r="821" spans="10:11" x14ac:dyDescent="0.25">
      <c r="J821" s="152"/>
      <c r="K821" s="139"/>
    </row>
    <row r="822" spans="10:11" x14ac:dyDescent="0.25">
      <c r="J822" s="152"/>
      <c r="K822" s="139"/>
    </row>
    <row r="823" spans="10:11" x14ac:dyDescent="0.25">
      <c r="J823" s="152"/>
      <c r="K823" s="139"/>
    </row>
    <row r="824" spans="10:11" x14ac:dyDescent="0.25">
      <c r="J824" s="152"/>
      <c r="K824" s="139"/>
    </row>
    <row r="825" spans="10:11" x14ac:dyDescent="0.25">
      <c r="J825" s="152"/>
      <c r="K825" s="139"/>
    </row>
    <row r="826" spans="10:11" x14ac:dyDescent="0.25">
      <c r="J826" s="152"/>
      <c r="K826" s="139"/>
    </row>
    <row r="827" spans="10:11" x14ac:dyDescent="0.25">
      <c r="J827" s="152"/>
      <c r="K827" s="139"/>
    </row>
    <row r="828" spans="10:11" x14ac:dyDescent="0.25">
      <c r="J828" s="152"/>
      <c r="K828" s="139"/>
    </row>
    <row r="829" spans="10:11" x14ac:dyDescent="0.25">
      <c r="J829" s="152"/>
      <c r="K829" s="139"/>
    </row>
    <row r="830" spans="10:11" x14ac:dyDescent="0.25">
      <c r="J830" s="152"/>
      <c r="K830" s="139"/>
    </row>
    <row r="831" spans="10:11" x14ac:dyDescent="0.25">
      <c r="J831" s="152"/>
      <c r="K831" s="139"/>
    </row>
    <row r="832" spans="10:11" x14ac:dyDescent="0.25">
      <c r="J832" s="152"/>
      <c r="K832" s="139"/>
    </row>
    <row r="833" spans="10:11" x14ac:dyDescent="0.25">
      <c r="J833" s="152"/>
      <c r="K833" s="139"/>
    </row>
    <row r="834" spans="10:11" x14ac:dyDescent="0.25">
      <c r="J834" s="152"/>
      <c r="K834" s="139"/>
    </row>
    <row r="835" spans="10:11" x14ac:dyDescent="0.25">
      <c r="J835" s="152"/>
      <c r="K835" s="139"/>
    </row>
    <row r="836" spans="10:11" x14ac:dyDescent="0.25">
      <c r="J836" s="152"/>
      <c r="K836" s="139"/>
    </row>
    <row r="837" spans="10:11" x14ac:dyDescent="0.25">
      <c r="J837" s="152"/>
      <c r="K837" s="139"/>
    </row>
    <row r="838" spans="10:11" x14ac:dyDescent="0.25">
      <c r="J838" s="152"/>
      <c r="K838" s="139"/>
    </row>
    <row r="839" spans="10:11" x14ac:dyDescent="0.25">
      <c r="J839" s="152"/>
      <c r="K839" s="139"/>
    </row>
    <row r="840" spans="10:11" x14ac:dyDescent="0.25">
      <c r="J840" s="152"/>
      <c r="K840" s="139"/>
    </row>
    <row r="841" spans="10:11" x14ac:dyDescent="0.25">
      <c r="J841" s="152"/>
      <c r="K841" s="139"/>
    </row>
    <row r="842" spans="10:11" x14ac:dyDescent="0.25">
      <c r="J842" s="152"/>
      <c r="K842" s="139"/>
    </row>
    <row r="843" spans="10:11" x14ac:dyDescent="0.25">
      <c r="J843" s="152"/>
      <c r="K843" s="139"/>
    </row>
    <row r="844" spans="10:11" x14ac:dyDescent="0.25">
      <c r="J844" s="152"/>
      <c r="K844" s="139"/>
    </row>
    <row r="845" spans="10:11" x14ac:dyDescent="0.25">
      <c r="J845" s="152"/>
      <c r="K845" s="139"/>
    </row>
    <row r="846" spans="10:11" x14ac:dyDescent="0.25">
      <c r="J846" s="152"/>
      <c r="K846" s="139"/>
    </row>
    <row r="847" spans="10:11" x14ac:dyDescent="0.25">
      <c r="J847" s="152"/>
      <c r="K847" s="139"/>
    </row>
    <row r="848" spans="10:11" x14ac:dyDescent="0.25">
      <c r="J848" s="152"/>
      <c r="K848" s="139"/>
    </row>
    <row r="849" spans="10:11" x14ac:dyDescent="0.25">
      <c r="J849" s="152"/>
      <c r="K849" s="139"/>
    </row>
    <row r="850" spans="10:11" x14ac:dyDescent="0.25">
      <c r="J850" s="152"/>
      <c r="K850" s="139"/>
    </row>
    <row r="851" spans="10:11" x14ac:dyDescent="0.25">
      <c r="J851" s="152"/>
      <c r="K851" s="139"/>
    </row>
    <row r="852" spans="10:11" x14ac:dyDescent="0.25">
      <c r="J852" s="152"/>
      <c r="K852" s="139"/>
    </row>
    <row r="853" spans="10:11" x14ac:dyDescent="0.25">
      <c r="J853" s="152"/>
      <c r="K853" s="139"/>
    </row>
    <row r="854" spans="10:11" x14ac:dyDescent="0.25">
      <c r="J854" s="152"/>
      <c r="K854" s="139"/>
    </row>
    <row r="855" spans="10:11" x14ac:dyDescent="0.25">
      <c r="J855" s="152"/>
      <c r="K855" s="139"/>
    </row>
    <row r="856" spans="10:11" x14ac:dyDescent="0.25">
      <c r="J856" s="152"/>
      <c r="K856" s="139"/>
    </row>
    <row r="857" spans="10:11" x14ac:dyDescent="0.25">
      <c r="J857" s="152"/>
      <c r="K857" s="139"/>
    </row>
    <row r="858" spans="10:11" x14ac:dyDescent="0.25">
      <c r="J858" s="152"/>
      <c r="K858" s="139"/>
    </row>
    <row r="859" spans="10:11" x14ac:dyDescent="0.25">
      <c r="J859" s="152"/>
      <c r="K859" s="139"/>
    </row>
    <row r="860" spans="10:11" x14ac:dyDescent="0.25">
      <c r="J860" s="152"/>
      <c r="K860" s="139"/>
    </row>
    <row r="861" spans="10:11" x14ac:dyDescent="0.25">
      <c r="J861" s="152"/>
      <c r="K861" s="139"/>
    </row>
    <row r="862" spans="10:11" x14ac:dyDescent="0.25">
      <c r="J862" s="152"/>
      <c r="K862" s="139"/>
    </row>
    <row r="863" spans="10:11" x14ac:dyDescent="0.25">
      <c r="J863" s="152"/>
      <c r="K863" s="139"/>
    </row>
    <row r="864" spans="10:11" x14ac:dyDescent="0.25">
      <c r="J864" s="152"/>
      <c r="K864" s="139"/>
    </row>
    <row r="865" spans="10:11" x14ac:dyDescent="0.25">
      <c r="J865" s="152"/>
      <c r="K865" s="139"/>
    </row>
    <row r="866" spans="10:11" x14ac:dyDescent="0.25">
      <c r="J866" s="152"/>
      <c r="K866" s="139"/>
    </row>
    <row r="867" spans="10:11" x14ac:dyDescent="0.25">
      <c r="J867" s="152"/>
      <c r="K867" s="139"/>
    </row>
    <row r="868" spans="10:11" x14ac:dyDescent="0.25">
      <c r="J868" s="152"/>
      <c r="K868" s="139"/>
    </row>
    <row r="869" spans="10:11" x14ac:dyDescent="0.25">
      <c r="J869" s="152"/>
      <c r="K869" s="139"/>
    </row>
    <row r="870" spans="10:11" x14ac:dyDescent="0.25">
      <c r="J870" s="152"/>
      <c r="K870" s="139"/>
    </row>
    <row r="871" spans="10:11" x14ac:dyDescent="0.25">
      <c r="J871" s="152"/>
      <c r="K871" s="139"/>
    </row>
    <row r="872" spans="10:11" x14ac:dyDescent="0.25">
      <c r="J872" s="152"/>
      <c r="K872" s="139"/>
    </row>
    <row r="873" spans="10:11" x14ac:dyDescent="0.25">
      <c r="J873" s="152"/>
      <c r="K873" s="139"/>
    </row>
    <row r="874" spans="10:11" x14ac:dyDescent="0.25">
      <c r="J874" s="152"/>
      <c r="K874" s="139"/>
    </row>
    <row r="875" spans="10:11" x14ac:dyDescent="0.25">
      <c r="J875" s="152"/>
      <c r="K875" s="139"/>
    </row>
    <row r="876" spans="10:11" x14ac:dyDescent="0.25">
      <c r="J876" s="152"/>
      <c r="K876" s="139"/>
    </row>
    <row r="877" spans="10:11" x14ac:dyDescent="0.25">
      <c r="J877" s="152"/>
      <c r="K877" s="139"/>
    </row>
    <row r="878" spans="10:11" x14ac:dyDescent="0.25">
      <c r="J878" s="152"/>
      <c r="K878" s="139"/>
    </row>
    <row r="879" spans="10:11" x14ac:dyDescent="0.25">
      <c r="J879" s="152"/>
      <c r="K879" s="139"/>
    </row>
    <row r="880" spans="10:11" x14ac:dyDescent="0.25">
      <c r="J880" s="152"/>
      <c r="K880" s="139"/>
    </row>
    <row r="881" spans="10:11" x14ac:dyDescent="0.25">
      <c r="J881" s="152"/>
      <c r="K881" s="139"/>
    </row>
    <row r="882" spans="10:11" x14ac:dyDescent="0.25">
      <c r="J882" s="152"/>
      <c r="K882" s="139"/>
    </row>
    <row r="883" spans="10:11" x14ac:dyDescent="0.25">
      <c r="J883" s="152"/>
      <c r="K883" s="139"/>
    </row>
    <row r="884" spans="10:11" x14ac:dyDescent="0.25">
      <c r="J884" s="152"/>
      <c r="K884" s="139"/>
    </row>
    <row r="885" spans="10:11" x14ac:dyDescent="0.25">
      <c r="J885" s="152"/>
      <c r="K885" s="139"/>
    </row>
    <row r="886" spans="10:11" x14ac:dyDescent="0.25">
      <c r="J886" s="152"/>
      <c r="K886" s="139"/>
    </row>
    <row r="887" spans="10:11" x14ac:dyDescent="0.25">
      <c r="J887" s="152"/>
      <c r="K887" s="139"/>
    </row>
    <row r="888" spans="10:11" x14ac:dyDescent="0.25">
      <c r="J888" s="152"/>
      <c r="K888" s="139"/>
    </row>
    <row r="889" spans="10:11" x14ac:dyDescent="0.25">
      <c r="J889" s="152"/>
      <c r="K889" s="139"/>
    </row>
    <row r="890" spans="10:11" x14ac:dyDescent="0.25">
      <c r="J890" s="152"/>
      <c r="K890" s="139"/>
    </row>
    <row r="891" spans="10:11" x14ac:dyDescent="0.25">
      <c r="J891" s="152"/>
      <c r="K891" s="139"/>
    </row>
    <row r="892" spans="10:11" x14ac:dyDescent="0.25">
      <c r="J892" s="152"/>
      <c r="K892" s="139"/>
    </row>
    <row r="893" spans="10:11" x14ac:dyDescent="0.25">
      <c r="J893" s="152"/>
      <c r="K893" s="139"/>
    </row>
    <row r="894" spans="10:11" x14ac:dyDescent="0.25">
      <c r="J894" s="152"/>
      <c r="K894" s="139"/>
    </row>
    <row r="895" spans="10:11" x14ac:dyDescent="0.25">
      <c r="J895" s="152"/>
      <c r="K895" s="139"/>
    </row>
    <row r="896" spans="10:11" x14ac:dyDescent="0.25">
      <c r="J896" s="152"/>
      <c r="K896" s="139"/>
    </row>
    <row r="897" spans="10:11" x14ac:dyDescent="0.25">
      <c r="J897" s="152"/>
      <c r="K897" s="139"/>
    </row>
    <row r="898" spans="10:11" x14ac:dyDescent="0.25">
      <c r="J898" s="152"/>
      <c r="K898" s="139"/>
    </row>
    <row r="899" spans="10:11" x14ac:dyDescent="0.25">
      <c r="J899" s="152"/>
      <c r="K899" s="139"/>
    </row>
    <row r="900" spans="10:11" x14ac:dyDescent="0.25">
      <c r="J900" s="152"/>
      <c r="K900" s="139"/>
    </row>
    <row r="901" spans="10:11" x14ac:dyDescent="0.25">
      <c r="J901" s="152"/>
      <c r="K901" s="139"/>
    </row>
    <row r="902" spans="10:11" x14ac:dyDescent="0.25">
      <c r="J902" s="152"/>
      <c r="K902" s="139"/>
    </row>
    <row r="903" spans="10:11" x14ac:dyDescent="0.25">
      <c r="J903" s="152"/>
      <c r="K903" s="139"/>
    </row>
    <row r="904" spans="10:11" x14ac:dyDescent="0.25">
      <c r="J904" s="152"/>
      <c r="K904" s="139"/>
    </row>
    <row r="905" spans="10:11" x14ac:dyDescent="0.25">
      <c r="J905" s="152"/>
      <c r="K905" s="139"/>
    </row>
    <row r="906" spans="10:11" x14ac:dyDescent="0.25">
      <c r="J906" s="152"/>
      <c r="K906" s="139"/>
    </row>
    <row r="907" spans="10:11" x14ac:dyDescent="0.25">
      <c r="J907" s="152"/>
      <c r="K907" s="139"/>
    </row>
    <row r="908" spans="10:11" x14ac:dyDescent="0.25">
      <c r="J908" s="152"/>
      <c r="K908" s="139"/>
    </row>
    <row r="909" spans="10:11" x14ac:dyDescent="0.25">
      <c r="J909" s="152"/>
      <c r="K909" s="139"/>
    </row>
    <row r="910" spans="10:11" x14ac:dyDescent="0.25">
      <c r="J910" s="152"/>
      <c r="K910" s="139"/>
    </row>
    <row r="911" spans="10:11" x14ac:dyDescent="0.25">
      <c r="J911" s="152"/>
      <c r="K911" s="139"/>
    </row>
    <row r="912" spans="10:11" x14ac:dyDescent="0.25">
      <c r="J912" s="152"/>
      <c r="K912" s="139"/>
    </row>
    <row r="913" spans="10:11" x14ac:dyDescent="0.25">
      <c r="J913" s="152"/>
      <c r="K913" s="139"/>
    </row>
    <row r="914" spans="10:11" x14ac:dyDescent="0.25">
      <c r="J914" s="152"/>
      <c r="K914" s="139"/>
    </row>
    <row r="915" spans="10:11" x14ac:dyDescent="0.25">
      <c r="J915" s="152"/>
      <c r="K915" s="139"/>
    </row>
    <row r="916" spans="10:11" x14ac:dyDescent="0.25">
      <c r="J916" s="152"/>
      <c r="K916" s="139"/>
    </row>
    <row r="917" spans="10:11" x14ac:dyDescent="0.25">
      <c r="J917" s="152"/>
      <c r="K917" s="139"/>
    </row>
    <row r="918" spans="10:11" x14ac:dyDescent="0.25">
      <c r="J918" s="152"/>
      <c r="K918" s="139"/>
    </row>
    <row r="919" spans="10:11" x14ac:dyDescent="0.25">
      <c r="J919" s="152"/>
      <c r="K919" s="139"/>
    </row>
    <row r="920" spans="10:11" x14ac:dyDescent="0.25">
      <c r="J920" s="152"/>
      <c r="K920" s="139"/>
    </row>
    <row r="921" spans="10:11" x14ac:dyDescent="0.25">
      <c r="J921" s="152"/>
      <c r="K921" s="139"/>
    </row>
    <row r="922" spans="10:11" x14ac:dyDescent="0.25">
      <c r="J922" s="152"/>
      <c r="K922" s="139"/>
    </row>
    <row r="923" spans="10:11" x14ac:dyDescent="0.25">
      <c r="J923" s="152"/>
      <c r="K923" s="139"/>
    </row>
    <row r="924" spans="10:11" x14ac:dyDescent="0.25">
      <c r="J924" s="152"/>
      <c r="K924" s="139"/>
    </row>
    <row r="925" spans="10:11" x14ac:dyDescent="0.25">
      <c r="J925" s="152"/>
      <c r="K925" s="139"/>
    </row>
    <row r="926" spans="10:11" x14ac:dyDescent="0.25">
      <c r="J926" s="152"/>
      <c r="K926" s="139"/>
    </row>
    <row r="927" spans="10:11" x14ac:dyDescent="0.25">
      <c r="J927" s="152"/>
      <c r="K927" s="139"/>
    </row>
    <row r="928" spans="10:11" x14ac:dyDescent="0.25">
      <c r="J928" s="152"/>
      <c r="K928" s="139"/>
    </row>
    <row r="929" spans="10:11" x14ac:dyDescent="0.25">
      <c r="J929" s="152"/>
      <c r="K929" s="139"/>
    </row>
    <row r="930" spans="10:11" x14ac:dyDescent="0.25">
      <c r="J930" s="152"/>
      <c r="K930" s="139"/>
    </row>
    <row r="931" spans="10:11" x14ac:dyDescent="0.25">
      <c r="J931" s="152"/>
      <c r="K931" s="139"/>
    </row>
    <row r="932" spans="10:11" x14ac:dyDescent="0.25">
      <c r="J932" s="152"/>
      <c r="K932" s="139"/>
    </row>
    <row r="933" spans="10:11" x14ac:dyDescent="0.25">
      <c r="J933" s="152"/>
      <c r="K933" s="139"/>
    </row>
    <row r="934" spans="10:11" x14ac:dyDescent="0.25">
      <c r="J934" s="152"/>
      <c r="K934" s="139"/>
    </row>
    <row r="935" spans="10:11" x14ac:dyDescent="0.25">
      <c r="J935" s="152"/>
      <c r="K935" s="139"/>
    </row>
    <row r="936" spans="10:11" x14ac:dyDescent="0.25">
      <c r="J936" s="152"/>
      <c r="K936" s="139"/>
    </row>
    <row r="937" spans="10:11" x14ac:dyDescent="0.25">
      <c r="J937" s="152"/>
      <c r="K937" s="139"/>
    </row>
    <row r="938" spans="10:11" x14ac:dyDescent="0.25">
      <c r="J938" s="152"/>
      <c r="K938" s="139"/>
    </row>
    <row r="939" spans="10:11" x14ac:dyDescent="0.25">
      <c r="J939" s="152"/>
      <c r="K939" s="139"/>
    </row>
    <row r="940" spans="10:11" x14ac:dyDescent="0.25">
      <c r="J940" s="152"/>
      <c r="K940" s="139"/>
    </row>
    <row r="941" spans="10:11" x14ac:dyDescent="0.25">
      <c r="J941" s="152"/>
      <c r="K941" s="139"/>
    </row>
    <row r="942" spans="10:11" x14ac:dyDescent="0.25">
      <c r="J942" s="152"/>
      <c r="K942" s="139"/>
    </row>
    <row r="943" spans="10:11" x14ac:dyDescent="0.25">
      <c r="J943" s="152"/>
      <c r="K943" s="139"/>
    </row>
    <row r="944" spans="10:11" x14ac:dyDescent="0.25">
      <c r="J944" s="152"/>
      <c r="K944" s="139"/>
    </row>
    <row r="945" spans="10:11" x14ac:dyDescent="0.25">
      <c r="J945" s="152"/>
      <c r="K945" s="139"/>
    </row>
    <row r="946" spans="10:11" x14ac:dyDescent="0.25">
      <c r="J946" s="152"/>
      <c r="K946" s="139"/>
    </row>
    <row r="947" spans="10:11" x14ac:dyDescent="0.25">
      <c r="J947" s="152"/>
      <c r="K947" s="139"/>
    </row>
    <row r="948" spans="10:11" x14ac:dyDescent="0.25">
      <c r="J948" s="152"/>
      <c r="K948" s="139"/>
    </row>
    <row r="949" spans="10:11" x14ac:dyDescent="0.25">
      <c r="J949" s="152"/>
      <c r="K949" s="139"/>
    </row>
    <row r="950" spans="10:11" x14ac:dyDescent="0.25">
      <c r="J950" s="152"/>
      <c r="K950" s="139"/>
    </row>
    <row r="951" spans="10:11" x14ac:dyDescent="0.25">
      <c r="J951" s="152"/>
      <c r="K951" s="139"/>
    </row>
    <row r="952" spans="10:11" x14ac:dyDescent="0.25">
      <c r="J952" s="152"/>
      <c r="K952" s="139"/>
    </row>
    <row r="953" spans="10:11" x14ac:dyDescent="0.25">
      <c r="J953" s="152"/>
      <c r="K953" s="139"/>
    </row>
    <row r="954" spans="10:11" x14ac:dyDescent="0.25">
      <c r="J954" s="152"/>
      <c r="K954" s="139"/>
    </row>
    <row r="955" spans="10:11" x14ac:dyDescent="0.25">
      <c r="J955" s="152"/>
      <c r="K955" s="139"/>
    </row>
    <row r="956" spans="10:11" x14ac:dyDescent="0.25">
      <c r="J956" s="152"/>
      <c r="K956" s="139"/>
    </row>
    <row r="957" spans="10:11" x14ac:dyDescent="0.25">
      <c r="J957" s="152"/>
      <c r="K957" s="139"/>
    </row>
    <row r="958" spans="10:11" x14ac:dyDescent="0.25">
      <c r="J958" s="152"/>
      <c r="K958" s="139"/>
    </row>
    <row r="959" spans="10:11" x14ac:dyDescent="0.25">
      <c r="J959" s="152"/>
      <c r="K959" s="139"/>
    </row>
    <row r="960" spans="10:11" x14ac:dyDescent="0.25">
      <c r="J960" s="152"/>
      <c r="K960" s="139"/>
    </row>
    <row r="961" spans="10:11" x14ac:dyDescent="0.25">
      <c r="J961" s="152"/>
      <c r="K961" s="139"/>
    </row>
    <row r="962" spans="10:11" x14ac:dyDescent="0.25">
      <c r="J962" s="152"/>
      <c r="K962" s="139"/>
    </row>
    <row r="963" spans="10:11" x14ac:dyDescent="0.25">
      <c r="J963" s="152"/>
      <c r="K963" s="139"/>
    </row>
    <row r="964" spans="10:11" x14ac:dyDescent="0.25">
      <c r="J964" s="152"/>
      <c r="K964" s="139"/>
    </row>
    <row r="965" spans="10:11" x14ac:dyDescent="0.25">
      <c r="J965" s="152"/>
      <c r="K965" s="139"/>
    </row>
    <row r="966" spans="10:11" x14ac:dyDescent="0.25">
      <c r="J966" s="152"/>
      <c r="K966" s="139"/>
    </row>
    <row r="967" spans="10:11" x14ac:dyDescent="0.25">
      <c r="J967" s="152"/>
      <c r="K967" s="139"/>
    </row>
    <row r="968" spans="10:11" x14ac:dyDescent="0.25">
      <c r="J968" s="152"/>
      <c r="K968" s="139"/>
    </row>
    <row r="969" spans="10:11" x14ac:dyDescent="0.25">
      <c r="J969" s="152"/>
      <c r="K969" s="139"/>
    </row>
    <row r="970" spans="10:11" x14ac:dyDescent="0.25">
      <c r="J970" s="152"/>
      <c r="K970" s="139"/>
    </row>
    <row r="971" spans="10:11" x14ac:dyDescent="0.25">
      <c r="J971" s="152"/>
      <c r="K971" s="139"/>
    </row>
    <row r="972" spans="10:11" x14ac:dyDescent="0.25">
      <c r="J972" s="152"/>
      <c r="K972" s="139"/>
    </row>
    <row r="973" spans="10:11" x14ac:dyDescent="0.25">
      <c r="J973" s="152"/>
      <c r="K973" s="139"/>
    </row>
    <row r="974" spans="10:11" x14ac:dyDescent="0.25">
      <c r="J974" s="152"/>
      <c r="K974" s="139"/>
    </row>
    <row r="975" spans="10:11" x14ac:dyDescent="0.25">
      <c r="J975" s="152"/>
      <c r="K975" s="139"/>
    </row>
    <row r="976" spans="10:11" x14ac:dyDescent="0.25">
      <c r="J976" s="152"/>
      <c r="K976" s="139"/>
    </row>
    <row r="977" spans="10:11" x14ac:dyDescent="0.25">
      <c r="J977" s="152"/>
      <c r="K977" s="139"/>
    </row>
    <row r="978" spans="10:11" x14ac:dyDescent="0.25">
      <c r="J978" s="152"/>
      <c r="K978" s="139"/>
    </row>
    <row r="979" spans="10:11" x14ac:dyDescent="0.25">
      <c r="J979" s="152"/>
      <c r="K979" s="139"/>
    </row>
    <row r="980" spans="10:11" x14ac:dyDescent="0.25">
      <c r="J980" s="152"/>
      <c r="K980" s="139"/>
    </row>
    <row r="981" spans="10:11" x14ac:dyDescent="0.25">
      <c r="J981" s="152"/>
      <c r="K981" s="139"/>
    </row>
    <row r="982" spans="10:11" x14ac:dyDescent="0.25">
      <c r="J982" s="152"/>
      <c r="K982" s="139"/>
    </row>
    <row r="983" spans="10:11" x14ac:dyDescent="0.25">
      <c r="J983" s="152"/>
      <c r="K983" s="139"/>
    </row>
    <row r="984" spans="10:11" x14ac:dyDescent="0.25">
      <c r="J984" s="152"/>
      <c r="K984" s="139"/>
    </row>
    <row r="985" spans="10:11" x14ac:dyDescent="0.25">
      <c r="J985" s="152"/>
      <c r="K985" s="139"/>
    </row>
    <row r="986" spans="10:11" x14ac:dyDescent="0.25">
      <c r="J986" s="152"/>
      <c r="K986" s="139"/>
    </row>
    <row r="987" spans="10:11" x14ac:dyDescent="0.25">
      <c r="J987" s="152"/>
      <c r="K987" s="139"/>
    </row>
    <row r="988" spans="10:11" x14ac:dyDescent="0.25">
      <c r="J988" s="152"/>
      <c r="K988" s="139"/>
    </row>
    <row r="989" spans="10:11" x14ac:dyDescent="0.25">
      <c r="J989" s="152"/>
      <c r="K989" s="139"/>
    </row>
    <row r="990" spans="10:11" x14ac:dyDescent="0.25">
      <c r="J990" s="152"/>
      <c r="K990" s="139"/>
    </row>
    <row r="991" spans="10:11" x14ac:dyDescent="0.25">
      <c r="J991" s="152"/>
      <c r="K991" s="139"/>
    </row>
    <row r="992" spans="10:11" x14ac:dyDescent="0.25">
      <c r="J992" s="152"/>
      <c r="K992" s="139"/>
    </row>
    <row r="993" spans="10:11" x14ac:dyDescent="0.25">
      <c r="J993" s="152"/>
      <c r="K993" s="139"/>
    </row>
    <row r="994" spans="10:11" x14ac:dyDescent="0.25">
      <c r="J994" s="152"/>
      <c r="K994" s="139"/>
    </row>
    <row r="995" spans="10:11" x14ac:dyDescent="0.25">
      <c r="J995" s="152"/>
      <c r="K995" s="139"/>
    </row>
    <row r="996" spans="10:11" x14ac:dyDescent="0.25">
      <c r="J996" s="152"/>
      <c r="K996" s="139"/>
    </row>
    <row r="997" spans="10:11" x14ac:dyDescent="0.25">
      <c r="J997" s="152"/>
      <c r="K997" s="139"/>
    </row>
    <row r="998" spans="10:11" x14ac:dyDescent="0.25">
      <c r="J998" s="152"/>
      <c r="K998" s="139"/>
    </row>
    <row r="999" spans="10:11" x14ac:dyDescent="0.25">
      <c r="J999" s="152"/>
      <c r="K999" s="139"/>
    </row>
    <row r="1000" spans="10:11" x14ac:dyDescent="0.25">
      <c r="J1000" s="152"/>
      <c r="K1000" s="139"/>
    </row>
    <row r="1001" spans="10:11" x14ac:dyDescent="0.25">
      <c r="J1001" s="152"/>
      <c r="K1001" s="139"/>
    </row>
    <row r="1002" spans="10:11" x14ac:dyDescent="0.25">
      <c r="J1002" s="152"/>
      <c r="K1002" s="139"/>
    </row>
    <row r="1003" spans="10:11" x14ac:dyDescent="0.25">
      <c r="J1003" s="152"/>
      <c r="K1003" s="139"/>
    </row>
    <row r="1004" spans="10:11" x14ac:dyDescent="0.25">
      <c r="J1004" s="152"/>
      <c r="K1004" s="139"/>
    </row>
    <row r="1005" spans="10:11" x14ac:dyDescent="0.25">
      <c r="J1005" s="152"/>
      <c r="K1005" s="139"/>
    </row>
    <row r="1006" spans="10:11" x14ac:dyDescent="0.25">
      <c r="J1006" s="152"/>
      <c r="K1006" s="139"/>
    </row>
    <row r="1007" spans="10:11" x14ac:dyDescent="0.25">
      <c r="J1007" s="152"/>
      <c r="K1007" s="139"/>
    </row>
    <row r="1008" spans="10:11" x14ac:dyDescent="0.25">
      <c r="J1008" s="152"/>
      <c r="K1008" s="139"/>
    </row>
    <row r="1009" spans="10:11" x14ac:dyDescent="0.25">
      <c r="J1009" s="152"/>
      <c r="K1009" s="139"/>
    </row>
    <row r="1010" spans="10:11" x14ac:dyDescent="0.25">
      <c r="J1010" s="152"/>
      <c r="K1010" s="139"/>
    </row>
    <row r="1011" spans="10:11" x14ac:dyDescent="0.25">
      <c r="J1011" s="152"/>
      <c r="K1011" s="139"/>
    </row>
    <row r="1012" spans="10:11" x14ac:dyDescent="0.25">
      <c r="J1012" s="152"/>
      <c r="K1012" s="139"/>
    </row>
    <row r="1013" spans="10:11" x14ac:dyDescent="0.25">
      <c r="J1013" s="152"/>
      <c r="K1013" s="139"/>
    </row>
    <row r="1014" spans="10:11" x14ac:dyDescent="0.25">
      <c r="J1014" s="152"/>
      <c r="K1014" s="139"/>
    </row>
    <row r="1015" spans="10:11" x14ac:dyDescent="0.25">
      <c r="J1015" s="152"/>
      <c r="K1015" s="139"/>
    </row>
    <row r="1016" spans="10:11" x14ac:dyDescent="0.25">
      <c r="J1016" s="152"/>
      <c r="K1016" s="139"/>
    </row>
    <row r="1017" spans="10:11" x14ac:dyDescent="0.25">
      <c r="J1017" s="152"/>
      <c r="K1017" s="139"/>
    </row>
    <row r="1018" spans="10:11" x14ac:dyDescent="0.25">
      <c r="J1018" s="152"/>
      <c r="K1018" s="139"/>
    </row>
    <row r="1019" spans="10:11" x14ac:dyDescent="0.25">
      <c r="J1019" s="152"/>
      <c r="K1019" s="139"/>
    </row>
    <row r="1020" spans="10:11" x14ac:dyDescent="0.25">
      <c r="J1020" s="152"/>
      <c r="K1020" s="139"/>
    </row>
    <row r="1021" spans="10:11" x14ac:dyDescent="0.25">
      <c r="J1021" s="152"/>
      <c r="K1021" s="139"/>
    </row>
    <row r="1022" spans="10:11" x14ac:dyDescent="0.25">
      <c r="J1022" s="152"/>
      <c r="K1022" s="139"/>
    </row>
    <row r="1023" spans="10:11" x14ac:dyDescent="0.25">
      <c r="J1023" s="152"/>
      <c r="K1023" s="139"/>
    </row>
    <row r="1024" spans="10:11" x14ac:dyDescent="0.25">
      <c r="J1024" s="152"/>
      <c r="K1024" s="139"/>
    </row>
    <row r="1025" spans="10:11" x14ac:dyDescent="0.25">
      <c r="J1025" s="152"/>
      <c r="K1025" s="139"/>
    </row>
    <row r="1026" spans="10:11" x14ac:dyDescent="0.25">
      <c r="J1026" s="152"/>
      <c r="K1026" s="139"/>
    </row>
    <row r="1027" spans="10:11" x14ac:dyDescent="0.25">
      <c r="J1027" s="152"/>
      <c r="K1027" s="139"/>
    </row>
    <row r="1028" spans="10:11" x14ac:dyDescent="0.25">
      <c r="J1028" s="152"/>
      <c r="K1028" s="139"/>
    </row>
    <row r="1029" spans="10:11" x14ac:dyDescent="0.25">
      <c r="J1029" s="152"/>
      <c r="K1029" s="139"/>
    </row>
    <row r="1030" spans="10:11" x14ac:dyDescent="0.25">
      <c r="J1030" s="152"/>
      <c r="K1030" s="139"/>
    </row>
    <row r="1031" spans="10:11" x14ac:dyDescent="0.25">
      <c r="J1031" s="152"/>
      <c r="K1031" s="139"/>
    </row>
    <row r="1032" spans="10:11" x14ac:dyDescent="0.25">
      <c r="J1032" s="152"/>
      <c r="K1032" s="139"/>
    </row>
    <row r="1033" spans="10:11" x14ac:dyDescent="0.25">
      <c r="J1033" s="152"/>
      <c r="K1033" s="139"/>
    </row>
    <row r="1034" spans="10:11" x14ac:dyDescent="0.25">
      <c r="J1034" s="152"/>
      <c r="K1034" s="139"/>
    </row>
    <row r="1035" spans="10:11" x14ac:dyDescent="0.25">
      <c r="J1035" s="152"/>
      <c r="K1035" s="139"/>
    </row>
    <row r="1036" spans="10:11" x14ac:dyDescent="0.25">
      <c r="J1036" s="152"/>
      <c r="K1036" s="139"/>
    </row>
    <row r="1037" spans="10:11" x14ac:dyDescent="0.25">
      <c r="J1037" s="152"/>
      <c r="K1037" s="139"/>
    </row>
    <row r="1038" spans="10:11" x14ac:dyDescent="0.25">
      <c r="J1038" s="152"/>
      <c r="K1038" s="139"/>
    </row>
    <row r="1039" spans="10:11" x14ac:dyDescent="0.25">
      <c r="J1039" s="152"/>
      <c r="K1039" s="139"/>
    </row>
    <row r="1040" spans="10:11" x14ac:dyDescent="0.25">
      <c r="J1040" s="152"/>
      <c r="K1040" s="139"/>
    </row>
    <row r="1041" spans="10:11" x14ac:dyDescent="0.25">
      <c r="J1041" s="152"/>
      <c r="K1041" s="139"/>
    </row>
    <row r="1042" spans="10:11" x14ac:dyDescent="0.25">
      <c r="J1042" s="152"/>
      <c r="K1042" s="139"/>
    </row>
    <row r="1043" spans="10:11" x14ac:dyDescent="0.25">
      <c r="J1043" s="152"/>
      <c r="K1043" s="139"/>
    </row>
    <row r="1044" spans="10:11" x14ac:dyDescent="0.25">
      <c r="J1044" s="152"/>
      <c r="K1044" s="139"/>
    </row>
    <row r="1045" spans="10:11" x14ac:dyDescent="0.25">
      <c r="J1045" s="152"/>
      <c r="K1045" s="139"/>
    </row>
    <row r="1046" spans="10:11" x14ac:dyDescent="0.25">
      <c r="J1046" s="152"/>
      <c r="K1046" s="139"/>
    </row>
    <row r="1047" spans="10:11" x14ac:dyDescent="0.25">
      <c r="J1047" s="152"/>
      <c r="K1047" s="139"/>
    </row>
    <row r="1048" spans="10:11" x14ac:dyDescent="0.25">
      <c r="J1048" s="152"/>
      <c r="K1048" s="139"/>
    </row>
    <row r="1049" spans="10:11" x14ac:dyDescent="0.25">
      <c r="J1049" s="152"/>
      <c r="K1049" s="139"/>
    </row>
    <row r="1050" spans="10:11" x14ac:dyDescent="0.25">
      <c r="J1050" s="152"/>
      <c r="K1050" s="139"/>
    </row>
    <row r="1051" spans="10:11" x14ac:dyDescent="0.25">
      <c r="J1051" s="152"/>
      <c r="K1051" s="139"/>
    </row>
    <row r="1052" spans="10:11" x14ac:dyDescent="0.25">
      <c r="J1052" s="152"/>
      <c r="K1052" s="139"/>
    </row>
    <row r="1053" spans="10:11" x14ac:dyDescent="0.25">
      <c r="J1053" s="152"/>
      <c r="K1053" s="139"/>
    </row>
    <row r="1054" spans="10:11" x14ac:dyDescent="0.25">
      <c r="J1054" s="152"/>
      <c r="K1054" s="139"/>
    </row>
    <row r="1055" spans="10:11" x14ac:dyDescent="0.25">
      <c r="J1055" s="152"/>
      <c r="K1055" s="139"/>
    </row>
    <row r="1056" spans="10:11" x14ac:dyDescent="0.25">
      <c r="J1056" s="152"/>
      <c r="K1056" s="139"/>
    </row>
    <row r="1057" spans="10:11" x14ac:dyDescent="0.25">
      <c r="J1057" s="152"/>
      <c r="K1057" s="139"/>
    </row>
    <row r="1058" spans="10:11" x14ac:dyDescent="0.25">
      <c r="J1058" s="152"/>
      <c r="K1058" s="139"/>
    </row>
    <row r="1059" spans="10:11" x14ac:dyDescent="0.25">
      <c r="J1059" s="152"/>
      <c r="K1059" s="139"/>
    </row>
    <row r="1060" spans="10:11" x14ac:dyDescent="0.25">
      <c r="J1060" s="152"/>
      <c r="K1060" s="139"/>
    </row>
    <row r="1061" spans="10:11" x14ac:dyDescent="0.25">
      <c r="J1061" s="152"/>
      <c r="K1061" s="139"/>
    </row>
    <row r="1062" spans="10:11" x14ac:dyDescent="0.25">
      <c r="J1062" s="152"/>
      <c r="K1062" s="139"/>
    </row>
    <row r="1063" spans="10:11" x14ac:dyDescent="0.25">
      <c r="J1063" s="152"/>
      <c r="K1063" s="139"/>
    </row>
    <row r="1064" spans="10:11" x14ac:dyDescent="0.25">
      <c r="J1064" s="152"/>
      <c r="K1064" s="139"/>
    </row>
    <row r="1065" spans="10:11" x14ac:dyDescent="0.25">
      <c r="J1065" s="152"/>
      <c r="K1065" s="139"/>
    </row>
    <row r="1066" spans="10:11" x14ac:dyDescent="0.25">
      <c r="J1066" s="152"/>
      <c r="K1066" s="139"/>
    </row>
    <row r="1067" spans="10:11" x14ac:dyDescent="0.25">
      <c r="J1067" s="152"/>
      <c r="K1067" s="139"/>
    </row>
    <row r="1068" spans="10:11" x14ac:dyDescent="0.25">
      <c r="J1068" s="152"/>
      <c r="K1068" s="139"/>
    </row>
    <row r="1069" spans="10:11" x14ac:dyDescent="0.25">
      <c r="J1069" s="152"/>
      <c r="K1069" s="139"/>
    </row>
    <row r="1070" spans="10:11" x14ac:dyDescent="0.25">
      <c r="J1070" s="152"/>
      <c r="K1070" s="139"/>
    </row>
    <row r="1071" spans="10:11" x14ac:dyDescent="0.25">
      <c r="J1071" s="152"/>
      <c r="K1071" s="139"/>
    </row>
    <row r="1072" spans="10:11" x14ac:dyDescent="0.25">
      <c r="J1072" s="152"/>
      <c r="K1072" s="139"/>
    </row>
    <row r="1073" spans="10:11" x14ac:dyDescent="0.25">
      <c r="J1073" s="152"/>
      <c r="K1073" s="139"/>
    </row>
    <row r="1074" spans="10:11" x14ac:dyDescent="0.25">
      <c r="J1074" s="152"/>
      <c r="K1074" s="139"/>
    </row>
    <row r="1075" spans="10:11" x14ac:dyDescent="0.25">
      <c r="J1075" s="152"/>
      <c r="K1075" s="139"/>
    </row>
    <row r="1076" spans="10:11" x14ac:dyDescent="0.25">
      <c r="J1076" s="152"/>
      <c r="K1076" s="139"/>
    </row>
    <row r="1077" spans="10:11" x14ac:dyDescent="0.25">
      <c r="J1077" s="152"/>
      <c r="K1077" s="139"/>
    </row>
    <row r="1078" spans="10:11" x14ac:dyDescent="0.25">
      <c r="J1078" s="152"/>
      <c r="K1078" s="139"/>
    </row>
    <row r="1079" spans="10:11" x14ac:dyDescent="0.25">
      <c r="J1079" s="152"/>
      <c r="K1079" s="139"/>
    </row>
    <row r="1080" spans="10:11" x14ac:dyDescent="0.25">
      <c r="J1080" s="152"/>
      <c r="K1080" s="139"/>
    </row>
    <row r="1081" spans="10:11" x14ac:dyDescent="0.25">
      <c r="J1081" s="152"/>
      <c r="K1081" s="139"/>
    </row>
    <row r="1082" spans="10:11" x14ac:dyDescent="0.25">
      <c r="J1082" s="152"/>
      <c r="K1082" s="139"/>
    </row>
    <row r="1083" spans="10:11" x14ac:dyDescent="0.25">
      <c r="J1083" s="152"/>
      <c r="K1083" s="139"/>
    </row>
    <row r="1084" spans="10:11" x14ac:dyDescent="0.25">
      <c r="J1084" s="152"/>
      <c r="K1084" s="139"/>
    </row>
    <row r="1085" spans="10:11" x14ac:dyDescent="0.25">
      <c r="J1085" s="152"/>
      <c r="K1085" s="139"/>
    </row>
    <row r="1086" spans="10:11" x14ac:dyDescent="0.25">
      <c r="J1086" s="152"/>
      <c r="K1086" s="139"/>
    </row>
    <row r="1087" spans="10:11" x14ac:dyDescent="0.25">
      <c r="J1087" s="152"/>
      <c r="K1087" s="139"/>
    </row>
    <row r="1088" spans="10:11" x14ac:dyDescent="0.25">
      <c r="J1088" s="152"/>
      <c r="K1088" s="139"/>
    </row>
    <row r="1089" spans="10:11" x14ac:dyDescent="0.25">
      <c r="J1089" s="152"/>
      <c r="K1089" s="139"/>
    </row>
    <row r="1090" spans="10:11" x14ac:dyDescent="0.25">
      <c r="J1090" s="152"/>
      <c r="K1090" s="139"/>
    </row>
    <row r="1091" spans="10:11" x14ac:dyDescent="0.25">
      <c r="J1091" s="152"/>
      <c r="K1091" s="139"/>
    </row>
    <row r="1092" spans="10:11" x14ac:dyDescent="0.25">
      <c r="J1092" s="152"/>
      <c r="K1092" s="139"/>
    </row>
    <row r="1093" spans="10:11" x14ac:dyDescent="0.25">
      <c r="J1093" s="152"/>
      <c r="K1093" s="139"/>
    </row>
    <row r="1094" spans="10:11" x14ac:dyDescent="0.25">
      <c r="J1094" s="152"/>
      <c r="K1094" s="139"/>
    </row>
    <row r="1095" spans="10:11" x14ac:dyDescent="0.25">
      <c r="J1095" s="152"/>
      <c r="K1095" s="139"/>
    </row>
    <row r="1096" spans="10:11" x14ac:dyDescent="0.25">
      <c r="J1096" s="152"/>
      <c r="K1096" s="139"/>
    </row>
    <row r="1097" spans="10:11" x14ac:dyDescent="0.25">
      <c r="J1097" s="152"/>
      <c r="K1097" s="139"/>
    </row>
    <row r="1098" spans="10:11" x14ac:dyDescent="0.25">
      <c r="J1098" s="152"/>
      <c r="K1098" s="139"/>
    </row>
    <row r="1099" spans="10:11" x14ac:dyDescent="0.25">
      <c r="J1099" s="152"/>
      <c r="K1099" s="139"/>
    </row>
    <row r="1100" spans="10:11" x14ac:dyDescent="0.25">
      <c r="J1100" s="152"/>
      <c r="K1100" s="139"/>
    </row>
    <row r="1101" spans="10:11" x14ac:dyDescent="0.25">
      <c r="J1101" s="152"/>
      <c r="K1101" s="139"/>
    </row>
    <row r="1102" spans="10:11" x14ac:dyDescent="0.25">
      <c r="J1102" s="152"/>
      <c r="K1102" s="139"/>
    </row>
    <row r="1103" spans="10:11" x14ac:dyDescent="0.25">
      <c r="J1103" s="152"/>
      <c r="K1103" s="139"/>
    </row>
    <row r="1104" spans="10:11" x14ac:dyDescent="0.25">
      <c r="J1104" s="152"/>
      <c r="K1104" s="139"/>
    </row>
    <row r="1105" spans="10:11" x14ac:dyDescent="0.25">
      <c r="J1105" s="152"/>
      <c r="K1105" s="139"/>
    </row>
    <row r="1106" spans="10:11" x14ac:dyDescent="0.25">
      <c r="J1106" s="152"/>
      <c r="K1106" s="139"/>
    </row>
    <row r="1107" spans="10:11" x14ac:dyDescent="0.25">
      <c r="J1107" s="152"/>
      <c r="K1107" s="139"/>
    </row>
    <row r="1108" spans="10:11" x14ac:dyDescent="0.25">
      <c r="J1108" s="152"/>
      <c r="K1108" s="139"/>
    </row>
    <row r="1109" spans="10:11" x14ac:dyDescent="0.25">
      <c r="J1109" s="152"/>
      <c r="K1109" s="139"/>
    </row>
    <row r="1110" spans="10:11" x14ac:dyDescent="0.25">
      <c r="J1110" s="152"/>
      <c r="K1110" s="139"/>
    </row>
    <row r="1111" spans="10:11" x14ac:dyDescent="0.25">
      <c r="J1111" s="152"/>
      <c r="K1111" s="139"/>
    </row>
    <row r="1112" spans="10:11" x14ac:dyDescent="0.25">
      <c r="J1112" s="152"/>
      <c r="K1112" s="139"/>
    </row>
    <row r="1113" spans="10:11" x14ac:dyDescent="0.25">
      <c r="J1113" s="152"/>
      <c r="K1113" s="139"/>
    </row>
    <row r="1114" spans="10:11" x14ac:dyDescent="0.25">
      <c r="J1114" s="152"/>
      <c r="K1114" s="139"/>
    </row>
    <row r="1115" spans="10:11" x14ac:dyDescent="0.25">
      <c r="J1115" s="152"/>
      <c r="K1115" s="139"/>
    </row>
    <row r="1116" spans="10:11" x14ac:dyDescent="0.25">
      <c r="J1116" s="152"/>
      <c r="K1116" s="139"/>
    </row>
    <row r="1117" spans="10:11" x14ac:dyDescent="0.25">
      <c r="J1117" s="152"/>
      <c r="K1117" s="139"/>
    </row>
    <row r="1118" spans="10:11" x14ac:dyDescent="0.25">
      <c r="J1118" s="152"/>
      <c r="K1118" s="139"/>
    </row>
    <row r="1119" spans="10:11" x14ac:dyDescent="0.25">
      <c r="J1119" s="152"/>
      <c r="K1119" s="139"/>
    </row>
    <row r="1120" spans="10:11" x14ac:dyDescent="0.25">
      <c r="J1120" s="152"/>
      <c r="K1120" s="139"/>
    </row>
    <row r="1121" spans="10:11" x14ac:dyDescent="0.25">
      <c r="J1121" s="152"/>
      <c r="K1121" s="139"/>
    </row>
    <row r="1122" spans="10:11" x14ac:dyDescent="0.25">
      <c r="J1122" s="152"/>
      <c r="K1122" s="139"/>
    </row>
    <row r="1123" spans="10:11" x14ac:dyDescent="0.25">
      <c r="J1123" s="152"/>
      <c r="K1123" s="139"/>
    </row>
    <row r="1124" spans="10:11" x14ac:dyDescent="0.25">
      <c r="J1124" s="152"/>
      <c r="K1124" s="139"/>
    </row>
    <row r="1125" spans="10:11" x14ac:dyDescent="0.25">
      <c r="J1125" s="152"/>
      <c r="K1125" s="139"/>
    </row>
    <row r="1126" spans="10:11" x14ac:dyDescent="0.25">
      <c r="J1126" s="152"/>
      <c r="K1126" s="139"/>
    </row>
    <row r="1127" spans="10:11" x14ac:dyDescent="0.25">
      <c r="J1127" s="152"/>
      <c r="K1127" s="139"/>
    </row>
    <row r="1128" spans="10:11" x14ac:dyDescent="0.25">
      <c r="J1128" s="152"/>
      <c r="K1128" s="139"/>
    </row>
    <row r="1129" spans="10:11" x14ac:dyDescent="0.25">
      <c r="J1129" s="152"/>
      <c r="K1129" s="139"/>
    </row>
    <row r="1130" spans="10:11" x14ac:dyDescent="0.25">
      <c r="J1130" s="152"/>
      <c r="K1130" s="139"/>
    </row>
    <row r="1131" spans="10:11" x14ac:dyDescent="0.25">
      <c r="J1131" s="152"/>
      <c r="K1131" s="139"/>
    </row>
    <row r="1132" spans="10:11" x14ac:dyDescent="0.25">
      <c r="J1132" s="152"/>
      <c r="K1132" s="139"/>
    </row>
    <row r="1133" spans="10:11" x14ac:dyDescent="0.25">
      <c r="J1133" s="152"/>
      <c r="K1133" s="139"/>
    </row>
    <row r="1134" spans="10:11" x14ac:dyDescent="0.25">
      <c r="J1134" s="152"/>
      <c r="K1134" s="139"/>
    </row>
    <row r="1135" spans="10:11" x14ac:dyDescent="0.25">
      <c r="J1135" s="152"/>
      <c r="K1135" s="139"/>
    </row>
    <row r="1136" spans="10:11" x14ac:dyDescent="0.25">
      <c r="J1136" s="152"/>
      <c r="K1136" s="139"/>
    </row>
    <row r="1137" spans="10:11" x14ac:dyDescent="0.25">
      <c r="J1137" s="152"/>
      <c r="K1137" s="139"/>
    </row>
    <row r="1138" spans="10:11" x14ac:dyDescent="0.25">
      <c r="J1138" s="152"/>
      <c r="K1138" s="139"/>
    </row>
    <row r="1139" spans="10:11" x14ac:dyDescent="0.25">
      <c r="J1139" s="152"/>
      <c r="K1139" s="139"/>
    </row>
    <row r="1140" spans="10:11" x14ac:dyDescent="0.25">
      <c r="J1140" s="152"/>
      <c r="K1140" s="139"/>
    </row>
    <row r="1141" spans="10:11" x14ac:dyDescent="0.25">
      <c r="J1141" s="152"/>
      <c r="K1141" s="139"/>
    </row>
    <row r="1142" spans="10:11" x14ac:dyDescent="0.25">
      <c r="J1142" s="152"/>
      <c r="K1142" s="139"/>
    </row>
    <row r="1143" spans="10:11" x14ac:dyDescent="0.25">
      <c r="J1143" s="152"/>
      <c r="K1143" s="139"/>
    </row>
    <row r="1144" spans="10:11" x14ac:dyDescent="0.25">
      <c r="J1144" s="152"/>
      <c r="K1144" s="139"/>
    </row>
    <row r="1145" spans="10:11" x14ac:dyDescent="0.25">
      <c r="J1145" s="152"/>
      <c r="K1145" s="139"/>
    </row>
    <row r="1146" spans="10:11" x14ac:dyDescent="0.25">
      <c r="J1146" s="152"/>
      <c r="K1146" s="139"/>
    </row>
    <row r="1147" spans="10:11" x14ac:dyDescent="0.25">
      <c r="J1147" s="152"/>
      <c r="K1147" s="139"/>
    </row>
    <row r="1148" spans="10:11" x14ac:dyDescent="0.25">
      <c r="J1148" s="152"/>
      <c r="K1148" s="139"/>
    </row>
    <row r="1149" spans="10:11" x14ac:dyDescent="0.25">
      <c r="J1149" s="152"/>
      <c r="K1149" s="139"/>
    </row>
    <row r="1150" spans="10:11" x14ac:dyDescent="0.25">
      <c r="J1150" s="152"/>
      <c r="K1150" s="139"/>
    </row>
    <row r="1151" spans="10:11" x14ac:dyDescent="0.25">
      <c r="J1151" s="152"/>
      <c r="K1151" s="139"/>
    </row>
    <row r="1152" spans="10:11" x14ac:dyDescent="0.25">
      <c r="J1152" s="152"/>
      <c r="K1152" s="139"/>
    </row>
    <row r="1153" spans="10:11" x14ac:dyDescent="0.25">
      <c r="J1153" s="152"/>
      <c r="K1153" s="139"/>
    </row>
    <row r="1154" spans="10:11" x14ac:dyDescent="0.25">
      <c r="J1154" s="152"/>
      <c r="K1154" s="139"/>
    </row>
    <row r="1155" spans="10:11" x14ac:dyDescent="0.25">
      <c r="J1155" s="152"/>
      <c r="K1155" s="139"/>
    </row>
    <row r="1156" spans="10:11" x14ac:dyDescent="0.25">
      <c r="J1156" s="152"/>
      <c r="K1156" s="139"/>
    </row>
    <row r="1157" spans="10:11" x14ac:dyDescent="0.25">
      <c r="J1157" s="152"/>
      <c r="K1157" s="139"/>
    </row>
    <row r="1158" spans="10:11" x14ac:dyDescent="0.25">
      <c r="J1158" s="152"/>
      <c r="K1158" s="139"/>
    </row>
    <row r="1159" spans="10:11" x14ac:dyDescent="0.25">
      <c r="J1159" s="152"/>
      <c r="K1159" s="139"/>
    </row>
    <row r="1160" spans="10:11" x14ac:dyDescent="0.25">
      <c r="J1160" s="152"/>
      <c r="K1160" s="139"/>
    </row>
    <row r="1161" spans="10:11" x14ac:dyDescent="0.25">
      <c r="J1161" s="152"/>
      <c r="K1161" s="139"/>
    </row>
    <row r="1162" spans="10:11" x14ac:dyDescent="0.25">
      <c r="J1162" s="152"/>
      <c r="K1162" s="139"/>
    </row>
    <row r="1163" spans="10:11" x14ac:dyDescent="0.25">
      <c r="J1163" s="152"/>
      <c r="K1163" s="139"/>
    </row>
    <row r="1164" spans="10:11" x14ac:dyDescent="0.25">
      <c r="J1164" s="152"/>
      <c r="K1164" s="139"/>
    </row>
    <row r="1165" spans="10:11" x14ac:dyDescent="0.25">
      <c r="J1165" s="152"/>
      <c r="K1165" s="139"/>
    </row>
    <row r="1166" spans="10:11" x14ac:dyDescent="0.25">
      <c r="J1166" s="152"/>
      <c r="K1166" s="139"/>
    </row>
    <row r="1167" spans="10:11" x14ac:dyDescent="0.25">
      <c r="J1167" s="152"/>
      <c r="K1167" s="139"/>
    </row>
    <row r="1168" spans="10:11" x14ac:dyDescent="0.25">
      <c r="J1168" s="152"/>
      <c r="K1168" s="139"/>
    </row>
    <row r="1169" spans="10:11" x14ac:dyDescent="0.25">
      <c r="J1169" s="152"/>
      <c r="K1169" s="139"/>
    </row>
    <row r="1170" spans="10:11" x14ac:dyDescent="0.25">
      <c r="J1170" s="152"/>
      <c r="K1170" s="139"/>
    </row>
    <row r="1171" spans="10:11" x14ac:dyDescent="0.25">
      <c r="J1171" s="152"/>
      <c r="K1171" s="139"/>
    </row>
    <row r="1172" spans="10:11" x14ac:dyDescent="0.25">
      <c r="J1172" s="152"/>
      <c r="K1172" s="139"/>
    </row>
    <row r="1173" spans="10:11" x14ac:dyDescent="0.25">
      <c r="J1173" s="152"/>
      <c r="K1173" s="139"/>
    </row>
    <row r="1174" spans="10:11" x14ac:dyDescent="0.25">
      <c r="J1174" s="152"/>
      <c r="K1174" s="139"/>
    </row>
    <row r="1175" spans="10:11" x14ac:dyDescent="0.25">
      <c r="J1175" s="152"/>
      <c r="K1175" s="139"/>
    </row>
    <row r="1176" spans="10:11" x14ac:dyDescent="0.25">
      <c r="J1176" s="152"/>
      <c r="K1176" s="139"/>
    </row>
    <row r="1177" spans="10:11" x14ac:dyDescent="0.25">
      <c r="J1177" s="152"/>
      <c r="K1177" s="139"/>
    </row>
    <row r="1178" spans="10:11" x14ac:dyDescent="0.25">
      <c r="J1178" s="152"/>
      <c r="K1178" s="139"/>
    </row>
    <row r="1179" spans="10:11" x14ac:dyDescent="0.25">
      <c r="J1179" s="152"/>
      <c r="K1179" s="139"/>
    </row>
    <row r="1180" spans="10:11" x14ac:dyDescent="0.25">
      <c r="J1180" s="152"/>
      <c r="K1180" s="139"/>
    </row>
    <row r="1181" spans="10:11" x14ac:dyDescent="0.25">
      <c r="J1181" s="152"/>
      <c r="K1181" s="139"/>
    </row>
    <row r="1182" spans="10:11" x14ac:dyDescent="0.25">
      <c r="J1182" s="152"/>
      <c r="K1182" s="139"/>
    </row>
    <row r="1183" spans="10:11" x14ac:dyDescent="0.25">
      <c r="J1183" s="152"/>
      <c r="K1183" s="139"/>
    </row>
    <row r="1184" spans="10:11" x14ac:dyDescent="0.25">
      <c r="J1184" s="152"/>
      <c r="K1184" s="139"/>
    </row>
    <row r="1185" spans="10:11" x14ac:dyDescent="0.25">
      <c r="J1185" s="152"/>
      <c r="K1185" s="139"/>
    </row>
    <row r="1186" spans="10:11" x14ac:dyDescent="0.25">
      <c r="J1186" s="152"/>
      <c r="K1186" s="139"/>
    </row>
    <row r="1187" spans="10:11" x14ac:dyDescent="0.25">
      <c r="J1187" s="152"/>
      <c r="K1187" s="139"/>
    </row>
    <row r="1188" spans="10:11" x14ac:dyDescent="0.25">
      <c r="J1188" s="152"/>
      <c r="K1188" s="139"/>
    </row>
    <row r="1189" spans="10:11" x14ac:dyDescent="0.25">
      <c r="J1189" s="152"/>
      <c r="K1189" s="139"/>
    </row>
    <row r="1190" spans="10:11" x14ac:dyDescent="0.25">
      <c r="J1190" s="152"/>
      <c r="K1190" s="139"/>
    </row>
    <row r="1191" spans="10:11" x14ac:dyDescent="0.25">
      <c r="J1191" s="152"/>
      <c r="K1191" s="139"/>
    </row>
    <row r="1192" spans="10:11" x14ac:dyDescent="0.25">
      <c r="J1192" s="152"/>
      <c r="K1192" s="139"/>
    </row>
    <row r="1193" spans="10:11" x14ac:dyDescent="0.25">
      <c r="J1193" s="152"/>
      <c r="K1193" s="139"/>
    </row>
    <row r="1194" spans="10:11" x14ac:dyDescent="0.25">
      <c r="J1194" s="152"/>
      <c r="K1194" s="139"/>
    </row>
    <row r="1195" spans="10:11" x14ac:dyDescent="0.25">
      <c r="J1195" s="152"/>
      <c r="K1195" s="139"/>
    </row>
    <row r="1196" spans="10:11" x14ac:dyDescent="0.25">
      <c r="J1196" s="152"/>
      <c r="K1196" s="139"/>
    </row>
    <row r="1197" spans="10:11" x14ac:dyDescent="0.25">
      <c r="J1197" s="152"/>
      <c r="K1197" s="139"/>
    </row>
    <row r="1198" spans="10:11" x14ac:dyDescent="0.25">
      <c r="J1198" s="152"/>
      <c r="K1198" s="139"/>
    </row>
    <row r="1199" spans="10:11" x14ac:dyDescent="0.25">
      <c r="J1199" s="152"/>
      <c r="K1199" s="139"/>
    </row>
    <row r="1200" spans="10:11" x14ac:dyDescent="0.25">
      <c r="J1200" s="152"/>
      <c r="K1200" s="139"/>
    </row>
    <row r="1201" spans="10:11" x14ac:dyDescent="0.25">
      <c r="J1201" s="152"/>
      <c r="K1201" s="139"/>
    </row>
    <row r="1202" spans="10:11" x14ac:dyDescent="0.25">
      <c r="J1202" s="152"/>
      <c r="K1202" s="139"/>
    </row>
    <row r="1203" spans="10:11" x14ac:dyDescent="0.25">
      <c r="J1203" s="152"/>
      <c r="K1203" s="139"/>
    </row>
    <row r="1204" spans="10:11" x14ac:dyDescent="0.25">
      <c r="J1204" s="152"/>
      <c r="K1204" s="139"/>
    </row>
    <row r="1205" spans="10:11" x14ac:dyDescent="0.25">
      <c r="J1205" s="152"/>
      <c r="K1205" s="139"/>
    </row>
    <row r="1206" spans="10:11" x14ac:dyDescent="0.25">
      <c r="J1206" s="152"/>
      <c r="K1206" s="139"/>
    </row>
    <row r="1207" spans="10:11" x14ac:dyDescent="0.25">
      <c r="J1207" s="152"/>
      <c r="K1207" s="139"/>
    </row>
    <row r="1208" spans="10:11" x14ac:dyDescent="0.25">
      <c r="J1208" s="152"/>
      <c r="K1208" s="139"/>
    </row>
    <row r="1209" spans="10:11" x14ac:dyDescent="0.25">
      <c r="J1209" s="152"/>
      <c r="K1209" s="139"/>
    </row>
    <row r="1210" spans="10:11" x14ac:dyDescent="0.25">
      <c r="J1210" s="152"/>
      <c r="K1210" s="139"/>
    </row>
    <row r="1211" spans="10:11" x14ac:dyDescent="0.25">
      <c r="J1211" s="152"/>
      <c r="K1211" s="139"/>
    </row>
    <row r="1212" spans="10:11" x14ac:dyDescent="0.25">
      <c r="J1212" s="152"/>
      <c r="K1212" s="139"/>
    </row>
    <row r="1213" spans="10:11" x14ac:dyDescent="0.25">
      <c r="J1213" s="152"/>
      <c r="K1213" s="139"/>
    </row>
    <row r="1214" spans="10:11" x14ac:dyDescent="0.25">
      <c r="J1214" s="152"/>
      <c r="K1214" s="139"/>
    </row>
    <row r="1215" spans="10:11" x14ac:dyDescent="0.25">
      <c r="J1215" s="152"/>
      <c r="K1215" s="139"/>
    </row>
    <row r="1216" spans="10:11" x14ac:dyDescent="0.25">
      <c r="J1216" s="152"/>
      <c r="K1216" s="139"/>
    </row>
    <row r="1217" spans="10:11" x14ac:dyDescent="0.25">
      <c r="J1217" s="152"/>
      <c r="K1217" s="139"/>
    </row>
    <row r="1218" spans="10:11" x14ac:dyDescent="0.25">
      <c r="J1218" s="152"/>
      <c r="K1218" s="139"/>
    </row>
    <row r="1219" spans="10:11" x14ac:dyDescent="0.25">
      <c r="J1219" s="152"/>
      <c r="K1219" s="139"/>
    </row>
    <row r="1220" spans="10:11" x14ac:dyDescent="0.25">
      <c r="J1220" s="152"/>
      <c r="K1220" s="139"/>
    </row>
    <row r="1221" spans="10:11" x14ac:dyDescent="0.25">
      <c r="J1221" s="152"/>
      <c r="K1221" s="139"/>
    </row>
    <row r="1222" spans="10:11" x14ac:dyDescent="0.25">
      <c r="J1222" s="152"/>
      <c r="K1222" s="139"/>
    </row>
    <row r="1223" spans="10:11" x14ac:dyDescent="0.25">
      <c r="J1223" s="152"/>
      <c r="K1223" s="139"/>
    </row>
    <row r="1224" spans="10:11" x14ac:dyDescent="0.25">
      <c r="J1224" s="152"/>
      <c r="K1224" s="139"/>
    </row>
    <row r="1225" spans="10:11" x14ac:dyDescent="0.25">
      <c r="J1225" s="152"/>
      <c r="K1225" s="139"/>
    </row>
    <row r="1226" spans="10:11" x14ac:dyDescent="0.25">
      <c r="J1226" s="152"/>
      <c r="K1226" s="139"/>
    </row>
    <row r="1227" spans="10:11" x14ac:dyDescent="0.25">
      <c r="J1227" s="152"/>
      <c r="K1227" s="139"/>
    </row>
    <row r="1228" spans="10:11" x14ac:dyDescent="0.25">
      <c r="J1228" s="152"/>
      <c r="K1228" s="139"/>
    </row>
    <row r="1229" spans="10:11" x14ac:dyDescent="0.25">
      <c r="J1229" s="152"/>
      <c r="K1229" s="139"/>
    </row>
    <row r="1230" spans="10:11" x14ac:dyDescent="0.25">
      <c r="J1230" s="152"/>
      <c r="K1230" s="139"/>
    </row>
    <row r="1231" spans="10:11" x14ac:dyDescent="0.25">
      <c r="J1231" s="152"/>
      <c r="K1231" s="139"/>
    </row>
    <row r="1232" spans="10:11" x14ac:dyDescent="0.25">
      <c r="J1232" s="152"/>
      <c r="K1232" s="139"/>
    </row>
    <row r="1233" spans="10:11" x14ac:dyDescent="0.25">
      <c r="J1233" s="152"/>
      <c r="K1233" s="139"/>
    </row>
    <row r="1234" spans="10:11" x14ac:dyDescent="0.25">
      <c r="J1234" s="152"/>
      <c r="K1234" s="139"/>
    </row>
    <row r="1235" spans="10:11" x14ac:dyDescent="0.25">
      <c r="J1235" s="152"/>
      <c r="K1235" s="139"/>
    </row>
    <row r="1236" spans="10:11" x14ac:dyDescent="0.25">
      <c r="J1236" s="152"/>
      <c r="K1236" s="139"/>
    </row>
    <row r="1237" spans="10:11" x14ac:dyDescent="0.25">
      <c r="J1237" s="152"/>
      <c r="K1237" s="139"/>
    </row>
    <row r="1238" spans="10:11" x14ac:dyDescent="0.25">
      <c r="J1238" s="152"/>
      <c r="K1238" s="139"/>
    </row>
    <row r="1239" spans="10:11" x14ac:dyDescent="0.25">
      <c r="J1239" s="152"/>
      <c r="K1239" s="139"/>
    </row>
    <row r="1240" spans="10:11" x14ac:dyDescent="0.25">
      <c r="J1240" s="152"/>
      <c r="K1240" s="139"/>
    </row>
    <row r="1241" spans="10:11" x14ac:dyDescent="0.25">
      <c r="J1241" s="152"/>
      <c r="K1241" s="139"/>
    </row>
    <row r="1242" spans="10:11" x14ac:dyDescent="0.25">
      <c r="J1242" s="152"/>
      <c r="K1242" s="139"/>
    </row>
    <row r="1243" spans="10:11" x14ac:dyDescent="0.25">
      <c r="J1243" s="152"/>
      <c r="K1243" s="139"/>
    </row>
    <row r="1244" spans="10:11" x14ac:dyDescent="0.25">
      <c r="J1244" s="152"/>
      <c r="K1244" s="139"/>
    </row>
    <row r="1245" spans="10:11" x14ac:dyDescent="0.25">
      <c r="J1245" s="152"/>
      <c r="K1245" s="139"/>
    </row>
    <row r="1246" spans="10:11" x14ac:dyDescent="0.25">
      <c r="J1246" s="152"/>
      <c r="K1246" s="139"/>
    </row>
    <row r="1247" spans="10:11" x14ac:dyDescent="0.25">
      <c r="J1247" s="152"/>
      <c r="K1247" s="139"/>
    </row>
    <row r="1248" spans="10:11" x14ac:dyDescent="0.25">
      <c r="J1248" s="152"/>
      <c r="K1248" s="139"/>
    </row>
    <row r="1249" spans="10:11" x14ac:dyDescent="0.25">
      <c r="J1249" s="152"/>
      <c r="K1249" s="139"/>
    </row>
    <row r="1250" spans="10:11" x14ac:dyDescent="0.25">
      <c r="J1250" s="152"/>
      <c r="K1250" s="139"/>
    </row>
    <row r="1251" spans="10:11" x14ac:dyDescent="0.25">
      <c r="J1251" s="152"/>
      <c r="K1251" s="139"/>
    </row>
    <row r="1252" spans="10:11" x14ac:dyDescent="0.25">
      <c r="J1252" s="152"/>
      <c r="K1252" s="139"/>
    </row>
    <row r="1253" spans="10:11" x14ac:dyDescent="0.25">
      <c r="J1253" s="152"/>
      <c r="K1253" s="139"/>
    </row>
    <row r="1254" spans="10:11" x14ac:dyDescent="0.25">
      <c r="J1254" s="152"/>
      <c r="K1254" s="139"/>
    </row>
    <row r="1255" spans="10:11" x14ac:dyDescent="0.25">
      <c r="J1255" s="152"/>
      <c r="K1255" s="139"/>
    </row>
    <row r="1256" spans="10:11" x14ac:dyDescent="0.25">
      <c r="J1256" s="152"/>
      <c r="K1256" s="139"/>
    </row>
    <row r="1257" spans="10:11" x14ac:dyDescent="0.25">
      <c r="J1257" s="152"/>
      <c r="K1257" s="139"/>
    </row>
    <row r="1258" spans="10:11" x14ac:dyDescent="0.25">
      <c r="J1258" s="152"/>
      <c r="K1258" s="139"/>
    </row>
    <row r="1259" spans="10:11" x14ac:dyDescent="0.25">
      <c r="J1259" s="152"/>
      <c r="K1259" s="139"/>
    </row>
    <row r="1260" spans="10:11" x14ac:dyDescent="0.25">
      <c r="J1260" s="152"/>
      <c r="K1260" s="139"/>
    </row>
    <row r="1261" spans="10:11" x14ac:dyDescent="0.25">
      <c r="J1261" s="152"/>
      <c r="K1261" s="139"/>
    </row>
    <row r="1262" spans="10:11" x14ac:dyDescent="0.25">
      <c r="J1262" s="152"/>
      <c r="K1262" s="139"/>
    </row>
    <row r="1263" spans="10:11" x14ac:dyDescent="0.25">
      <c r="J1263" s="152"/>
      <c r="K1263" s="139"/>
    </row>
    <row r="1264" spans="10:11" x14ac:dyDescent="0.25">
      <c r="J1264" s="152"/>
      <c r="K1264" s="139"/>
    </row>
    <row r="1265" spans="10:11" x14ac:dyDescent="0.25">
      <c r="J1265" s="152"/>
      <c r="K1265" s="139"/>
    </row>
    <row r="1266" spans="10:11" x14ac:dyDescent="0.25">
      <c r="J1266" s="152"/>
      <c r="K1266" s="139"/>
    </row>
    <row r="1267" spans="10:11" x14ac:dyDescent="0.25">
      <c r="J1267" s="152"/>
      <c r="K1267" s="139"/>
    </row>
    <row r="1268" spans="10:11" x14ac:dyDescent="0.25">
      <c r="J1268" s="152"/>
      <c r="K1268" s="139"/>
    </row>
    <row r="1269" spans="10:11" x14ac:dyDescent="0.25">
      <c r="J1269" s="152"/>
      <c r="K1269" s="139"/>
    </row>
    <row r="1270" spans="10:11" x14ac:dyDescent="0.25">
      <c r="J1270" s="152"/>
      <c r="K1270" s="139"/>
    </row>
    <row r="1271" spans="10:11" x14ac:dyDescent="0.25">
      <c r="J1271" s="152"/>
      <c r="K1271" s="139"/>
    </row>
    <row r="1272" spans="10:11" x14ac:dyDescent="0.25">
      <c r="J1272" s="152"/>
      <c r="K1272" s="139"/>
    </row>
    <row r="1273" spans="10:11" x14ac:dyDescent="0.25">
      <c r="J1273" s="152"/>
      <c r="K1273" s="139"/>
    </row>
    <row r="1274" spans="10:11" x14ac:dyDescent="0.25">
      <c r="J1274" s="152"/>
      <c r="K1274" s="139"/>
    </row>
    <row r="1275" spans="10:11" x14ac:dyDescent="0.25">
      <c r="J1275" s="152"/>
      <c r="K1275" s="139"/>
    </row>
    <row r="1276" spans="10:11" x14ac:dyDescent="0.25">
      <c r="J1276" s="152"/>
      <c r="K1276" s="139"/>
    </row>
    <row r="1277" spans="10:11" x14ac:dyDescent="0.25">
      <c r="J1277" s="152"/>
      <c r="K1277" s="139"/>
    </row>
    <row r="1278" spans="10:11" x14ac:dyDescent="0.25">
      <c r="J1278" s="152"/>
      <c r="K1278" s="139"/>
    </row>
    <row r="1279" spans="10:11" x14ac:dyDescent="0.25">
      <c r="J1279" s="152"/>
      <c r="K1279" s="139"/>
    </row>
    <row r="1280" spans="10:11" x14ac:dyDescent="0.25">
      <c r="J1280" s="152"/>
      <c r="K1280" s="139"/>
    </row>
    <row r="1281" spans="10:11" x14ac:dyDescent="0.25">
      <c r="J1281" s="152"/>
      <c r="K1281" s="139"/>
    </row>
    <row r="1282" spans="10:11" x14ac:dyDescent="0.25">
      <c r="J1282" s="152"/>
      <c r="K1282" s="139"/>
    </row>
    <row r="1283" spans="10:11" x14ac:dyDescent="0.25">
      <c r="J1283" s="152"/>
      <c r="K1283" s="139"/>
    </row>
    <row r="1284" spans="10:11" x14ac:dyDescent="0.25">
      <c r="J1284" s="152"/>
      <c r="K1284" s="139"/>
    </row>
    <row r="1285" spans="10:11" x14ac:dyDescent="0.25">
      <c r="J1285" s="152"/>
      <c r="K1285" s="139"/>
    </row>
    <row r="1286" spans="10:11" x14ac:dyDescent="0.25">
      <c r="J1286" s="152"/>
      <c r="K1286" s="139"/>
    </row>
    <row r="1287" spans="10:11" x14ac:dyDescent="0.25">
      <c r="J1287" s="152"/>
      <c r="K1287" s="139"/>
    </row>
    <row r="1288" spans="10:11" x14ac:dyDescent="0.25">
      <c r="J1288" s="152"/>
      <c r="K1288" s="139"/>
    </row>
    <row r="1289" spans="10:11" x14ac:dyDescent="0.25">
      <c r="J1289" s="152"/>
      <c r="K1289" s="139"/>
    </row>
    <row r="1290" spans="10:11" x14ac:dyDescent="0.25">
      <c r="J1290" s="152"/>
      <c r="K1290" s="139"/>
    </row>
    <row r="1291" spans="10:11" x14ac:dyDescent="0.25">
      <c r="J1291" s="152"/>
      <c r="K1291" s="139"/>
    </row>
    <row r="1292" spans="10:11" x14ac:dyDescent="0.25">
      <c r="J1292" s="152"/>
      <c r="K1292" s="139"/>
    </row>
    <row r="1293" spans="10:11" x14ac:dyDescent="0.25">
      <c r="J1293" s="152"/>
      <c r="K1293" s="139"/>
    </row>
    <row r="1294" spans="10:11" x14ac:dyDescent="0.25">
      <c r="J1294" s="152"/>
      <c r="K1294" s="139"/>
    </row>
    <row r="1295" spans="10:11" x14ac:dyDescent="0.25">
      <c r="J1295" s="152"/>
      <c r="K1295" s="139"/>
    </row>
    <row r="1296" spans="10:11" x14ac:dyDescent="0.25">
      <c r="J1296" s="152"/>
      <c r="K1296" s="139"/>
    </row>
    <row r="1297" spans="10:11" x14ac:dyDescent="0.25">
      <c r="J1297" s="152"/>
      <c r="K1297" s="139"/>
    </row>
    <row r="1298" spans="10:11" x14ac:dyDescent="0.25">
      <c r="J1298" s="152"/>
      <c r="K1298" s="139"/>
    </row>
    <row r="1299" spans="10:11" x14ac:dyDescent="0.25">
      <c r="J1299" s="152"/>
      <c r="K1299" s="139"/>
    </row>
    <row r="1300" spans="10:11" x14ac:dyDescent="0.25">
      <c r="J1300" s="152"/>
      <c r="K1300" s="139"/>
    </row>
    <row r="1301" spans="10:11" x14ac:dyDescent="0.25">
      <c r="J1301" s="152"/>
      <c r="K1301" s="139"/>
    </row>
    <row r="1302" spans="10:11" x14ac:dyDescent="0.25">
      <c r="J1302" s="152"/>
      <c r="K1302" s="139"/>
    </row>
    <row r="1303" spans="10:11" x14ac:dyDescent="0.25">
      <c r="J1303" s="152"/>
      <c r="K1303" s="139"/>
    </row>
    <row r="1304" spans="10:11" x14ac:dyDescent="0.25">
      <c r="J1304" s="152"/>
      <c r="K1304" s="139"/>
    </row>
    <row r="1305" spans="10:11" x14ac:dyDescent="0.25">
      <c r="J1305" s="152"/>
      <c r="K1305" s="139"/>
    </row>
    <row r="1306" spans="10:11" x14ac:dyDescent="0.25">
      <c r="J1306" s="152"/>
      <c r="K1306" s="139"/>
    </row>
    <row r="1307" spans="10:11" x14ac:dyDescent="0.25">
      <c r="J1307" s="152"/>
      <c r="K1307" s="139"/>
    </row>
    <row r="1308" spans="10:11" x14ac:dyDescent="0.25">
      <c r="J1308" s="152"/>
      <c r="K1308" s="139"/>
    </row>
    <row r="1309" spans="10:11" x14ac:dyDescent="0.25">
      <c r="J1309" s="152"/>
      <c r="K1309" s="139"/>
    </row>
    <row r="1310" spans="10:11" x14ac:dyDescent="0.25">
      <c r="J1310" s="152"/>
      <c r="K1310" s="139"/>
    </row>
    <row r="1311" spans="10:11" x14ac:dyDescent="0.25">
      <c r="J1311" s="152"/>
      <c r="K1311" s="139"/>
    </row>
    <row r="1312" spans="10:11" x14ac:dyDescent="0.25">
      <c r="J1312" s="152"/>
      <c r="K1312" s="139"/>
    </row>
    <row r="1313" spans="10:11" x14ac:dyDescent="0.25">
      <c r="J1313" s="152"/>
      <c r="K1313" s="139"/>
    </row>
    <row r="1314" spans="10:11" x14ac:dyDescent="0.25">
      <c r="J1314" s="152"/>
      <c r="K1314" s="139"/>
    </row>
    <row r="1315" spans="10:11" x14ac:dyDescent="0.25">
      <c r="J1315" s="152"/>
      <c r="K1315" s="139"/>
    </row>
    <row r="1316" spans="10:11" x14ac:dyDescent="0.25">
      <c r="J1316" s="152"/>
      <c r="K1316" s="139"/>
    </row>
    <row r="1317" spans="10:11" x14ac:dyDescent="0.25">
      <c r="J1317" s="152"/>
      <c r="K1317" s="139"/>
    </row>
    <row r="1318" spans="10:11" x14ac:dyDescent="0.25">
      <c r="J1318" s="152"/>
      <c r="K1318" s="139"/>
    </row>
    <row r="1319" spans="10:11" x14ac:dyDescent="0.25">
      <c r="J1319" s="152"/>
      <c r="K1319" s="139"/>
    </row>
    <row r="1320" spans="10:11" x14ac:dyDescent="0.25">
      <c r="J1320" s="152"/>
      <c r="K1320" s="139"/>
    </row>
    <row r="1321" spans="10:11" x14ac:dyDescent="0.25">
      <c r="J1321" s="152"/>
      <c r="K1321" s="139"/>
    </row>
    <row r="1322" spans="10:11" x14ac:dyDescent="0.25">
      <c r="J1322" s="152"/>
      <c r="K1322" s="139"/>
    </row>
    <row r="1323" spans="10:11" x14ac:dyDescent="0.25">
      <c r="J1323" s="152"/>
      <c r="K1323" s="139"/>
    </row>
    <row r="1324" spans="10:11" x14ac:dyDescent="0.25">
      <c r="J1324" s="152"/>
      <c r="K1324" s="139"/>
    </row>
    <row r="1325" spans="10:11" x14ac:dyDescent="0.25">
      <c r="J1325" s="152"/>
      <c r="K1325" s="139"/>
    </row>
    <row r="1326" spans="10:11" x14ac:dyDescent="0.25">
      <c r="J1326" s="152"/>
      <c r="K1326" s="139"/>
    </row>
    <row r="1327" spans="10:11" x14ac:dyDescent="0.25">
      <c r="J1327" s="152"/>
      <c r="K1327" s="139"/>
    </row>
    <row r="1328" spans="10:11" x14ac:dyDescent="0.25">
      <c r="J1328" s="152"/>
      <c r="K1328" s="139"/>
    </row>
    <row r="1329" spans="10:11" x14ac:dyDescent="0.25">
      <c r="J1329" s="152"/>
      <c r="K1329" s="139"/>
    </row>
    <row r="1330" spans="10:11" x14ac:dyDescent="0.25">
      <c r="J1330" s="152"/>
      <c r="K1330" s="139"/>
    </row>
    <row r="1331" spans="10:11" x14ac:dyDescent="0.25">
      <c r="J1331" s="152"/>
      <c r="K1331" s="139"/>
    </row>
    <row r="1332" spans="10:11" x14ac:dyDescent="0.25">
      <c r="J1332" s="152"/>
      <c r="K1332" s="139"/>
    </row>
    <row r="1333" spans="10:11" x14ac:dyDescent="0.25">
      <c r="J1333" s="152"/>
      <c r="K1333" s="139"/>
    </row>
    <row r="1334" spans="10:11" x14ac:dyDescent="0.25">
      <c r="J1334" s="152"/>
      <c r="K1334" s="139"/>
    </row>
    <row r="1335" spans="10:11" x14ac:dyDescent="0.25">
      <c r="J1335" s="152"/>
      <c r="K1335" s="139"/>
    </row>
    <row r="1336" spans="10:11" x14ac:dyDescent="0.25">
      <c r="J1336" s="152"/>
      <c r="K1336" s="139"/>
    </row>
    <row r="1337" spans="10:11" x14ac:dyDescent="0.25">
      <c r="J1337" s="152"/>
      <c r="K1337" s="139"/>
    </row>
    <row r="1338" spans="10:11" x14ac:dyDescent="0.25">
      <c r="J1338" s="152"/>
      <c r="K1338" s="139"/>
    </row>
    <row r="1339" spans="10:11" x14ac:dyDescent="0.25">
      <c r="J1339" s="152"/>
      <c r="K1339" s="139"/>
    </row>
    <row r="1340" spans="10:11" x14ac:dyDescent="0.25">
      <c r="J1340" s="152"/>
      <c r="K1340" s="139"/>
    </row>
    <row r="1341" spans="10:11" x14ac:dyDescent="0.25">
      <c r="J1341" s="152"/>
      <c r="K1341" s="139"/>
    </row>
    <row r="1342" spans="10:11" x14ac:dyDescent="0.25">
      <c r="J1342" s="152"/>
      <c r="K1342" s="139"/>
    </row>
    <row r="1343" spans="10:11" x14ac:dyDescent="0.25">
      <c r="J1343" s="152"/>
      <c r="K1343" s="139"/>
    </row>
    <row r="1344" spans="10:11" x14ac:dyDescent="0.25">
      <c r="J1344" s="152"/>
      <c r="K1344" s="139"/>
    </row>
    <row r="1345" spans="10:11" x14ac:dyDescent="0.25">
      <c r="J1345" s="152"/>
      <c r="K1345" s="139"/>
    </row>
    <row r="1346" spans="10:11" x14ac:dyDescent="0.25">
      <c r="J1346" s="152"/>
      <c r="K1346" s="139"/>
    </row>
    <row r="1347" spans="10:11" x14ac:dyDescent="0.25">
      <c r="J1347" s="152"/>
      <c r="K1347" s="139"/>
    </row>
    <row r="1348" spans="10:11" x14ac:dyDescent="0.25">
      <c r="J1348" s="152"/>
      <c r="K1348" s="139"/>
    </row>
    <row r="1349" spans="10:11" x14ac:dyDescent="0.25">
      <c r="J1349" s="152"/>
      <c r="K1349" s="139"/>
    </row>
    <row r="1350" spans="10:11" x14ac:dyDescent="0.25">
      <c r="J1350" s="152"/>
      <c r="K1350" s="139"/>
    </row>
    <row r="1351" spans="10:11" x14ac:dyDescent="0.25">
      <c r="J1351" s="152"/>
      <c r="K1351" s="139"/>
    </row>
    <row r="1352" spans="10:11" x14ac:dyDescent="0.25">
      <c r="J1352" s="152"/>
      <c r="K1352" s="139"/>
    </row>
    <row r="1353" spans="10:11" x14ac:dyDescent="0.25">
      <c r="J1353" s="152"/>
      <c r="K1353" s="139"/>
    </row>
    <row r="1354" spans="10:11" x14ac:dyDescent="0.25">
      <c r="J1354" s="152"/>
      <c r="K1354" s="139"/>
    </row>
    <row r="1355" spans="10:11" x14ac:dyDescent="0.25">
      <c r="J1355" s="152"/>
      <c r="K1355" s="139"/>
    </row>
    <row r="1356" spans="10:11" x14ac:dyDescent="0.25">
      <c r="J1356" s="152"/>
      <c r="K1356" s="139"/>
    </row>
    <row r="1357" spans="10:11" x14ac:dyDescent="0.25">
      <c r="J1357" s="152"/>
      <c r="K1357" s="139"/>
    </row>
    <row r="1358" spans="10:11" x14ac:dyDescent="0.25">
      <c r="J1358" s="152"/>
      <c r="K1358" s="139"/>
    </row>
    <row r="1359" spans="10:11" x14ac:dyDescent="0.25">
      <c r="J1359" s="152"/>
      <c r="K1359" s="139"/>
    </row>
    <row r="1360" spans="10:11" x14ac:dyDescent="0.25">
      <c r="J1360" s="152"/>
      <c r="K1360" s="139"/>
    </row>
    <row r="1361" spans="10:11" x14ac:dyDescent="0.25">
      <c r="J1361" s="152"/>
      <c r="K1361" s="139"/>
    </row>
    <row r="1362" spans="10:11" x14ac:dyDescent="0.25">
      <c r="J1362" s="152"/>
      <c r="K1362" s="139"/>
    </row>
    <row r="1363" spans="10:11" x14ac:dyDescent="0.25">
      <c r="J1363" s="152"/>
      <c r="K1363" s="139"/>
    </row>
    <row r="1364" spans="10:11" x14ac:dyDescent="0.25">
      <c r="J1364" s="152"/>
      <c r="K1364" s="139"/>
    </row>
    <row r="1365" spans="10:11" x14ac:dyDescent="0.25">
      <c r="J1365" s="152"/>
      <c r="K1365" s="139"/>
    </row>
    <row r="1366" spans="10:11" x14ac:dyDescent="0.25">
      <c r="J1366" s="152"/>
      <c r="K1366" s="139"/>
    </row>
    <row r="1367" spans="10:11" x14ac:dyDescent="0.25">
      <c r="J1367" s="152"/>
      <c r="K1367" s="139"/>
    </row>
    <row r="1368" spans="10:11" x14ac:dyDescent="0.25">
      <c r="J1368" s="152"/>
      <c r="K1368" s="139"/>
    </row>
    <row r="1369" spans="10:11" x14ac:dyDescent="0.25">
      <c r="J1369" s="152"/>
      <c r="K1369" s="139"/>
    </row>
    <row r="1370" spans="10:11" x14ac:dyDescent="0.25">
      <c r="J1370" s="152"/>
      <c r="K1370" s="139"/>
    </row>
    <row r="1371" spans="10:11" x14ac:dyDescent="0.25">
      <c r="J1371" s="152"/>
      <c r="K1371" s="139"/>
    </row>
    <row r="1372" spans="10:11" x14ac:dyDescent="0.25">
      <c r="J1372" s="152"/>
      <c r="K1372" s="139"/>
    </row>
    <row r="1373" spans="10:11" x14ac:dyDescent="0.25">
      <c r="J1373" s="152"/>
      <c r="K1373" s="139"/>
    </row>
    <row r="1374" spans="10:11" x14ac:dyDescent="0.25">
      <c r="J1374" s="152"/>
      <c r="K1374" s="139"/>
    </row>
    <row r="1375" spans="10:11" x14ac:dyDescent="0.25">
      <c r="J1375" s="152"/>
      <c r="K1375" s="139"/>
    </row>
    <row r="1376" spans="10:11" x14ac:dyDescent="0.25">
      <c r="J1376" s="152"/>
      <c r="K1376" s="139"/>
    </row>
    <row r="1377" spans="10:11" x14ac:dyDescent="0.25">
      <c r="J1377" s="152"/>
      <c r="K1377" s="139"/>
    </row>
    <row r="1378" spans="10:11" x14ac:dyDescent="0.25">
      <c r="J1378" s="152"/>
      <c r="K1378" s="139"/>
    </row>
    <row r="1379" spans="10:11" x14ac:dyDescent="0.25">
      <c r="J1379" s="152"/>
      <c r="K1379" s="139"/>
    </row>
    <row r="1380" spans="10:11" x14ac:dyDescent="0.25">
      <c r="J1380" s="152"/>
      <c r="K1380" s="139"/>
    </row>
    <row r="1381" spans="10:11" x14ac:dyDescent="0.25">
      <c r="J1381" s="152"/>
      <c r="K1381" s="139"/>
    </row>
    <row r="1382" spans="10:11" x14ac:dyDescent="0.25">
      <c r="J1382" s="152"/>
      <c r="K1382" s="139"/>
    </row>
    <row r="1383" spans="10:11" x14ac:dyDescent="0.25">
      <c r="J1383" s="152"/>
      <c r="K1383" s="139"/>
    </row>
    <row r="1384" spans="10:11" x14ac:dyDescent="0.25">
      <c r="J1384" s="152"/>
      <c r="K1384" s="139"/>
    </row>
    <row r="1385" spans="10:11" x14ac:dyDescent="0.25">
      <c r="J1385" s="152"/>
      <c r="K1385" s="139"/>
    </row>
    <row r="1386" spans="10:11" x14ac:dyDescent="0.25">
      <c r="J1386" s="152"/>
      <c r="K1386" s="139"/>
    </row>
    <row r="1387" spans="10:11" x14ac:dyDescent="0.25">
      <c r="J1387" s="152"/>
      <c r="K1387" s="139"/>
    </row>
    <row r="1388" spans="10:11" x14ac:dyDescent="0.25">
      <c r="J1388" s="152"/>
      <c r="K1388" s="139"/>
    </row>
    <row r="1389" spans="10:11" x14ac:dyDescent="0.25">
      <c r="J1389" s="152"/>
      <c r="K1389" s="139"/>
    </row>
    <row r="1390" spans="10:11" x14ac:dyDescent="0.25">
      <c r="J1390" s="152"/>
      <c r="K1390" s="139"/>
    </row>
    <row r="1391" spans="10:11" x14ac:dyDescent="0.25">
      <c r="J1391" s="152"/>
      <c r="K1391" s="139"/>
    </row>
    <row r="1392" spans="10:11" x14ac:dyDescent="0.25">
      <c r="J1392" s="152"/>
      <c r="K1392" s="139"/>
    </row>
    <row r="1393" spans="10:11" x14ac:dyDescent="0.25">
      <c r="J1393" s="152"/>
      <c r="K1393" s="139"/>
    </row>
    <row r="1394" spans="10:11" x14ac:dyDescent="0.25">
      <c r="J1394" s="152"/>
      <c r="K1394" s="139"/>
    </row>
    <row r="1395" spans="10:11" x14ac:dyDescent="0.25">
      <c r="J1395" s="152"/>
      <c r="K1395" s="139"/>
    </row>
    <row r="1396" spans="10:11" x14ac:dyDescent="0.25">
      <c r="J1396" s="152"/>
      <c r="K1396" s="139"/>
    </row>
    <row r="1397" spans="10:11" x14ac:dyDescent="0.25">
      <c r="J1397" s="152"/>
      <c r="K1397" s="139"/>
    </row>
    <row r="1398" spans="10:11" x14ac:dyDescent="0.25">
      <c r="J1398" s="152"/>
      <c r="K1398" s="139"/>
    </row>
    <row r="1399" spans="10:11" x14ac:dyDescent="0.25">
      <c r="J1399" s="152"/>
      <c r="K1399" s="139"/>
    </row>
    <row r="1400" spans="10:11" x14ac:dyDescent="0.25">
      <c r="J1400" s="152"/>
      <c r="K1400" s="139"/>
    </row>
    <row r="1401" spans="10:11" x14ac:dyDescent="0.25">
      <c r="J1401" s="152"/>
      <c r="K1401" s="139"/>
    </row>
    <row r="1402" spans="10:11" x14ac:dyDescent="0.25">
      <c r="J1402" s="152"/>
      <c r="K1402" s="139"/>
    </row>
    <row r="1403" spans="10:11" x14ac:dyDescent="0.25">
      <c r="J1403" s="152"/>
      <c r="K1403" s="139"/>
    </row>
    <row r="1404" spans="10:11" x14ac:dyDescent="0.25">
      <c r="J1404" s="152"/>
      <c r="K1404" s="139"/>
    </row>
    <row r="1405" spans="10:11" x14ac:dyDescent="0.25">
      <c r="J1405" s="152"/>
      <c r="K1405" s="139"/>
    </row>
    <row r="1406" spans="10:11" x14ac:dyDescent="0.25">
      <c r="J1406" s="152"/>
      <c r="K1406" s="139"/>
    </row>
    <row r="1407" spans="10:11" x14ac:dyDescent="0.25">
      <c r="J1407" s="152"/>
      <c r="K1407" s="139"/>
    </row>
    <row r="1408" spans="10:11" x14ac:dyDescent="0.25">
      <c r="J1408" s="152"/>
      <c r="K1408" s="139"/>
    </row>
    <row r="1409" spans="10:11" x14ac:dyDescent="0.25">
      <c r="J1409" s="152"/>
      <c r="K1409" s="139"/>
    </row>
    <row r="1410" spans="10:11" x14ac:dyDescent="0.25">
      <c r="J1410" s="152"/>
      <c r="K1410" s="139"/>
    </row>
    <row r="1411" spans="10:11" x14ac:dyDescent="0.25">
      <c r="J1411" s="152"/>
      <c r="K1411" s="139"/>
    </row>
    <row r="1412" spans="10:11" x14ac:dyDescent="0.25">
      <c r="J1412" s="152"/>
      <c r="K1412" s="139"/>
    </row>
    <row r="1413" spans="10:11" x14ac:dyDescent="0.25">
      <c r="J1413" s="152"/>
      <c r="K1413" s="139"/>
    </row>
    <row r="1414" spans="10:11" x14ac:dyDescent="0.25">
      <c r="J1414" s="152"/>
      <c r="K1414" s="139"/>
    </row>
    <row r="1415" spans="10:11" x14ac:dyDescent="0.25">
      <c r="J1415" s="152"/>
      <c r="K1415" s="139"/>
    </row>
    <row r="1416" spans="10:11" x14ac:dyDescent="0.25">
      <c r="J1416" s="152"/>
      <c r="K1416" s="139"/>
    </row>
    <row r="1417" spans="10:11" x14ac:dyDescent="0.25">
      <c r="J1417" s="152"/>
      <c r="K1417" s="139"/>
    </row>
    <row r="1418" spans="10:11" x14ac:dyDescent="0.25">
      <c r="J1418" s="152"/>
      <c r="K1418" s="139"/>
    </row>
    <row r="1419" spans="10:11" x14ac:dyDescent="0.25">
      <c r="J1419" s="152"/>
      <c r="K1419" s="139"/>
    </row>
    <row r="1420" spans="10:11" x14ac:dyDescent="0.25">
      <c r="J1420" s="152"/>
      <c r="K1420" s="139"/>
    </row>
    <row r="1421" spans="10:11" x14ac:dyDescent="0.25">
      <c r="J1421" s="152"/>
      <c r="K1421" s="139"/>
    </row>
    <row r="1422" spans="10:11" x14ac:dyDescent="0.25">
      <c r="J1422" s="152"/>
      <c r="K1422" s="139"/>
    </row>
    <row r="1423" spans="10:11" x14ac:dyDescent="0.25">
      <c r="J1423" s="152"/>
      <c r="K1423" s="139"/>
    </row>
    <row r="1424" spans="10:11" x14ac:dyDescent="0.25">
      <c r="J1424" s="152"/>
      <c r="K1424" s="139"/>
    </row>
    <row r="1425" spans="10:11" x14ac:dyDescent="0.25">
      <c r="J1425" s="152"/>
      <c r="K1425" s="139"/>
    </row>
    <row r="1426" spans="10:11" x14ac:dyDescent="0.25">
      <c r="J1426" s="152"/>
      <c r="K1426" s="139"/>
    </row>
    <row r="1427" spans="10:11" x14ac:dyDescent="0.25">
      <c r="J1427" s="152"/>
      <c r="K1427" s="139"/>
    </row>
    <row r="1428" spans="10:11" x14ac:dyDescent="0.25">
      <c r="J1428" s="152"/>
      <c r="K1428" s="139"/>
    </row>
    <row r="1429" spans="10:11" x14ac:dyDescent="0.25">
      <c r="J1429" s="152"/>
      <c r="K1429" s="139"/>
    </row>
    <row r="1430" spans="10:11" x14ac:dyDescent="0.25">
      <c r="J1430" s="152"/>
      <c r="K1430" s="139"/>
    </row>
    <row r="1431" spans="10:11" x14ac:dyDescent="0.25">
      <c r="J1431" s="152"/>
      <c r="K1431" s="139"/>
    </row>
    <row r="1432" spans="10:11" x14ac:dyDescent="0.25">
      <c r="J1432" s="152"/>
      <c r="K1432" s="139"/>
    </row>
    <row r="1433" spans="10:11" x14ac:dyDescent="0.25">
      <c r="J1433" s="152"/>
      <c r="K1433" s="139"/>
    </row>
    <row r="1434" spans="10:11" x14ac:dyDescent="0.25">
      <c r="J1434" s="152"/>
      <c r="K1434" s="139"/>
    </row>
    <row r="1435" spans="10:11" x14ac:dyDescent="0.25">
      <c r="J1435" s="152"/>
      <c r="K1435" s="139"/>
    </row>
    <row r="1436" spans="10:11" x14ac:dyDescent="0.25">
      <c r="J1436" s="152"/>
      <c r="K1436" s="139"/>
    </row>
    <row r="1437" spans="10:11" x14ac:dyDescent="0.25">
      <c r="J1437" s="152"/>
      <c r="K1437" s="139"/>
    </row>
    <row r="1438" spans="10:11" x14ac:dyDescent="0.25">
      <c r="J1438" s="152"/>
      <c r="K1438" s="139"/>
    </row>
    <row r="1439" spans="10:11" x14ac:dyDescent="0.25">
      <c r="J1439" s="152"/>
      <c r="K1439" s="139"/>
    </row>
    <row r="1440" spans="10:11" x14ac:dyDescent="0.25">
      <c r="J1440" s="152"/>
      <c r="K1440" s="139"/>
    </row>
    <row r="1441" spans="10:11" x14ac:dyDescent="0.25">
      <c r="J1441" s="152"/>
      <c r="K1441" s="139"/>
    </row>
    <row r="1442" spans="10:11" x14ac:dyDescent="0.25">
      <c r="J1442" s="152"/>
      <c r="K1442" s="139"/>
    </row>
    <row r="1443" spans="10:11" x14ac:dyDescent="0.25">
      <c r="J1443" s="152"/>
      <c r="K1443" s="139"/>
    </row>
    <row r="1444" spans="10:11" x14ac:dyDescent="0.25">
      <c r="J1444" s="152"/>
      <c r="K1444" s="139"/>
    </row>
    <row r="1445" spans="10:11" x14ac:dyDescent="0.25">
      <c r="J1445" s="152"/>
      <c r="K1445" s="139"/>
    </row>
    <row r="1446" spans="10:11" x14ac:dyDescent="0.25">
      <c r="J1446" s="152"/>
      <c r="K1446" s="139"/>
    </row>
    <row r="1447" spans="10:11" x14ac:dyDescent="0.25">
      <c r="J1447" s="152"/>
      <c r="K1447" s="139"/>
    </row>
    <row r="1448" spans="10:11" x14ac:dyDescent="0.25">
      <c r="J1448" s="152"/>
      <c r="K1448" s="139"/>
    </row>
    <row r="1449" spans="10:11" x14ac:dyDescent="0.25">
      <c r="J1449" s="152"/>
      <c r="K1449" s="139"/>
    </row>
    <row r="1450" spans="10:11" x14ac:dyDescent="0.25">
      <c r="J1450" s="152"/>
      <c r="K1450" s="139"/>
    </row>
    <row r="1451" spans="10:11" x14ac:dyDescent="0.25">
      <c r="J1451" s="152"/>
      <c r="K1451" s="139"/>
    </row>
    <row r="1452" spans="10:11" x14ac:dyDescent="0.25">
      <c r="J1452" s="152"/>
      <c r="K1452" s="139"/>
    </row>
    <row r="1453" spans="10:11" x14ac:dyDescent="0.25">
      <c r="J1453" s="152"/>
      <c r="K1453" s="139"/>
    </row>
    <row r="1454" spans="10:11" x14ac:dyDescent="0.25">
      <c r="J1454" s="152"/>
      <c r="K1454" s="139"/>
    </row>
    <row r="1455" spans="10:11" x14ac:dyDescent="0.25">
      <c r="J1455" s="152"/>
      <c r="K1455" s="139"/>
    </row>
    <row r="1456" spans="10:11" x14ac:dyDescent="0.25">
      <c r="J1456" s="152"/>
      <c r="K1456" s="139"/>
    </row>
    <row r="1457" spans="10:11" x14ac:dyDescent="0.25">
      <c r="J1457" s="152"/>
      <c r="K1457" s="139"/>
    </row>
    <row r="1458" spans="10:11" x14ac:dyDescent="0.25">
      <c r="J1458" s="152"/>
      <c r="K1458" s="139"/>
    </row>
    <row r="1459" spans="10:11" x14ac:dyDescent="0.25">
      <c r="J1459" s="152"/>
      <c r="K1459" s="139"/>
    </row>
    <row r="1460" spans="10:11" x14ac:dyDescent="0.25">
      <c r="J1460" s="152"/>
      <c r="K1460" s="139"/>
    </row>
    <row r="1461" spans="10:11" x14ac:dyDescent="0.25">
      <c r="J1461" s="152"/>
      <c r="K1461" s="139"/>
    </row>
    <row r="1462" spans="10:11" x14ac:dyDescent="0.25">
      <c r="J1462" s="152"/>
      <c r="K1462" s="139"/>
    </row>
  </sheetData>
  <mergeCells count="18">
    <mergeCell ref="M12:N12"/>
    <mergeCell ref="M16:N16"/>
    <mergeCell ref="C3:E3"/>
    <mergeCell ref="F3:N3"/>
    <mergeCell ref="M20:N20"/>
    <mergeCell ref="C5:D5"/>
    <mergeCell ref="F5:H5"/>
    <mergeCell ref="M5:N5"/>
    <mergeCell ref="C7:D7"/>
    <mergeCell ref="C13:D13"/>
    <mergeCell ref="C19:D19"/>
    <mergeCell ref="J9:K9"/>
    <mergeCell ref="F7:H7"/>
    <mergeCell ref="F8:G8"/>
    <mergeCell ref="F17:F30"/>
    <mergeCell ref="M21:N30"/>
    <mergeCell ref="J12:K12"/>
    <mergeCell ref="M7:N7"/>
  </mergeCells>
  <conditionalFormatting sqref="D14">
    <cfRule type="expression" dxfId="14" priority="1">
      <formula>$D$14&gt;5</formula>
    </cfRule>
  </conditionalFormatting>
  <conditionalFormatting sqref="N17">
    <cfRule type="expression" dxfId="13" priority="2">
      <formula>$N$17&lt;0.8</formula>
    </cfRule>
    <cfRule type="expression" dxfId="12" priority="3">
      <formula>$N$17&gt;=0.8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A3C8A871-4289-4568-B583-F9BFE47063CE}">
            <xm:f>$D$20=REFERENCE!$B$5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C22:D28</xm:sqref>
        </x14:conditionalFormatting>
        <x14:conditionalFormatting xmlns:xm="http://schemas.microsoft.com/office/excel/2006/main">
          <x14:cfRule type="expression" priority="6" id="{32A4ACCA-5879-418B-995C-2164968557E1}">
            <xm:f>$D$20=REFERENCE!$B$6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C22:D30 M12:N14</xm:sqref>
        </x14:conditionalFormatting>
        <x14:conditionalFormatting xmlns:xm="http://schemas.microsoft.com/office/excel/2006/main">
          <x14:cfRule type="expression" priority="5" id="{BC076765-DB56-4AE9-AC0B-FBFF723D01E4}">
            <xm:f>$D$20=REFERENCE!$B$4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C29:D30 M12:N14</xm:sqref>
        </x14:conditionalFormatting>
        <x14:conditionalFormatting xmlns:xm="http://schemas.microsoft.com/office/excel/2006/main">
          <x14:cfRule type="expression" priority="8" id="{F2D623B3-CE62-4CC7-9975-C3856448981B}">
            <xm:f>$K$10=REFERENCE!$O$17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J11:K30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REFERENCE!$B$4:$B$6</xm:f>
          </x14:formula1>
          <xm:sqref>D20</xm:sqref>
        </x14:dataValidation>
        <x14:dataValidation type="list" allowBlank="1" showInputMessage="1" showErrorMessage="1">
          <x14:formula1>
            <xm:f>REFERENCE!$C$4:$C$10</xm:f>
          </x14:formula1>
          <xm:sqref>D21</xm:sqref>
        </x14:dataValidation>
        <x14:dataValidation type="list" allowBlank="1" showInputMessage="1" showErrorMessage="1">
          <x14:formula1>
            <xm:f>REFERENCE!$B$17:$B$23</xm:f>
          </x14:formula1>
          <xm:sqref>K7</xm:sqref>
        </x14:dataValidation>
        <x14:dataValidation type="list" allowBlank="1" showInputMessage="1" showErrorMessage="1">
          <x14:formula1>
            <xm:f>REFERENCE!$O$16:$O$17</xm:f>
          </x14:formula1>
          <xm:sqref>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5"/>
  <sheetViews>
    <sheetView zoomScale="84" zoomScaleNormal="84" workbookViewId="0">
      <selection activeCell="K2" sqref="K2"/>
    </sheetView>
  </sheetViews>
  <sheetFormatPr defaultRowHeight="15" x14ac:dyDescent="0.25"/>
  <cols>
    <col min="2" max="2" width="8.7109375" bestFit="1" customWidth="1"/>
    <col min="4" max="4" width="11.5703125" bestFit="1" customWidth="1"/>
    <col min="7" max="7" width="9.5703125" bestFit="1" customWidth="1"/>
    <col min="8" max="8" width="10.5703125" bestFit="1" customWidth="1"/>
    <col min="9" max="9" width="9.5703125" bestFit="1" customWidth="1"/>
    <col min="10" max="10" width="10" customWidth="1"/>
  </cols>
  <sheetData>
    <row r="1" spans="1:15" ht="20.25" customHeight="1" x14ac:dyDescent="0.3">
      <c r="A1" s="196" t="s">
        <v>71</v>
      </c>
      <c r="B1" s="196"/>
      <c r="C1" s="196"/>
      <c r="D1" s="196"/>
      <c r="E1" s="196"/>
      <c r="F1" s="74"/>
      <c r="G1" s="196" t="s">
        <v>72</v>
      </c>
      <c r="H1" s="196"/>
      <c r="I1" s="196"/>
      <c r="J1" s="196"/>
    </row>
    <row r="2" spans="1:15" ht="30" x14ac:dyDescent="0.25">
      <c r="A2" s="72" t="s">
        <v>67</v>
      </c>
      <c r="B2" s="72" t="s">
        <v>68</v>
      </c>
      <c r="C2" s="72" t="s">
        <v>69</v>
      </c>
      <c r="D2" s="72" t="s">
        <v>70</v>
      </c>
      <c r="E2" s="48"/>
      <c r="F2" s="48"/>
      <c r="G2" s="72" t="s">
        <v>49</v>
      </c>
      <c r="H2" s="72" t="s">
        <v>26</v>
      </c>
      <c r="I2" s="72" t="s">
        <v>27</v>
      </c>
      <c r="J2" s="72" t="s">
        <v>76</v>
      </c>
    </row>
    <row r="3" spans="1:15" x14ac:dyDescent="0.25">
      <c r="A3" s="73" t="s">
        <v>73</v>
      </c>
      <c r="B3" s="73" t="s">
        <v>73</v>
      </c>
      <c r="C3" s="73" t="s">
        <v>74</v>
      </c>
      <c r="D3" s="73" t="s">
        <v>75</v>
      </c>
      <c r="E3" s="48"/>
      <c r="F3" s="48"/>
      <c r="G3" s="73" t="s">
        <v>77</v>
      </c>
      <c r="H3" s="73" t="s">
        <v>77</v>
      </c>
      <c r="I3" s="73" t="s">
        <v>77</v>
      </c>
      <c r="J3" s="73" t="s">
        <v>77</v>
      </c>
    </row>
    <row r="4" spans="1:15" x14ac:dyDescent="0.25">
      <c r="A4" s="78">
        <v>0</v>
      </c>
      <c r="B4" s="78">
        <v>0</v>
      </c>
      <c r="C4" s="78">
        <v>0</v>
      </c>
      <c r="D4" s="78">
        <v>0</v>
      </c>
      <c r="E4" s="48"/>
      <c r="F4" s="48"/>
      <c r="G4" s="48" t="e">
        <f>IF(A4&lt;USER_INPUT!$D$17,#N/A,(USER_INPUT!$D$16*(SQRT(32.2))*(2/3)*((A4-USER_INPUT!$D$17)^(3/2))))</f>
        <v>#N/A</v>
      </c>
      <c r="H4" s="48">
        <f>IF(A4&gt;USER_INPUT!$D$14,#N/A,IF(A4&lt;(USER_INPUT!$D$24/12),0,(0.6*(USER_INPUT!$D$27*(3.14159*(USER_INPUT!$D$28/24)^2))*(SQRT(2*32.2*(A4-(USER_INPUT!$D$24/12)))))+IF(A4&lt;(USER_INPUT!$D$25/12),0,(0.6*(USER_INPUT!D27*(3.14159*(USER_INPUT!$D$28/24)^2))*(SQRT(2*32.2*(A4-(USER_INPUT!$D$25/12)))))+IF(A4&lt;(USER_INPUT!$D$26/12),0,(0.6*(USER_INPUT!$D$27*(3.14159*(USER_INPUT!$D$28/24)^2))*(SQRT(2*32.2*(A4-(USER_INPUT!$D$26/12)))))+IF(A4&lt;(USER_INPUT!$D$22),0,(10.5*(USER_INPUT!$D$23/12)*((A4-USER_INPUT!$D$22)^(3/2)))+IF(A4&lt;USER_INPUT!$D$17,0,(USER_INPUT!$D$16*(SQRT(32.2))*(2/3)*((A4-USER_INPUT!$D$17)^(3/2)))))))))</f>
        <v>0</v>
      </c>
      <c r="I4" s="48">
        <f>IF(A4&gt;USER_INPUT!$D$14,#N/A,IF(A4&lt;(USER_INPUT!$D$30/12),0,(0.6*3.14519*((USER_INPUT!$N$14/2/12)^2)*(SQRT(2*32.2*((USER_INPUT!$N$15/12)))))+IF(A4&lt;USER_INPUT!$D$17,0,(USER_INPUT!$D$16*(SQRT(32.2))*(2/3)*((A4-USER_INPUT!$D$17)^(3/2))))))</f>
        <v>0</v>
      </c>
      <c r="J4" s="81">
        <f>IF(USER_INPUT!$D$20=REFERENCE!$B$4,'STAGE-STORAGE'!H4,IF(USER_INPUT!$D$20=REFERENCE!$B$5,'STAGE-STORAGE'!I4,IF(USER_INPUT!$D$20=REFERENCE!$B$6,'STAGE-STORAGE'!G4,0)))</f>
        <v>0</v>
      </c>
    </row>
    <row r="5" spans="1:15" ht="15.75" x14ac:dyDescent="0.25">
      <c r="A5" s="78">
        <v>0.1</v>
      </c>
      <c r="B5" s="79">
        <f>IF(A5&gt;USER_INPUT!$D$14,#N/A,(((A5/USER_INPUT!$D$11)+(A5/USER_INPUT!$D$15))))</f>
        <v>3.3833333333333333</v>
      </c>
      <c r="C5" s="80">
        <f>IF(A5&gt;USER_INPUT!$D$14,#N/A,((1/4)*(USER_INPUT!$D$8*(A5^2)))+((USER_INPUT!$D$10)*A5)+((1/4)*(USER_INPUT!$D$9*(A5^2))))</f>
        <v>1.0162500000000001</v>
      </c>
      <c r="D5" s="80">
        <f>IF(A5&gt;USER_INPUT!$D$14,#N/A,B5*C5)</f>
        <v>3.4383125000000003</v>
      </c>
      <c r="E5" s="48"/>
      <c r="F5" s="48"/>
      <c r="G5" s="48" t="e">
        <f>IF(A5&lt;USER_INPUT!$D$17,#N/A,(USER_INPUT!$D$16*(SQRT(32.2))*(2/3)*((A5-USER_INPUT!$D$17)^(3/2))))</f>
        <v>#N/A</v>
      </c>
      <c r="H5" s="48">
        <f>IF(A5&gt;USER_INPUT!$D$14,#N/A,IF(A5&lt;(USER_INPUT!$D$24/12),0,(0.6*(USER_INPUT!$D$27*(3.14159*(USER_INPUT!$D$28/24)^2))*(SQRT(2*32.2*(A5-(USER_INPUT!$D$24/12)))))+IF(A5&lt;(USER_INPUT!$D$25/12),0,(0.6*(USER_INPUT!D28*(3.14159*(USER_INPUT!$D$28/24)^2))*(SQRT(2*32.2*(A5-(USER_INPUT!$D$25/12)))))+IF(A5&lt;(USER_INPUT!$D$26/12),0,(0.6*(USER_INPUT!$D$27*(3.14159*(USER_INPUT!$D$28/24)^2))*(SQRT(2*32.2*(A5-(USER_INPUT!$D$26/12)))))+IF(A5&lt;(USER_INPUT!$D$22),0,(10.5*(USER_INPUT!$D$23/12)*((A5-USER_INPUT!$D$22)^(3/2)))+IF(A5&lt;USER_INPUT!$D$17,0,(USER_INPUT!$D$16*(SQRT(32.2))*(2/3)*((A5-USER_INPUT!$D$17)^(3/2)))))))))</f>
        <v>0</v>
      </c>
      <c r="I5" s="48">
        <f>IF(A5&gt;USER_INPUT!$D$14,#N/A,IF(A5&lt;(USER_INPUT!$D$30/12),0,(0.6*3.14519*((USER_INPUT!$N$14/2/12)^2)*(SQRT(2*32.2*((USER_INPUT!$N$15/12)))))+IF(A5&lt;USER_INPUT!$D$17,0,(USER_INPUT!$D$16*(SQRT(32.2))*(2/3)*((A5-USER_INPUT!$D$17)^(3/2))))))</f>
        <v>0</v>
      </c>
      <c r="J5" s="81">
        <f>IF(USER_INPUT!$D$20=REFERENCE!$B$4,'STAGE-STORAGE'!H5,IF(USER_INPUT!$D$20=REFERENCE!$B$5,'STAGE-STORAGE'!I5,IF(USER_INPUT!$D$20=REFERENCE!$B$6,'STAGE-STORAGE'!G5,0)))</f>
        <v>0</v>
      </c>
    </row>
    <row r="6" spans="1:15" ht="15.75" x14ac:dyDescent="0.25">
      <c r="A6" s="78">
        <v>0.2</v>
      </c>
      <c r="B6" s="79">
        <f>IF(A6&gt;USER_INPUT!$D$14,#N/A,(((A6/USER_INPUT!$D$11)+(A6/USER_INPUT!$D$15))))</f>
        <v>6.7666666666666666</v>
      </c>
      <c r="C6" s="80">
        <f>IF(A6&gt;USER_INPUT!$D$14,#N/A,((1/4)*(USER_INPUT!$D$8*(A6^2)))+((USER_INPUT!$D$10)*A6)+((1/4)*(USER_INPUT!$D$9*(A6^2))))</f>
        <v>2.0649999999999999</v>
      </c>
      <c r="D6" s="80">
        <f>IF(A6&gt;USER_INPUT!$D$14,#N/A,B6*C6)</f>
        <v>13.973166666666666</v>
      </c>
      <c r="E6" s="48"/>
      <c r="F6" s="48"/>
      <c r="G6" s="48" t="e">
        <f>IF(A6&lt;USER_INPUT!$D$17,#N/A,(USER_INPUT!$D$16*(SQRT(32.2))*(2/3)*((A6-USER_INPUT!$D$17)^(3/2))))</f>
        <v>#N/A</v>
      </c>
      <c r="H6" s="48">
        <f>IF(A6&gt;USER_INPUT!$D$14,#N/A,IF(A6&lt;(USER_INPUT!$D$24/12),0,(0.6*(USER_INPUT!$D$27*(3.14159*(USER_INPUT!$D$28/24)^2))*(SQRT(2*32.2*(A6-(USER_INPUT!$D$24/12)))))+IF(A6&lt;(USER_INPUT!$D$25/12),0,(0.6*(USER_INPUT!D29*(3.14159*(USER_INPUT!$D$28/24)^2))*(SQRT(2*32.2*(A6-(USER_INPUT!$D$25/12)))))+IF(A6&lt;(USER_INPUT!$D$26/12),0,(0.6*(USER_INPUT!$D$27*(3.14159*(USER_INPUT!$D$28/24)^2))*(SQRT(2*32.2*(A6-(USER_INPUT!$D$26/12)))))+IF(A6&lt;(USER_INPUT!$D$22),0,(10.5*(USER_INPUT!$D$23/12)*((A6-USER_INPUT!$D$22)^(3/2)))+IF(A6&lt;USER_INPUT!$D$17,0,(USER_INPUT!$D$16*(SQRT(32.2))*(2/3)*((A6-USER_INPUT!$D$17)^(3/2)))))))))</f>
        <v>0</v>
      </c>
      <c r="I6" s="48">
        <f>IF(A6&gt;USER_INPUT!$D$14,#N/A,IF(A6&lt;(USER_INPUT!$D$30/12),0,(0.6*3.14519*((USER_INPUT!$N$14/2/12)^2)*(SQRT(2*32.2*((USER_INPUT!$N$15/12)))))+IF(A6&lt;USER_INPUT!$D$17,0,(USER_INPUT!$D$16*(SQRT(32.2))*(2/3)*((A6-USER_INPUT!$D$17)^(3/2))))))</f>
        <v>0</v>
      </c>
      <c r="J6" s="81">
        <f>IF(USER_INPUT!$D$20=REFERENCE!$B$4,'STAGE-STORAGE'!H6,IF(USER_INPUT!$D$20=REFERENCE!$B$5,'STAGE-STORAGE'!I6,IF(USER_INPUT!$D$20=REFERENCE!$B$6,'STAGE-STORAGE'!G6,0)))</f>
        <v>0</v>
      </c>
    </row>
    <row r="7" spans="1:15" ht="15.75" x14ac:dyDescent="0.25">
      <c r="A7" s="78">
        <v>0.3</v>
      </c>
      <c r="B7" s="79">
        <f>IF(A7&gt;USER_INPUT!$D$14,#N/A,(((A7/USER_INPUT!$D$11)+(A7/USER_INPUT!$D$15))))</f>
        <v>10.15</v>
      </c>
      <c r="C7" s="80">
        <f>IF(A7&gt;USER_INPUT!$D$14,#N/A,((1/4)*(USER_INPUT!$D$8*(A7^2)))+((USER_INPUT!$D$10)*A7)+((1/4)*(USER_INPUT!$D$9*(A7^2))))</f>
        <v>3.1462499999999998</v>
      </c>
      <c r="D7" s="80">
        <f>IF(A7&gt;USER_INPUT!$D$14,#N/A,B7*C7)</f>
        <v>31.934437499999998</v>
      </c>
      <c r="E7" s="48"/>
      <c r="F7" s="48"/>
      <c r="G7" s="48" t="e">
        <f>IF(A7&lt;USER_INPUT!$D$17,#N/A,(USER_INPUT!$D$16*(SQRT(32.2))*(2/3)*((A7-USER_INPUT!$D$17)^(3/2))))</f>
        <v>#N/A</v>
      </c>
      <c r="H7" s="48">
        <f>IF(A7&gt;USER_INPUT!$D$14,#N/A,IF(A7&lt;(USER_INPUT!$D$24/12),0,(0.6*(USER_INPUT!$D$27*(3.14159*(USER_INPUT!$D$28/24)^2))*(SQRT(2*32.2*(A7-(USER_INPUT!$D$24/12)))))+IF(A7&lt;(USER_INPUT!$D$25/12),0,(0.6*(USER_INPUT!D30*(3.14159*(USER_INPUT!$D$28/24)^2))*(SQRT(2*32.2*(A7-(USER_INPUT!$D$25/12)))))+IF(A7&lt;(USER_INPUT!$D$26/12),0,(0.6*(USER_INPUT!$D$27*(3.14159*(USER_INPUT!$D$28/24)^2))*(SQRT(2*32.2*(A7-(USER_INPUT!$D$26/12)))))+IF(A7&lt;(USER_INPUT!$D$22),0,(10.5*(USER_INPUT!$D$23/12)*((A7-USER_INPUT!$D$22)^(3/2)))+IF(A7&lt;USER_INPUT!$D$17,0,(USER_INPUT!$D$16*(SQRT(32.2))*(2/3)*((A7-USER_INPUT!$D$17)^(3/2)))))))))</f>
        <v>0</v>
      </c>
      <c r="I7" s="48">
        <f>IF(A7&gt;USER_INPUT!$D$14,#N/A,IF(A7&lt;(USER_INPUT!$D$30/12),0,(0.6*3.14519*((USER_INPUT!$N$14/2/12)^2)*(SQRT(2*32.2*((USER_INPUT!$N$15/12)))))+IF(A7&lt;USER_INPUT!$D$17,0,(USER_INPUT!$D$16*(SQRT(32.2))*(2/3)*((A7-USER_INPUT!$D$17)^(3/2))))))</f>
        <v>0</v>
      </c>
      <c r="J7" s="81">
        <f>IF(USER_INPUT!$D$20=REFERENCE!$B$4,'STAGE-STORAGE'!H7,IF(USER_INPUT!$D$20=REFERENCE!$B$5,'STAGE-STORAGE'!I7,IF(USER_INPUT!$D$20=REFERENCE!$B$6,'STAGE-STORAGE'!G7,0)))</f>
        <v>0</v>
      </c>
    </row>
    <row r="8" spans="1:15" ht="15.75" x14ac:dyDescent="0.25">
      <c r="A8" s="78">
        <v>0.4</v>
      </c>
      <c r="B8" s="79">
        <f>IF(A8&gt;USER_INPUT!$D$14,#N/A,(((A8/USER_INPUT!$D$11)+(A8/USER_INPUT!$D$15))))</f>
        <v>13.533333333333333</v>
      </c>
      <c r="C8" s="80">
        <f>IF(A8&gt;USER_INPUT!$D$14,#N/A,((1/4)*(USER_INPUT!$D$8*(A8^2)))+((USER_INPUT!$D$10)*A8)+((1/4)*(USER_INPUT!$D$9*(A8^2))))</f>
        <v>4.26</v>
      </c>
      <c r="D8" s="80">
        <f>IF(A8&gt;USER_INPUT!$D$14,#N/A,B8*C8)</f>
        <v>57.651999999999994</v>
      </c>
      <c r="E8" s="48"/>
      <c r="F8" s="48"/>
      <c r="G8" s="48" t="e">
        <f>IF(A8&lt;USER_INPUT!$D$17,#N/A,(USER_INPUT!$D$16*(SQRT(32.2))*(2/3)*((A8-USER_INPUT!$D$17)^(3/2))))</f>
        <v>#N/A</v>
      </c>
      <c r="H8" s="48">
        <f>IF(A8&gt;USER_INPUT!$D$14,#N/A,IF(A8&lt;(USER_INPUT!$D$24/12),0,(0.6*(USER_INPUT!$D$27*(3.14159*(USER_INPUT!$D$28/24)^2))*(SQRT(2*32.2*(A8-(USER_INPUT!$D$24/12)))))+IF(A8&lt;(USER_INPUT!$D$25/12),0,(0.6*(USER_INPUT!D31*(3.14159*(USER_INPUT!$D$28/24)^2))*(SQRT(2*32.2*(A8-(USER_INPUT!$D$25/12)))))+IF(A8&lt;(USER_INPUT!$D$26/12),0,(0.6*(USER_INPUT!$D$27*(3.14159*(USER_INPUT!$D$28/24)^2))*(SQRT(2*32.2*(A8-(USER_INPUT!$D$26/12)))))+IF(A8&lt;(USER_INPUT!$D$22),0,(10.5*(USER_INPUT!$D$23/12)*((A8-USER_INPUT!$D$22)^(3/2)))+IF(A8&lt;USER_INPUT!$D$17,0,(USER_INPUT!$D$16*(SQRT(32.2))*(2/3)*((A8-USER_INPUT!$D$17)^(3/2)))))))))</f>
        <v>0</v>
      </c>
      <c r="I8" s="48">
        <f>IF(A8&gt;USER_INPUT!$D$14,#N/A,IF(A8&lt;(USER_INPUT!$D$30/12),0,(0.6*3.14519*((USER_INPUT!$N$14/2/12)^2)*(SQRT(2*32.2*((USER_INPUT!$N$15/12)))))+IF(A8&lt;USER_INPUT!$D$17,0,(USER_INPUT!$D$16*(SQRT(32.2))*(2/3)*((A8-USER_INPUT!$D$17)^(3/2))))))</f>
        <v>0</v>
      </c>
      <c r="J8" s="81">
        <f>IF(USER_INPUT!$D$20=REFERENCE!$B$4,'STAGE-STORAGE'!H8,IF(USER_INPUT!$D$20=REFERENCE!$B$5,'STAGE-STORAGE'!I8,IF(USER_INPUT!$D$20=REFERENCE!$B$6,'STAGE-STORAGE'!G8,0)))</f>
        <v>0</v>
      </c>
    </row>
    <row r="9" spans="1:15" ht="15.75" x14ac:dyDescent="0.25">
      <c r="A9" s="78">
        <v>0.5</v>
      </c>
      <c r="B9" s="79">
        <f>IF(A9&gt;USER_INPUT!$D$14,#N/A,(((A9/USER_INPUT!$D$11)+(A9/USER_INPUT!$D$15))))</f>
        <v>16.916666666666668</v>
      </c>
      <c r="C9" s="80">
        <f>IF(A9&gt;USER_INPUT!$D$14,#N/A,((1/4)*(USER_INPUT!$D$8*(A9^2)))+((USER_INPUT!$D$10)*A9)+((1/4)*(USER_INPUT!$D$9*(A9^2))))</f>
        <v>5.40625</v>
      </c>
      <c r="D9" s="80">
        <f>IF(A9&gt;USER_INPUT!$D$14,#N/A,B9*C9)</f>
        <v>91.455729166666671</v>
      </c>
      <c r="E9" s="48"/>
      <c r="F9" s="48"/>
      <c r="G9" s="48" t="e">
        <f>IF(A9&lt;USER_INPUT!$D$17,#N/A,(USER_INPUT!$D$16*(SQRT(32.2))*(2/3)*((A9-USER_INPUT!$D$17)^(3/2))))</f>
        <v>#N/A</v>
      </c>
      <c r="H9" s="48">
        <f>IF(A9&gt;USER_INPUT!$D$14,#N/A,IF(A9&lt;(USER_INPUT!$D$24/12),0,(0.6*(USER_INPUT!$D$27*(3.14159*(USER_INPUT!$D$28/24)^2))*(SQRT(2*32.2*(A9-(USER_INPUT!$D$24/12)))))+IF(A9&lt;(USER_INPUT!$D$25/12),0,(0.6*(USER_INPUT!D32*(3.14159*(USER_INPUT!$D$28/24)^2))*(SQRT(2*32.2*(A9-(USER_INPUT!$D$25/12)))))+IF(A9&lt;(USER_INPUT!$D$26/12),0,(0.6*(USER_INPUT!$D$27*(3.14159*(USER_INPUT!$D$28/24)^2))*(SQRT(2*32.2*(A9-(USER_INPUT!$D$26/12)))))+IF(A9&lt;(USER_INPUT!$D$22),0,(10.5*(USER_INPUT!$D$23/12)*((A9-USER_INPUT!$D$22)^(3/2)))+IF(A9&lt;USER_INPUT!$D$17,0,(USER_INPUT!$D$16*(SQRT(32.2))*(2/3)*((A9-USER_INPUT!$D$17)^(3/2)))))))))</f>
        <v>0</v>
      </c>
      <c r="I9" s="48">
        <f>IF(A9&gt;USER_INPUT!$D$14,#N/A,IF(A9&lt;(USER_INPUT!$D$30/12),0,(0.6*3.14519*((USER_INPUT!$N$14/2/12)^2)*(SQRT(2*32.2*((USER_INPUT!$N$15/12)))))+IF(A9&lt;USER_INPUT!$D$17,0,(USER_INPUT!$D$16*(SQRT(32.2))*(2/3)*((A9-USER_INPUT!$D$17)^(3/2))))))</f>
        <v>2.7174553305713309E-2</v>
      </c>
      <c r="J9" s="81">
        <f>IF(USER_INPUT!$D$20=REFERENCE!$B$4,'STAGE-STORAGE'!H9,IF(USER_INPUT!$D$20=REFERENCE!$B$5,'STAGE-STORAGE'!I9,IF(USER_INPUT!$D$20=REFERENCE!$B$6,'STAGE-STORAGE'!G9,0)))</f>
        <v>0</v>
      </c>
    </row>
    <row r="10" spans="1:15" ht="15.75" x14ac:dyDescent="0.25">
      <c r="A10" s="78">
        <v>0.6</v>
      </c>
      <c r="B10" s="79">
        <f>IF(A10&gt;USER_INPUT!$D$14,#N/A,(((A10/USER_INPUT!$D$11)+(A10/USER_INPUT!$D$15))))</f>
        <v>20.3</v>
      </c>
      <c r="C10" s="80">
        <f>IF(A10&gt;USER_INPUT!$D$14,#N/A,((1/4)*(USER_INPUT!$D$8*(A10^2)))+((USER_INPUT!$D$10)*A10)+((1/4)*(USER_INPUT!$D$9*(A10^2))))</f>
        <v>6.5850000000000009</v>
      </c>
      <c r="D10" s="80">
        <f>IF(A10&gt;USER_INPUT!$D$14,#N/A,B10*C10)</f>
        <v>133.67550000000003</v>
      </c>
      <c r="E10" s="48"/>
      <c r="F10" s="48"/>
      <c r="G10" s="48" t="e">
        <f>IF(A10&lt;USER_INPUT!$D$17,#N/A,(USER_INPUT!$D$16*(SQRT(32.2))*(2/3)*((A10-USER_INPUT!$D$17)^(3/2))))</f>
        <v>#N/A</v>
      </c>
      <c r="H10" s="48">
        <f>IF(A10&gt;USER_INPUT!$D$14,#N/A,IF(A10&lt;(USER_INPUT!$D$24/12),0,(0.6*(USER_INPUT!$D$27*(3.14159*(USER_INPUT!$D$28/24)^2))*(SQRT(2*32.2*(A10-(USER_INPUT!$D$24/12)))))+IF(A10&lt;(USER_INPUT!$D$25/12),0,(0.6*(USER_INPUT!D33*(3.14159*(USER_INPUT!$D$28/24)^2))*(SQRT(2*32.2*(A10-(USER_INPUT!$D$25/12)))))+IF(A10&lt;(USER_INPUT!$D$26/12),0,(0.6*(USER_INPUT!$D$27*(3.14159*(USER_INPUT!$D$28/24)^2))*(SQRT(2*32.2*(A10-(USER_INPUT!$D$26/12)))))+IF(A10&lt;(USER_INPUT!$D$22),0,(10.5*(USER_INPUT!$D$23/12)*((A10-USER_INPUT!$D$22)^(3/2)))+IF(A10&lt;USER_INPUT!$D$17,0,(USER_INPUT!$D$16*(SQRT(32.2))*(2/3)*((A10-USER_INPUT!$D$17)^(3/2)))))))))</f>
        <v>0</v>
      </c>
      <c r="I10" s="48">
        <f>IF(A10&gt;USER_INPUT!$D$14,#N/A,IF(A10&lt;(USER_INPUT!$D$30/12),0,(0.6*3.14519*((USER_INPUT!$N$14/2/12)^2)*(SQRT(2*32.2*((USER_INPUT!$N$15/12)))))+IF(A10&lt;USER_INPUT!$D$17,0,(USER_INPUT!$D$16*(SQRT(32.2))*(2/3)*((A10-USER_INPUT!$D$17)^(3/2))))))</f>
        <v>2.7174553305713309E-2</v>
      </c>
      <c r="J10" s="81">
        <f>IF(USER_INPUT!$D$20=REFERENCE!$B$4,'STAGE-STORAGE'!H10,IF(USER_INPUT!$D$20=REFERENCE!$B$5,'STAGE-STORAGE'!I10,IF(USER_INPUT!$D$20=REFERENCE!$B$6,'STAGE-STORAGE'!G10,0)))</f>
        <v>0</v>
      </c>
      <c r="O10" s="77"/>
    </row>
    <row r="11" spans="1:15" ht="15.75" x14ac:dyDescent="0.25">
      <c r="A11" s="78">
        <v>0.7</v>
      </c>
      <c r="B11" s="79">
        <f>IF(A11&gt;USER_INPUT!$D$14,#N/A,(((A11/USER_INPUT!$D$11)+(A11/USER_INPUT!$D$15))))</f>
        <v>23.683333333333334</v>
      </c>
      <c r="C11" s="80">
        <f>IF(A11&gt;USER_INPUT!$D$14,#N/A,((1/4)*(USER_INPUT!$D$8*(A11^2)))+((USER_INPUT!$D$10)*A11)+((1/4)*(USER_INPUT!$D$9*(A11^2))))</f>
        <v>7.7962499999999997</v>
      </c>
      <c r="D11" s="80">
        <f>IF(A11&gt;USER_INPUT!$D$14,#N/A,B11*C11)</f>
        <v>184.6411875</v>
      </c>
      <c r="E11" s="48"/>
      <c r="F11" s="48"/>
      <c r="G11" s="48" t="e">
        <f>IF(A11&lt;USER_INPUT!$D$17,#N/A,(USER_INPUT!$D$16*(SQRT(32.2))*(2/3)*((A11-USER_INPUT!$D$17)^(3/2))))</f>
        <v>#N/A</v>
      </c>
      <c r="H11" s="48">
        <f>IF(A11&gt;USER_INPUT!$D$14,#N/A,IF(A11&lt;(USER_INPUT!$D$24/12),0,(0.6*(USER_INPUT!$D$27*(3.14159*(USER_INPUT!$D$28/24)^2))*(SQRT(2*32.2*(A11-(USER_INPUT!$D$24/12)))))+IF(A11&lt;(USER_INPUT!$D$25/12),0,(0.6*(USER_INPUT!D34*(3.14159*(USER_INPUT!$D$28/24)^2))*(SQRT(2*32.2*(A11-(USER_INPUT!$D$25/12)))))+IF(A11&lt;(USER_INPUT!$D$26/12),0,(0.6*(USER_INPUT!$D$27*(3.14159*(USER_INPUT!$D$28/24)^2))*(SQRT(2*32.2*(A11-(USER_INPUT!$D$26/12)))))+IF(A11&lt;(USER_INPUT!$D$22),0,(10.5*(USER_INPUT!$D$23/12)*((A11-USER_INPUT!$D$22)^(3/2)))+IF(A11&lt;USER_INPUT!$D$17,0,(USER_INPUT!$D$16*(SQRT(32.2))*(2/3)*((A11-USER_INPUT!$D$17)^(3/2)))))))))</f>
        <v>0</v>
      </c>
      <c r="I11" s="48">
        <f>IF(A11&gt;USER_INPUT!$D$14,#N/A,IF(A11&lt;(USER_INPUT!$D$30/12),0,(0.6*3.14519*((USER_INPUT!$N$14/2/12)^2)*(SQRT(2*32.2*((USER_INPUT!$N$15/12)))))+IF(A11&lt;USER_INPUT!$D$17,0,(USER_INPUT!$D$16*(SQRT(32.2))*(2/3)*((A11-USER_INPUT!$D$17)^(3/2))))))</f>
        <v>2.7174553305713309E-2</v>
      </c>
      <c r="J11" s="81">
        <f>IF(USER_INPUT!$D$20=REFERENCE!$B$4,'STAGE-STORAGE'!H11,IF(USER_INPUT!$D$20=REFERENCE!$B$5,'STAGE-STORAGE'!I11,IF(USER_INPUT!$D$20=REFERENCE!$B$6,'STAGE-STORAGE'!G11,0)))</f>
        <v>0</v>
      </c>
    </row>
    <row r="12" spans="1:15" ht="15.75" x14ac:dyDescent="0.25">
      <c r="A12" s="78">
        <v>0.8</v>
      </c>
      <c r="B12" s="79">
        <f>IF(A12&gt;USER_INPUT!$D$14,#N/A,(((A12/USER_INPUT!$D$11)+(A12/USER_INPUT!$D$15))))</f>
        <v>27.066666666666666</v>
      </c>
      <c r="C12" s="80">
        <f>IF(A12&gt;USER_INPUT!$D$14,#N/A,((1/4)*(USER_INPUT!$D$8*(A12^2)))+((USER_INPUT!$D$10)*A12)+((1/4)*(USER_INPUT!$D$9*(A12^2))))</f>
        <v>9.0400000000000009</v>
      </c>
      <c r="D12" s="80">
        <f>IF(A12&gt;USER_INPUT!$D$14,#N/A,B12*C12)</f>
        <v>244.68266666666668</v>
      </c>
      <c r="E12" s="48"/>
      <c r="F12" s="48"/>
      <c r="G12" s="48" t="e">
        <f>IF(A12&lt;USER_INPUT!$D$17,#N/A,(USER_INPUT!$D$16*(SQRT(32.2))*(2/3)*((A12-USER_INPUT!$D$17)^(3/2))))</f>
        <v>#N/A</v>
      </c>
      <c r="H12" s="48">
        <f>IF(A12&gt;USER_INPUT!$D$14,#N/A,IF(A12&lt;(USER_INPUT!$D$24/12),0,(0.6*(USER_INPUT!$D$27*(3.14159*(USER_INPUT!$D$28/24)^2))*(SQRT(2*32.2*(A12-(USER_INPUT!$D$24/12)))))+IF(A12&lt;(USER_INPUT!$D$25/12),0,(0.6*(USER_INPUT!D35*(3.14159*(USER_INPUT!$D$28/24)^2))*(SQRT(2*32.2*(A12-(USER_INPUT!$D$25/12)))))+IF(A12&lt;(USER_INPUT!$D$26/12),0,(0.6*(USER_INPUT!$D$27*(3.14159*(USER_INPUT!$D$28/24)^2))*(SQRT(2*32.2*(A12-(USER_INPUT!$D$26/12)))))+IF(A12&lt;(USER_INPUT!$D$22),0,(10.5*(USER_INPUT!$D$23/12)*((A12-USER_INPUT!$D$22)^(3/2)))+IF(A12&lt;USER_INPUT!$D$17,0,(USER_INPUT!$D$16*(SQRT(32.2))*(2/3)*((A12-USER_INPUT!$D$17)^(3/2)))))))))</f>
        <v>0</v>
      </c>
      <c r="I12" s="48">
        <f>IF(A12&gt;USER_INPUT!$D$14,#N/A,IF(A12&lt;(USER_INPUT!$D$30/12),0,(0.6*3.14519*((USER_INPUT!$N$14/2/12)^2)*(SQRT(2*32.2*((USER_INPUT!$N$15/12)))))+IF(A12&lt;USER_INPUT!$D$17,0,(USER_INPUT!$D$16*(SQRT(32.2))*(2/3)*((A12-USER_INPUT!$D$17)^(3/2))))))</f>
        <v>2.7174553305713309E-2</v>
      </c>
      <c r="J12" s="81">
        <f>IF(USER_INPUT!$D$20=REFERENCE!$B$4,'STAGE-STORAGE'!H12,IF(USER_INPUT!$D$20=REFERENCE!$B$5,'STAGE-STORAGE'!I12,IF(USER_INPUT!$D$20=REFERENCE!$B$6,'STAGE-STORAGE'!G12,0)))</f>
        <v>0</v>
      </c>
    </row>
    <row r="13" spans="1:15" ht="15.75" x14ac:dyDescent="0.25">
      <c r="A13" s="78">
        <v>0.9</v>
      </c>
      <c r="B13" s="79">
        <f>IF(A13&gt;USER_INPUT!$D$14,#N/A,(((A13/USER_INPUT!$D$11)+(A13/USER_INPUT!$D$15))))</f>
        <v>30.450000000000003</v>
      </c>
      <c r="C13" s="80">
        <f>IF(A13&gt;USER_INPUT!$D$14,#N/A,((1/4)*(USER_INPUT!$D$8*(A13^2)))+((USER_INPUT!$D$10)*A13)+((1/4)*(USER_INPUT!$D$9*(A13^2))))</f>
        <v>10.31625</v>
      </c>
      <c r="D13" s="80">
        <f>IF(A13&gt;USER_INPUT!$D$14,#N/A,B13*C13)</f>
        <v>314.12981250000001</v>
      </c>
      <c r="E13" s="48"/>
      <c r="F13" s="48"/>
      <c r="G13" s="48" t="e">
        <f>IF(A13&lt;USER_INPUT!$D$17,#N/A,(USER_INPUT!$D$16*(SQRT(32.2))*(2/3)*((A13-USER_INPUT!$D$17)^(3/2))))</f>
        <v>#N/A</v>
      </c>
      <c r="H13" s="48">
        <f>IF(A13&gt;USER_INPUT!$D$14,#N/A,IF(A13&lt;(USER_INPUT!$D$24/12),0,(0.6*(USER_INPUT!$D$27*(3.14159*(USER_INPUT!$D$28/24)^2))*(SQRT(2*32.2*(A13-(USER_INPUT!$D$24/12)))))+IF(A13&lt;(USER_INPUT!$D$25/12),0,(0.6*(USER_INPUT!D36*(3.14159*(USER_INPUT!$D$28/24)^2))*(SQRT(2*32.2*(A13-(USER_INPUT!$D$25/12)))))+IF(A13&lt;(USER_INPUT!$D$26/12),0,(0.6*(USER_INPUT!$D$27*(3.14159*(USER_INPUT!$D$28/24)^2))*(SQRT(2*32.2*(A13-(USER_INPUT!$D$26/12)))))+IF(A13&lt;(USER_INPUT!$D$22),0,(10.5*(USER_INPUT!$D$23/12)*((A13-USER_INPUT!$D$22)^(3/2)))+IF(A13&lt;USER_INPUT!$D$17,0,(USER_INPUT!$D$16*(SQRT(32.2))*(2/3)*((A13-USER_INPUT!$D$17)^(3/2)))))))))</f>
        <v>0</v>
      </c>
      <c r="I13" s="48">
        <f>IF(A13&gt;USER_INPUT!$D$14,#N/A,IF(A13&lt;(USER_INPUT!$D$30/12),0,(0.6*3.14519*((USER_INPUT!$N$14/2/12)^2)*(SQRT(2*32.2*((USER_INPUT!$N$15/12)))))+IF(A13&lt;USER_INPUT!$D$17,0,(USER_INPUT!$D$16*(SQRT(32.2))*(2/3)*((A13-USER_INPUT!$D$17)^(3/2))))))</f>
        <v>2.7174553305713309E-2</v>
      </c>
      <c r="J13" s="81">
        <f>IF(USER_INPUT!$D$20=REFERENCE!$B$4,'STAGE-STORAGE'!H13,IF(USER_INPUT!$D$20=REFERENCE!$B$5,'STAGE-STORAGE'!I13,IF(USER_INPUT!$D$20=REFERENCE!$B$6,'STAGE-STORAGE'!G13,0)))</f>
        <v>0</v>
      </c>
    </row>
    <row r="14" spans="1:15" ht="15.75" x14ac:dyDescent="0.25">
      <c r="A14" s="78">
        <v>1</v>
      </c>
      <c r="B14" s="79">
        <f>IF(A14&gt;USER_INPUT!$D$14,#N/A,(((A14/USER_INPUT!$D$11)+(A14/USER_INPUT!$D$15))))</f>
        <v>33.833333333333336</v>
      </c>
      <c r="C14" s="80">
        <f>IF(A14&gt;USER_INPUT!$D$14,#N/A,((1/4)*(USER_INPUT!$D$8*(A14^2)))+((USER_INPUT!$D$10)*A14)+((1/4)*(USER_INPUT!$D$9*(A14^2))))</f>
        <v>11.625</v>
      </c>
      <c r="D14" s="80">
        <f>IF(A14&gt;USER_INPUT!$D$14,#N/A,B14*C14)</f>
        <v>393.3125</v>
      </c>
      <c r="E14" s="48"/>
      <c r="F14" s="48"/>
      <c r="G14" s="48" t="e">
        <f>IF(A14&lt;USER_INPUT!$D$17,#N/A,(USER_INPUT!$D$16*(SQRT(32.2))*(2/3)*((A14-USER_INPUT!$D$17)^(3/2))))</f>
        <v>#N/A</v>
      </c>
      <c r="H14" s="48">
        <f>IF(A14&gt;USER_INPUT!$D$14,#N/A,IF(A14&lt;(USER_INPUT!$D$24/12),0,(0.6*(USER_INPUT!$D$27*(3.14159*(USER_INPUT!$D$28/24)^2))*(SQRT(2*32.2*(A14-(USER_INPUT!$D$24/12)))))+IF(A14&lt;(USER_INPUT!$D$25/12),0,(0.6*(USER_INPUT!D37*(3.14159*(USER_INPUT!$D$28/24)^2))*(SQRT(2*32.2*(A14-(USER_INPUT!$D$25/12)))))+IF(A14&lt;(USER_INPUT!$D$26/12),0,(0.6*(USER_INPUT!$D$27*(3.14159*(USER_INPUT!$D$28/24)^2))*(SQRT(2*32.2*(A14-(USER_INPUT!$D$26/12)))))+IF(A14&lt;(USER_INPUT!$D$22),0,(10.5*(USER_INPUT!$D$23/12)*((A14-USER_INPUT!$D$22)^(3/2)))+IF(A14&lt;USER_INPUT!$D$17,0,(USER_INPUT!$D$16*(SQRT(32.2))*(2/3)*((A14-USER_INPUT!$D$17)^(3/2)))))))))</f>
        <v>0</v>
      </c>
      <c r="I14" s="48">
        <f>IF(A14&gt;USER_INPUT!$D$14,#N/A,IF(A14&lt;(USER_INPUT!$D$30/12),0,(0.6*3.14519*((USER_INPUT!$N$14/2/12)^2)*(SQRT(2*32.2*((USER_INPUT!$N$15/12)))))+IF(A14&lt;USER_INPUT!$D$17,0,(USER_INPUT!$D$16*(SQRT(32.2))*(2/3)*((A14-USER_INPUT!$D$17)^(3/2))))))</f>
        <v>2.7174553305713309E-2</v>
      </c>
      <c r="J14" s="81">
        <f>IF(USER_INPUT!$D$20=REFERENCE!$B$4,'STAGE-STORAGE'!H14,IF(USER_INPUT!$D$20=REFERENCE!$B$5,'STAGE-STORAGE'!I14,IF(USER_INPUT!$D$20=REFERENCE!$B$6,'STAGE-STORAGE'!G14,0)))</f>
        <v>0</v>
      </c>
    </row>
    <row r="15" spans="1:15" ht="15.75" x14ac:dyDescent="0.25">
      <c r="A15" s="78">
        <v>1.1000000000000001</v>
      </c>
      <c r="B15" s="79">
        <f>IF(A15&gt;USER_INPUT!$D$14,#N/A,(((A15/USER_INPUT!$D$11)+(A15/USER_INPUT!$D$15))))</f>
        <v>37.216666666666669</v>
      </c>
      <c r="C15" s="80">
        <f>IF(A15&gt;USER_INPUT!$D$14,#N/A,((1/4)*(USER_INPUT!$D$8*(A15^2)))+((USER_INPUT!$D$10)*A15)+((1/4)*(USER_INPUT!$D$9*(A15^2))))</f>
        <v>12.96625</v>
      </c>
      <c r="D15" s="80">
        <f>IF(A15&gt;USER_INPUT!$D$14,#N/A,B15*C15)</f>
        <v>482.56060416666674</v>
      </c>
      <c r="E15" s="48"/>
      <c r="F15" s="48"/>
      <c r="G15" s="48" t="e">
        <f>IF(A15&lt;USER_INPUT!$D$17,#N/A,(USER_INPUT!$D$16*(SQRT(32.2))*(2/3)*((A15-USER_INPUT!$D$17)^(3/2))))</f>
        <v>#N/A</v>
      </c>
      <c r="H15" s="48">
        <f>IF(A15&gt;USER_INPUT!$D$14,#N/A,IF(A15&lt;(USER_INPUT!$D$24/12),0,(0.6*(USER_INPUT!$D$27*(3.14159*(USER_INPUT!$D$28/24)^2))*(SQRT(2*32.2*(A15-(USER_INPUT!$D$24/12)))))+IF(A15&lt;(USER_INPUT!$D$25/12),0,(0.6*(USER_INPUT!D38*(3.14159*(USER_INPUT!$D$28/24)^2))*(SQRT(2*32.2*(A15-(USER_INPUT!$D$25/12)))))+IF(A15&lt;(USER_INPUT!$D$26/12),0,(0.6*(USER_INPUT!$D$27*(3.14159*(USER_INPUT!$D$28/24)^2))*(SQRT(2*32.2*(A15-(USER_INPUT!$D$26/12)))))+IF(A15&lt;(USER_INPUT!$D$22),0,(10.5*(USER_INPUT!$D$23/12)*((A15-USER_INPUT!$D$22)^(3/2)))+IF(A15&lt;USER_INPUT!$D$17,0,(USER_INPUT!$D$16*(SQRT(32.2))*(2/3)*((A15-USER_INPUT!$D$17)^(3/2)))))))))</f>
        <v>0</v>
      </c>
      <c r="I15" s="48">
        <f>IF(A15&gt;USER_INPUT!$D$14,#N/A,IF(A15&lt;(USER_INPUT!$D$30/12),0,(0.6*3.14519*((USER_INPUT!$N$14/2/12)^2)*(SQRT(2*32.2*((USER_INPUT!$N$15/12)))))+IF(A15&lt;USER_INPUT!$D$17,0,(USER_INPUT!$D$16*(SQRT(32.2))*(2/3)*((A15-USER_INPUT!$D$17)^(3/2))))))</f>
        <v>2.7174553305713309E-2</v>
      </c>
      <c r="J15" s="81">
        <f>IF(USER_INPUT!$D$20=REFERENCE!$B$4,'STAGE-STORAGE'!H15,IF(USER_INPUT!$D$20=REFERENCE!$B$5,'STAGE-STORAGE'!I15,IF(USER_INPUT!$D$20=REFERENCE!$B$6,'STAGE-STORAGE'!G15,0)))</f>
        <v>0</v>
      </c>
    </row>
    <row r="16" spans="1:15" ht="15.75" x14ac:dyDescent="0.25">
      <c r="A16" s="78">
        <v>1.2</v>
      </c>
      <c r="B16" s="79">
        <f>IF(A16&gt;USER_INPUT!$D$14,#N/A,(((A16/USER_INPUT!$D$11)+(A16/USER_INPUT!$D$15))))</f>
        <v>40.6</v>
      </c>
      <c r="C16" s="80">
        <f>IF(A16&gt;USER_INPUT!$D$14,#N/A,((1/4)*(USER_INPUT!$D$8*(A16^2)))+((USER_INPUT!$D$10)*A16)+((1/4)*(USER_INPUT!$D$9*(A16^2))))</f>
        <v>14.34</v>
      </c>
      <c r="D16" s="80">
        <f>IF(A16&gt;USER_INPUT!$D$14,#N/A,B16*C16)</f>
        <v>582.20400000000006</v>
      </c>
      <c r="E16" s="48"/>
      <c r="F16" s="48"/>
      <c r="G16" s="48" t="e">
        <f>IF(A16&lt;USER_INPUT!$D$17,#N/A,(USER_INPUT!$D$16*(SQRT(32.2))*(2/3)*((A16-USER_INPUT!$D$17)^(3/2))))</f>
        <v>#N/A</v>
      </c>
      <c r="H16" s="48">
        <f>IF(A16&gt;USER_INPUT!$D$14,#N/A,IF(A16&lt;(USER_INPUT!$D$24/12),0,(0.6*(USER_INPUT!$D$27*(3.14159*(USER_INPUT!$D$28/24)^2))*(SQRT(2*32.2*(A16-(USER_INPUT!$D$24/12)))))+IF(A16&lt;(USER_INPUT!$D$25/12),0,(0.6*(USER_INPUT!D39*(3.14159*(USER_INPUT!$D$28/24)^2))*(SQRT(2*32.2*(A16-(USER_INPUT!$D$25/12)))))+IF(A16&lt;(USER_INPUT!$D$26/12),0,(0.6*(USER_INPUT!$D$27*(3.14159*(USER_INPUT!$D$28/24)^2))*(SQRT(2*32.2*(A16-(USER_INPUT!$D$26/12)))))+IF(A16&lt;(USER_INPUT!$D$22),0,(10.5*(USER_INPUT!$D$23/12)*((A16-USER_INPUT!$D$22)^(3/2)))+IF(A16&lt;USER_INPUT!$D$17,0,(USER_INPUT!$D$16*(SQRT(32.2))*(2/3)*((A16-USER_INPUT!$D$17)^(3/2)))))))))</f>
        <v>0</v>
      </c>
      <c r="I16" s="48">
        <f>IF(A16&gt;USER_INPUT!$D$14,#N/A,IF(A16&lt;(USER_INPUT!$D$30/12),0,(0.6*3.14519*((USER_INPUT!$N$14/2/12)^2)*(SQRT(2*32.2*((USER_INPUT!$N$15/12)))))+IF(A16&lt;USER_INPUT!$D$17,0,(USER_INPUT!$D$16*(SQRT(32.2))*(2/3)*((A16-USER_INPUT!$D$17)^(3/2))))))</f>
        <v>2.7174553305713309E-2</v>
      </c>
      <c r="J16" s="81">
        <f>IF(USER_INPUT!$D$20=REFERENCE!$B$4,'STAGE-STORAGE'!H16,IF(USER_INPUT!$D$20=REFERENCE!$B$5,'STAGE-STORAGE'!I16,IF(USER_INPUT!$D$20=REFERENCE!$B$6,'STAGE-STORAGE'!G16,0)))</f>
        <v>0</v>
      </c>
    </row>
    <row r="17" spans="1:10" ht="15.75" x14ac:dyDescent="0.25">
      <c r="A17" s="78">
        <v>1.3</v>
      </c>
      <c r="B17" s="79">
        <f>IF(A17&gt;USER_INPUT!$D$14,#N/A,(((A17/USER_INPUT!$D$11)+(A17/USER_INPUT!$D$15))))</f>
        <v>43.983333333333334</v>
      </c>
      <c r="C17" s="80">
        <f>IF(A17&gt;USER_INPUT!$D$14,#N/A,((1/4)*(USER_INPUT!$D$8*(A17^2)))+((USER_INPUT!$D$10)*A17)+((1/4)*(USER_INPUT!$D$9*(A17^2))))</f>
        <v>15.74625</v>
      </c>
      <c r="D17" s="80">
        <f>IF(A17&gt;USER_INPUT!$D$14,#N/A,B17*C17)</f>
        <v>692.5725625</v>
      </c>
      <c r="E17" s="48"/>
      <c r="F17" s="48"/>
      <c r="G17" s="48" t="e">
        <f>IF(A17&lt;USER_INPUT!$D$17,#N/A,(USER_INPUT!$D$16*(SQRT(32.2))*(2/3)*((A17-USER_INPUT!$D$17)^(3/2))))</f>
        <v>#N/A</v>
      </c>
      <c r="H17" s="48">
        <f>IF(A17&gt;USER_INPUT!$D$14,#N/A,IF(A17&lt;(USER_INPUT!$D$24/12),0,(0.6*(USER_INPUT!$D$27*(3.14159*(USER_INPUT!$D$28/24)^2))*(SQRT(2*32.2*(A17-(USER_INPUT!$D$24/12)))))+IF(A17&lt;(USER_INPUT!$D$25/12),0,(0.6*(USER_INPUT!D40*(3.14159*(USER_INPUT!$D$28/24)^2))*(SQRT(2*32.2*(A17-(USER_INPUT!$D$25/12)))))+IF(A17&lt;(USER_INPUT!$D$26/12),0,(0.6*(USER_INPUT!$D$27*(3.14159*(USER_INPUT!$D$28/24)^2))*(SQRT(2*32.2*(A17-(USER_INPUT!$D$26/12)))))+IF(A17&lt;(USER_INPUT!$D$22),0,(10.5*(USER_INPUT!$D$23/12)*((A17-USER_INPUT!$D$22)^(3/2)))+IF(A17&lt;USER_INPUT!$D$17,0,(USER_INPUT!$D$16*(SQRT(32.2))*(2/3)*((A17-USER_INPUT!$D$17)^(3/2)))))))))</f>
        <v>0</v>
      </c>
      <c r="I17" s="48">
        <f>IF(A17&gt;USER_INPUT!$D$14,#N/A,IF(A17&lt;(USER_INPUT!$D$30/12),0,(0.6*3.14519*((USER_INPUT!$N$14/2/12)^2)*(SQRT(2*32.2*((USER_INPUT!$N$15/12)))))+IF(A17&lt;USER_INPUT!$D$17,0,(USER_INPUT!$D$16*(SQRT(32.2))*(2/3)*((A17-USER_INPUT!$D$17)^(3/2))))))</f>
        <v>2.7174553305713309E-2</v>
      </c>
      <c r="J17" s="81">
        <f>IF(USER_INPUT!$D$20=REFERENCE!$B$4,'STAGE-STORAGE'!H17,IF(USER_INPUT!$D$20=REFERENCE!$B$5,'STAGE-STORAGE'!I17,IF(USER_INPUT!$D$20=REFERENCE!$B$6,'STAGE-STORAGE'!G17,0)))</f>
        <v>0</v>
      </c>
    </row>
    <row r="18" spans="1:10" ht="15.75" x14ac:dyDescent="0.25">
      <c r="A18" s="78">
        <v>1.4</v>
      </c>
      <c r="B18" s="79">
        <f>IF(A18&gt;USER_INPUT!$D$14,#N/A,(((A18/USER_INPUT!$D$11)+(A18/USER_INPUT!$D$15))))</f>
        <v>47.366666666666667</v>
      </c>
      <c r="C18" s="80">
        <f>IF(A18&gt;USER_INPUT!$D$14,#N/A,((1/4)*(USER_INPUT!$D$8*(A18^2)))+((USER_INPUT!$D$10)*A18)+((1/4)*(USER_INPUT!$D$9*(A18^2))))</f>
        <v>17.184999999999999</v>
      </c>
      <c r="D18" s="80">
        <f>IF(A18&gt;USER_INPUT!$D$14,#N/A,B18*C18)</f>
        <v>813.99616666666657</v>
      </c>
      <c r="E18" s="48"/>
      <c r="F18" s="48"/>
      <c r="G18" s="48" t="e">
        <f>IF(A18&lt;USER_INPUT!$D$17,#N/A,(USER_INPUT!$D$16*(SQRT(32.2))*(2/3)*((A18-USER_INPUT!$D$17)^(3/2))))</f>
        <v>#N/A</v>
      </c>
      <c r="H18" s="48">
        <f>IF(A18&gt;USER_INPUT!$D$14,#N/A,IF(A18&lt;(USER_INPUT!$D$24/12),0,(0.6*(USER_INPUT!$D$27*(3.14159*(USER_INPUT!$D$28/24)^2))*(SQRT(2*32.2*(A18-(USER_INPUT!$D$24/12)))))+IF(A18&lt;(USER_INPUT!$D$25/12),0,(0.6*(USER_INPUT!D41*(3.14159*(USER_INPUT!$D$28/24)^2))*(SQRT(2*32.2*(A18-(USER_INPUT!$D$25/12)))))+IF(A18&lt;(USER_INPUT!$D$26/12),0,(0.6*(USER_INPUT!$D$27*(3.14159*(USER_INPUT!$D$28/24)^2))*(SQRT(2*32.2*(A18-(USER_INPUT!$D$26/12)))))+IF(A18&lt;(USER_INPUT!$D$22),0,(10.5*(USER_INPUT!$D$23/12)*((A18-USER_INPUT!$D$22)^(3/2)))+IF(A18&lt;USER_INPUT!$D$17,0,(USER_INPUT!$D$16*(SQRT(32.2))*(2/3)*((A18-USER_INPUT!$D$17)^(3/2)))))))))</f>
        <v>0</v>
      </c>
      <c r="I18" s="48">
        <f>IF(A18&gt;USER_INPUT!$D$14,#N/A,IF(A18&lt;(USER_INPUT!$D$30/12),0,(0.6*3.14519*((USER_INPUT!$N$14/2/12)^2)*(SQRT(2*32.2*((USER_INPUT!$N$15/12)))))+IF(A18&lt;USER_INPUT!$D$17,0,(USER_INPUT!$D$16*(SQRT(32.2))*(2/3)*((A18-USER_INPUT!$D$17)^(3/2))))))</f>
        <v>2.7174553305713309E-2</v>
      </c>
      <c r="J18" s="81">
        <f>IF(USER_INPUT!$D$20=REFERENCE!$B$4,'STAGE-STORAGE'!H18,IF(USER_INPUT!$D$20=REFERENCE!$B$5,'STAGE-STORAGE'!I18,IF(USER_INPUT!$D$20=REFERENCE!$B$6,'STAGE-STORAGE'!G18,0)))</f>
        <v>0</v>
      </c>
    </row>
    <row r="19" spans="1:10" ht="15.75" x14ac:dyDescent="0.25">
      <c r="A19" s="78">
        <v>1.5</v>
      </c>
      <c r="B19" s="79">
        <f>IF(A19&gt;USER_INPUT!$D$14,#N/A,(((A19/USER_INPUT!$D$11)+(A19/USER_INPUT!$D$15))))</f>
        <v>50.75</v>
      </c>
      <c r="C19" s="80">
        <f>IF(A19&gt;USER_INPUT!$D$14,#N/A,((1/4)*(USER_INPUT!$D$8*(A19^2)))+((USER_INPUT!$D$10)*A19)+((1/4)*(USER_INPUT!$D$9*(A19^2))))</f>
        <v>18.65625</v>
      </c>
      <c r="D19" s="80">
        <f>IF(A19&gt;USER_INPUT!$D$14,#N/A,B19*C19)</f>
        <v>946.8046875</v>
      </c>
      <c r="E19" s="48"/>
      <c r="F19" s="48"/>
      <c r="G19" s="48" t="e">
        <f>IF(A19&lt;USER_INPUT!$D$17,#N/A,(USER_INPUT!$D$16*(SQRT(32.2))*(2/3)*((A19-USER_INPUT!$D$17)^(3/2))))</f>
        <v>#N/A</v>
      </c>
      <c r="H19" s="48">
        <f>IF(A19&gt;USER_INPUT!$D$14,#N/A,IF(A19&lt;(USER_INPUT!$D$24/12),0,(0.6*(USER_INPUT!$D$27*(3.14159*(USER_INPUT!$D$28/24)^2))*(SQRT(2*32.2*(A19-(USER_INPUT!$D$24/12)))))+IF(A19&lt;(USER_INPUT!$D$25/12),0,(0.6*(USER_INPUT!D42*(3.14159*(USER_INPUT!$D$28/24)^2))*(SQRT(2*32.2*(A19-(USER_INPUT!$D$25/12)))))+IF(A19&lt;(USER_INPUT!$D$26/12),0,(0.6*(USER_INPUT!$D$27*(3.14159*(USER_INPUT!$D$28/24)^2))*(SQRT(2*32.2*(A19-(USER_INPUT!$D$26/12)))))+IF(A19&lt;(USER_INPUT!$D$22),0,(10.5*(USER_INPUT!$D$23/12)*((A19-USER_INPUT!$D$22)^(3/2)))+IF(A19&lt;USER_INPUT!$D$17,0,(USER_INPUT!$D$16*(SQRT(32.2))*(2/3)*((A19-USER_INPUT!$D$17)^(3/2)))))))))</f>
        <v>0</v>
      </c>
      <c r="I19" s="48">
        <f>IF(A19&gt;USER_INPUT!$D$14,#N/A,IF(A19&lt;(USER_INPUT!$D$30/12),0,(0.6*3.14519*((USER_INPUT!$N$14/2/12)^2)*(SQRT(2*32.2*((USER_INPUT!$N$15/12)))))+IF(A19&lt;USER_INPUT!$D$17,0,(USER_INPUT!$D$16*(SQRT(32.2))*(2/3)*((A19-USER_INPUT!$D$17)^(3/2))))))</f>
        <v>2.7174553305713309E-2</v>
      </c>
      <c r="J19" s="81">
        <f>IF(USER_INPUT!$D$20=REFERENCE!$B$4,'STAGE-STORAGE'!H19,IF(USER_INPUT!$D$20=REFERENCE!$B$5,'STAGE-STORAGE'!I19,IF(USER_INPUT!$D$20=REFERENCE!$B$6,'STAGE-STORAGE'!G19,0)))</f>
        <v>0</v>
      </c>
    </row>
    <row r="20" spans="1:10" ht="15.75" x14ac:dyDescent="0.25">
      <c r="A20" s="78">
        <v>1.6</v>
      </c>
      <c r="B20" s="79">
        <f>IF(A20&gt;USER_INPUT!$D$14,#N/A,(((A20/USER_INPUT!$D$11)+(A20/USER_INPUT!$D$15))))</f>
        <v>54.133333333333333</v>
      </c>
      <c r="C20" s="80">
        <f>IF(A20&gt;USER_INPUT!$D$14,#N/A,((1/4)*(USER_INPUT!$D$8*(A20^2)))+((USER_INPUT!$D$10)*A20)+((1/4)*(USER_INPUT!$D$9*(A20^2))))</f>
        <v>20.160000000000004</v>
      </c>
      <c r="D20" s="80">
        <f>IF(A20&gt;USER_INPUT!$D$14,#N/A,B20*C20)</f>
        <v>1091.3280000000002</v>
      </c>
      <c r="E20" s="48"/>
      <c r="F20" s="48"/>
      <c r="G20" s="48" t="e">
        <f>IF(A20&lt;USER_INPUT!$D$17,#N/A,(USER_INPUT!$D$16*(SQRT(32.2))*(2/3)*((A20-USER_INPUT!$D$17)^(3/2))))</f>
        <v>#N/A</v>
      </c>
      <c r="H20" s="48">
        <f>IF(A20&gt;USER_INPUT!$D$14,#N/A,IF(A20&lt;(USER_INPUT!$D$24/12),0,(0.6*(USER_INPUT!$D$27*(3.14159*(USER_INPUT!$D$28/24)^2))*(SQRT(2*32.2*(A20-(USER_INPUT!$D$24/12)))))+IF(A20&lt;(USER_INPUT!$D$25/12),0,(0.6*(USER_INPUT!D43*(3.14159*(USER_INPUT!$D$28/24)^2))*(SQRT(2*32.2*(A20-(USER_INPUT!$D$25/12)))))+IF(A20&lt;(USER_INPUT!$D$26/12),0,(0.6*(USER_INPUT!$D$27*(3.14159*(USER_INPUT!$D$28/24)^2))*(SQRT(2*32.2*(A20-(USER_INPUT!$D$26/12)))))+IF(A20&lt;(USER_INPUT!$D$22),0,(10.5*(USER_INPUT!$D$23/12)*((A20-USER_INPUT!$D$22)^(3/2)))+IF(A20&lt;USER_INPUT!$D$17,0,(USER_INPUT!$D$16*(SQRT(32.2))*(2/3)*((A20-USER_INPUT!$D$17)^(3/2)))))))))</f>
        <v>0</v>
      </c>
      <c r="I20" s="48">
        <f>IF(A20&gt;USER_INPUT!$D$14,#N/A,IF(A20&lt;(USER_INPUT!$D$30/12),0,(0.6*3.14519*((USER_INPUT!$N$14/2/12)^2)*(SQRT(2*32.2*((USER_INPUT!$N$15/12)))))+IF(A20&lt;USER_INPUT!$D$17,0,(USER_INPUT!$D$16*(SQRT(32.2))*(2/3)*((A20-USER_INPUT!$D$17)^(3/2))))))</f>
        <v>2.7174553305713309E-2</v>
      </c>
      <c r="J20" s="81">
        <f>IF(USER_INPUT!$D$20=REFERENCE!$B$4,'STAGE-STORAGE'!H20,IF(USER_INPUT!$D$20=REFERENCE!$B$5,'STAGE-STORAGE'!I20,IF(USER_INPUT!$D$20=REFERENCE!$B$6,'STAGE-STORAGE'!G20,0)))</f>
        <v>0</v>
      </c>
    </row>
    <row r="21" spans="1:10" ht="15.75" x14ac:dyDescent="0.25">
      <c r="A21" s="78">
        <v>1.7</v>
      </c>
      <c r="B21" s="79">
        <f>IF(A21&gt;USER_INPUT!$D$14,#N/A,(((A21/USER_INPUT!$D$11)+(A21/USER_INPUT!$D$15))))</f>
        <v>57.516666666666666</v>
      </c>
      <c r="C21" s="80">
        <f>IF(A21&gt;USER_INPUT!$D$14,#N/A,((1/4)*(USER_INPUT!$D$8*(A21^2)))+((USER_INPUT!$D$10)*A21)+((1/4)*(USER_INPUT!$D$9*(A21^2))))</f>
        <v>21.696249999999999</v>
      </c>
      <c r="D21" s="80">
        <f>IF(A21&gt;USER_INPUT!$D$14,#N/A,B21*C21)</f>
        <v>1247.8959791666666</v>
      </c>
      <c r="E21" s="48"/>
      <c r="F21" s="48"/>
      <c r="G21" s="48" t="e">
        <f>IF(A21&lt;USER_INPUT!$D$17,#N/A,(USER_INPUT!$D$16*(SQRT(32.2))*(2/3)*((A21-USER_INPUT!$D$17)^(3/2))))</f>
        <v>#N/A</v>
      </c>
      <c r="H21" s="48">
        <f>IF(A21&gt;USER_INPUT!$D$14,#N/A,IF(A21&lt;(USER_INPUT!$D$24/12),0,(0.6*(USER_INPUT!$D$27*(3.14159*(USER_INPUT!$D$28/24)^2))*(SQRT(2*32.2*(A21-(USER_INPUT!$D$24/12)))))+IF(A21&lt;(USER_INPUT!$D$25/12),0,(0.6*(USER_INPUT!D44*(3.14159*(USER_INPUT!$D$28/24)^2))*(SQRT(2*32.2*(A21-(USER_INPUT!$D$25/12)))))+IF(A21&lt;(USER_INPUT!$D$26/12),0,(0.6*(USER_INPUT!$D$27*(3.14159*(USER_INPUT!$D$28/24)^2))*(SQRT(2*32.2*(A21-(USER_INPUT!$D$26/12)))))+IF(A21&lt;(USER_INPUT!$D$22),0,(10.5*(USER_INPUT!$D$23/12)*((A21-USER_INPUT!$D$22)^(3/2)))+IF(A21&lt;USER_INPUT!$D$17,0,(USER_INPUT!$D$16*(SQRT(32.2))*(2/3)*((A21-USER_INPUT!$D$17)^(3/2)))))))))</f>
        <v>0</v>
      </c>
      <c r="I21" s="48">
        <f>IF(A21&gt;USER_INPUT!$D$14,#N/A,IF(A21&lt;(USER_INPUT!$D$30/12),0,(0.6*3.14519*((USER_INPUT!$N$14/2/12)^2)*(SQRT(2*32.2*((USER_INPUT!$N$15/12)))))+IF(A21&lt;USER_INPUT!$D$17,0,(USER_INPUT!$D$16*(SQRT(32.2))*(2/3)*((A21-USER_INPUT!$D$17)^(3/2))))))</f>
        <v>2.7174553305713309E-2</v>
      </c>
      <c r="J21" s="81">
        <f>IF(USER_INPUT!$D$20=REFERENCE!$B$4,'STAGE-STORAGE'!H21,IF(USER_INPUT!$D$20=REFERENCE!$B$5,'STAGE-STORAGE'!I21,IF(USER_INPUT!$D$20=REFERENCE!$B$6,'STAGE-STORAGE'!G21,0)))</f>
        <v>0</v>
      </c>
    </row>
    <row r="22" spans="1:10" ht="15.75" x14ac:dyDescent="0.25">
      <c r="A22" s="78">
        <v>1.8</v>
      </c>
      <c r="B22" s="79">
        <f>IF(A22&gt;USER_INPUT!$D$14,#N/A,(((A22/USER_INPUT!$D$11)+(A22/USER_INPUT!$D$15))))</f>
        <v>60.900000000000006</v>
      </c>
      <c r="C22" s="80">
        <f>IF(A22&gt;USER_INPUT!$D$14,#N/A,((1/4)*(USER_INPUT!$D$8*(A22^2)))+((USER_INPUT!$D$10)*A22)+((1/4)*(USER_INPUT!$D$9*(A22^2))))</f>
        <v>23.265000000000001</v>
      </c>
      <c r="D22" s="80">
        <f>IF(A22&gt;USER_INPUT!$D$14,#N/A,B22*C22)</f>
        <v>1416.8385000000001</v>
      </c>
      <c r="E22" s="48"/>
      <c r="F22" s="48"/>
      <c r="G22" s="48" t="e">
        <f>IF(A22&lt;USER_INPUT!$D$17,#N/A,(USER_INPUT!$D$16*(SQRT(32.2))*(2/3)*((A22-USER_INPUT!$D$17)^(3/2))))</f>
        <v>#N/A</v>
      </c>
      <c r="H22" s="48">
        <f>IF(A22&gt;USER_INPUT!$D$14,#N/A,IF(A22&lt;(USER_INPUT!$D$24/12),0,(0.6*(USER_INPUT!$D$27*(3.14159*(USER_INPUT!$D$28/24)^2))*(SQRT(2*32.2*(A22-(USER_INPUT!$D$24/12)))))+IF(A22&lt;(USER_INPUT!$D$25/12),0,(0.6*(USER_INPUT!D45*(3.14159*(USER_INPUT!$D$28/24)^2))*(SQRT(2*32.2*(A22-(USER_INPUT!$D$25/12)))))+IF(A22&lt;(USER_INPUT!$D$26/12),0,(0.6*(USER_INPUT!$D$27*(3.14159*(USER_INPUT!$D$28/24)^2))*(SQRT(2*32.2*(A22-(USER_INPUT!$D$26/12)))))+IF(A22&lt;(USER_INPUT!$D$22),0,(10.5*(USER_INPUT!$D$23/12)*((A22-USER_INPUT!$D$22)^(3/2)))+IF(A22&lt;USER_INPUT!$D$17,0,(USER_INPUT!$D$16*(SQRT(32.2))*(2/3)*((A22-USER_INPUT!$D$17)^(3/2)))))))))</f>
        <v>0</v>
      </c>
      <c r="I22" s="48">
        <f>IF(A22&gt;USER_INPUT!$D$14,#N/A,IF(A22&lt;(USER_INPUT!$D$30/12),0,(0.6*3.14519*((USER_INPUT!$N$14/2/12)^2)*(SQRT(2*32.2*((USER_INPUT!$N$15/12)))))+IF(A22&lt;USER_INPUT!$D$17,0,(USER_INPUT!$D$16*(SQRT(32.2))*(2/3)*((A22-USER_INPUT!$D$17)^(3/2))))))</f>
        <v>2.7174553305713309E-2</v>
      </c>
      <c r="J22" s="81">
        <f>IF(USER_INPUT!$D$20=REFERENCE!$B$4,'STAGE-STORAGE'!H22,IF(USER_INPUT!$D$20=REFERENCE!$B$5,'STAGE-STORAGE'!I22,IF(USER_INPUT!$D$20=REFERENCE!$B$6,'STAGE-STORAGE'!G22,0)))</f>
        <v>0</v>
      </c>
    </row>
    <row r="23" spans="1:10" ht="15.75" x14ac:dyDescent="0.25">
      <c r="A23" s="78">
        <v>1.9</v>
      </c>
      <c r="B23" s="79">
        <f>IF(A23&gt;USER_INPUT!$D$14,#N/A,(((A23/USER_INPUT!$D$11)+(A23/USER_INPUT!$D$15))))</f>
        <v>64.283333333333331</v>
      </c>
      <c r="C23" s="80">
        <f>IF(A23&gt;USER_INPUT!$D$14,#N/A,((1/4)*(USER_INPUT!$D$8*(A23^2)))+((USER_INPUT!$D$10)*A23)+((1/4)*(USER_INPUT!$D$9*(A23^2))))</f>
        <v>24.866250000000001</v>
      </c>
      <c r="D23" s="80">
        <f>IF(A23&gt;USER_INPUT!$D$14,#N/A,B23*C23)</f>
        <v>1598.4854375</v>
      </c>
      <c r="E23" s="48"/>
      <c r="F23" s="48"/>
      <c r="G23" s="48" t="e">
        <f>IF(A23&lt;USER_INPUT!$D$17,#N/A,(USER_INPUT!$D$16*(SQRT(32.2))*(2/3)*((A23-USER_INPUT!$D$17)^(3/2))))</f>
        <v>#N/A</v>
      </c>
      <c r="H23" s="48">
        <f>IF(A23&gt;USER_INPUT!$D$14,#N/A,IF(A23&lt;(USER_INPUT!$D$24/12),0,(0.6*(USER_INPUT!$D$27*(3.14159*(USER_INPUT!$D$28/24)^2))*(SQRT(2*32.2*(A23-(USER_INPUT!$D$24/12)))))+IF(A23&lt;(USER_INPUT!$D$25/12),0,(0.6*(USER_INPUT!D46*(3.14159*(USER_INPUT!$D$28/24)^2))*(SQRT(2*32.2*(A23-(USER_INPUT!$D$25/12)))))+IF(A23&lt;(USER_INPUT!$D$26/12),0,(0.6*(USER_INPUT!$D$27*(3.14159*(USER_INPUT!$D$28/24)^2))*(SQRT(2*32.2*(A23-(USER_INPUT!$D$26/12)))))+IF(A23&lt;(USER_INPUT!$D$22),0,(10.5*(USER_INPUT!$D$23/12)*((A23-USER_INPUT!$D$22)^(3/2)))+IF(A23&lt;USER_INPUT!$D$17,0,(USER_INPUT!$D$16*(SQRT(32.2))*(2/3)*((A23-USER_INPUT!$D$17)^(3/2)))))))))</f>
        <v>0</v>
      </c>
      <c r="I23" s="48">
        <f>IF(A23&gt;USER_INPUT!$D$14,#N/A,IF(A23&lt;(USER_INPUT!$D$30/12),0,(0.6*3.14519*((USER_INPUT!$N$14/2/12)^2)*(SQRT(2*32.2*((USER_INPUT!$N$15/12)))))+IF(A23&lt;USER_INPUT!$D$17,0,(USER_INPUT!$D$16*(SQRT(32.2))*(2/3)*((A23-USER_INPUT!$D$17)^(3/2))))))</f>
        <v>2.7174553305713309E-2</v>
      </c>
      <c r="J23" s="81">
        <f>IF(USER_INPUT!$D$20=REFERENCE!$B$4,'STAGE-STORAGE'!H23,IF(USER_INPUT!$D$20=REFERENCE!$B$5,'STAGE-STORAGE'!I23,IF(USER_INPUT!$D$20=REFERENCE!$B$6,'STAGE-STORAGE'!G23,0)))</f>
        <v>0</v>
      </c>
    </row>
    <row r="24" spans="1:10" ht="15.75" x14ac:dyDescent="0.25">
      <c r="A24" s="78">
        <v>2</v>
      </c>
      <c r="B24" s="79">
        <f>IF(A24&gt;USER_INPUT!$D$14,#N/A,(((A24/USER_INPUT!$D$11)+(A24/USER_INPUT!$D$15))))</f>
        <v>67.666666666666671</v>
      </c>
      <c r="C24" s="80">
        <f>IF(A24&gt;USER_INPUT!$D$14,#N/A,((1/4)*(USER_INPUT!$D$8*(A24^2)))+((USER_INPUT!$D$10)*A24)+((1/4)*(USER_INPUT!$D$9*(A24^2))))</f>
        <v>26.5</v>
      </c>
      <c r="D24" s="80">
        <f>IF(A24&gt;USER_INPUT!$D$14,#N/A,B24*C24)</f>
        <v>1793.1666666666667</v>
      </c>
      <c r="E24" s="48"/>
      <c r="F24" s="48"/>
      <c r="G24" s="48" t="e">
        <f>IF(A24&lt;USER_INPUT!$D$17,#N/A,(USER_INPUT!$D$16*(SQRT(32.2))*(2/3)*((A24-USER_INPUT!$D$17)^(3/2))))</f>
        <v>#N/A</v>
      </c>
      <c r="H24" s="48">
        <f>IF(A24&gt;USER_INPUT!$D$14,#N/A,IF(A24&lt;(USER_INPUT!$D$24/12),0,(0.6*(USER_INPUT!$D$27*(3.14159*(USER_INPUT!$D$28/24)^2))*(SQRT(2*32.2*(A24-(USER_INPUT!$D$24/12)))))+IF(A24&lt;(USER_INPUT!$D$25/12),0,(0.6*(USER_INPUT!D47*(3.14159*(USER_INPUT!$D$28/24)^2))*(SQRT(2*32.2*(A24-(USER_INPUT!$D$25/12)))))+IF(A24&lt;(USER_INPUT!$D$26/12),0,(0.6*(USER_INPUT!$D$27*(3.14159*(USER_INPUT!$D$28/24)^2))*(SQRT(2*32.2*(A24-(USER_INPUT!$D$26/12)))))+IF(A24&lt;(USER_INPUT!$D$22),0,(10.5*(USER_INPUT!$D$23/12)*((A24-USER_INPUT!$D$22)^(3/2)))+IF(A24&lt;USER_INPUT!$D$17,0,(USER_INPUT!$D$16*(SQRT(32.2))*(2/3)*((A24-USER_INPUT!$D$17)^(3/2)))))))))</f>
        <v>0</v>
      </c>
      <c r="I24" s="48">
        <f>IF(A24&gt;USER_INPUT!$D$14,#N/A,IF(A24&lt;(USER_INPUT!$D$30/12),0,(0.6*3.14519*((USER_INPUT!$N$14/2/12)^2)*(SQRT(2*32.2*((USER_INPUT!$N$15/12)))))+IF(A24&lt;USER_INPUT!$D$17,0,(USER_INPUT!$D$16*(SQRT(32.2))*(2/3)*((A24-USER_INPUT!$D$17)^(3/2))))))</f>
        <v>2.7174553305713309E-2</v>
      </c>
      <c r="J24" s="81">
        <f>IF(USER_INPUT!$D$20=REFERENCE!$B$4,'STAGE-STORAGE'!H24,IF(USER_INPUT!$D$20=REFERENCE!$B$5,'STAGE-STORAGE'!I24,IF(USER_INPUT!$D$20=REFERENCE!$B$6,'STAGE-STORAGE'!G24,0)))</f>
        <v>0</v>
      </c>
    </row>
    <row r="25" spans="1:10" ht="15.75" x14ac:dyDescent="0.25">
      <c r="A25" s="78">
        <v>2.1</v>
      </c>
      <c r="B25" s="79">
        <f>IF(A25&gt;USER_INPUT!$D$14,#N/A,(((A25/USER_INPUT!$D$11)+(A25/USER_INPUT!$D$15))))</f>
        <v>71.05</v>
      </c>
      <c r="C25" s="80">
        <f>IF(A25&gt;USER_INPUT!$D$14,#N/A,((1/4)*(USER_INPUT!$D$8*(A25^2)))+((USER_INPUT!$D$10)*A25)+((1/4)*(USER_INPUT!$D$9*(A25^2))))</f>
        <v>28.166250000000002</v>
      </c>
      <c r="D25" s="80">
        <f>IF(A25&gt;USER_INPUT!$D$14,#N/A,B25*C25)</f>
        <v>2001.2120625</v>
      </c>
      <c r="E25" s="48"/>
      <c r="F25" s="48"/>
      <c r="G25" s="48" t="e">
        <f>IF(A25&lt;USER_INPUT!$D$17,#N/A,(USER_INPUT!$D$16*(SQRT(32.2))*(2/3)*((A25-USER_INPUT!$D$17)^(3/2))))</f>
        <v>#N/A</v>
      </c>
      <c r="H25" s="48">
        <f>IF(A25&gt;USER_INPUT!$D$14,#N/A,IF(A25&lt;(USER_INPUT!$D$24/12),0,(0.6*(USER_INPUT!$D$27*(3.14159*(USER_INPUT!$D$28/24)^2))*(SQRT(2*32.2*(A25-(USER_INPUT!$D$24/12)))))+IF(A25&lt;(USER_INPUT!$D$25/12),0,(0.6*(USER_INPUT!D48*(3.14159*(USER_INPUT!$D$28/24)^2))*(SQRT(2*32.2*(A25-(USER_INPUT!$D$25/12)))))+IF(A25&lt;(USER_INPUT!$D$26/12),0,(0.6*(USER_INPUT!$D$27*(3.14159*(USER_INPUT!$D$28/24)^2))*(SQRT(2*32.2*(A25-(USER_INPUT!$D$26/12)))))+IF(A25&lt;(USER_INPUT!$D$22),0,(10.5*(USER_INPUT!$D$23/12)*((A25-USER_INPUT!$D$22)^(3/2)))+IF(A25&lt;USER_INPUT!$D$17,0,(USER_INPUT!$D$16*(SQRT(32.2))*(2/3)*((A25-USER_INPUT!$D$17)^(3/2)))))))))</f>
        <v>3.3218590262750688E-2</v>
      </c>
      <c r="I25" s="48">
        <f>IF(A25&gt;USER_INPUT!$D$14,#N/A,IF(A25&lt;(USER_INPUT!$D$30/12),0,(0.6*3.14519*((USER_INPUT!$N$14/2/12)^2)*(SQRT(2*32.2*((USER_INPUT!$N$15/12)))))+IF(A25&lt;USER_INPUT!$D$17,0,(USER_INPUT!$D$16*(SQRT(32.2))*(2/3)*((A25-USER_INPUT!$D$17)^(3/2))))))</f>
        <v>2.7174553305713309E-2</v>
      </c>
      <c r="J25" s="81">
        <f>IF(USER_INPUT!$D$20=REFERENCE!$B$4,'STAGE-STORAGE'!H25,IF(USER_INPUT!$D$20=REFERENCE!$B$5,'STAGE-STORAGE'!I25,IF(USER_INPUT!$D$20=REFERENCE!$B$6,'STAGE-STORAGE'!G25,0)))</f>
        <v>3.3218590262750688E-2</v>
      </c>
    </row>
    <row r="26" spans="1:10" ht="15.75" x14ac:dyDescent="0.25">
      <c r="A26" s="78">
        <v>2.2000000000000002</v>
      </c>
      <c r="B26" s="79">
        <f>IF(A26&gt;USER_INPUT!$D$14,#N/A,(((A26/USER_INPUT!$D$11)+(A26/USER_INPUT!$D$15))))</f>
        <v>74.433333333333337</v>
      </c>
      <c r="C26" s="80">
        <f>IF(A26&gt;USER_INPUT!$D$14,#N/A,((1/4)*(USER_INPUT!$D$8*(A26^2)))+((USER_INPUT!$D$10)*A26)+((1/4)*(USER_INPUT!$D$9*(A26^2))))</f>
        <v>29.865000000000002</v>
      </c>
      <c r="D26" s="80">
        <f>IF(A26&gt;USER_INPUT!$D$14,#N/A,B26*C26)</f>
        <v>2222.9515000000001</v>
      </c>
      <c r="E26" s="48"/>
      <c r="F26" s="48"/>
      <c r="G26" s="48" t="e">
        <f>IF(A26&lt;USER_INPUT!$D$17,#N/A,(USER_INPUT!$D$16*(SQRT(32.2))*(2/3)*((A26-USER_INPUT!$D$17)^(3/2))))</f>
        <v>#N/A</v>
      </c>
      <c r="H26" s="48">
        <f>IF(A26&gt;USER_INPUT!$D$14,#N/A,IF(A26&lt;(USER_INPUT!$D$24/12),0,(0.6*(USER_INPUT!$D$27*(3.14159*(USER_INPUT!$D$28/24)^2))*(SQRT(2*32.2*(A26-(USER_INPUT!$D$24/12)))))+IF(A26&lt;(USER_INPUT!$D$25/12),0,(0.6*(USER_INPUT!D49*(3.14159*(USER_INPUT!$D$28/24)^2))*(SQRT(2*32.2*(A26-(USER_INPUT!$D$25/12)))))+IF(A26&lt;(USER_INPUT!$D$26/12),0,(0.6*(USER_INPUT!$D$27*(3.14159*(USER_INPUT!$D$28/24)^2))*(SQRT(2*32.2*(A26-(USER_INPUT!$D$26/12)))))+IF(A26&lt;(USER_INPUT!$D$22),0,(10.5*(USER_INPUT!$D$23/12)*((A26-USER_INPUT!$D$22)^(3/2)))+IF(A26&lt;USER_INPUT!$D$17,0,(USER_INPUT!$D$16*(SQRT(32.2))*(2/3)*((A26-USER_INPUT!$D$17)^(3/2)))))))))</f>
        <v>4.6978180872496854E-2</v>
      </c>
      <c r="I26" s="48">
        <f>IF(A26&gt;USER_INPUT!$D$14,#N/A,IF(A26&lt;(USER_INPUT!$D$30/12),0,(0.6*3.14519*((USER_INPUT!$N$14/2/12)^2)*(SQRT(2*32.2*((USER_INPUT!$N$15/12)))))+IF(A26&lt;USER_INPUT!$D$17,0,(USER_INPUT!$D$16*(SQRT(32.2))*(2/3)*((A26-USER_INPUT!$D$17)^(3/2))))))</f>
        <v>2.7174553305713309E-2</v>
      </c>
      <c r="J26" s="81">
        <f>IF(USER_INPUT!$D$20=REFERENCE!$B$4,'STAGE-STORAGE'!H26,IF(USER_INPUT!$D$20=REFERENCE!$B$5,'STAGE-STORAGE'!I26,IF(USER_INPUT!$D$20=REFERENCE!$B$6,'STAGE-STORAGE'!G26,0)))</f>
        <v>4.6978180872496854E-2</v>
      </c>
    </row>
    <row r="27" spans="1:10" ht="15.75" x14ac:dyDescent="0.25">
      <c r="A27" s="78">
        <v>2.2999999999999998</v>
      </c>
      <c r="B27" s="79">
        <f>IF(A27&gt;USER_INPUT!$D$14,#N/A,(((A27/USER_INPUT!$D$11)+(A27/USER_INPUT!$D$15))))</f>
        <v>77.816666666666663</v>
      </c>
      <c r="C27" s="80">
        <f>IF(A27&gt;USER_INPUT!$D$14,#N/A,((1/4)*(USER_INPUT!$D$8*(A27^2)))+((USER_INPUT!$D$10)*A27)+((1/4)*(USER_INPUT!$D$9*(A27^2))))</f>
        <v>31.596249999999998</v>
      </c>
      <c r="D27" s="80">
        <f>IF(A27&gt;USER_INPUT!$D$14,#N/A,B27*C27)</f>
        <v>2458.7148541666666</v>
      </c>
      <c r="E27" s="48"/>
      <c r="F27" s="48"/>
      <c r="G27" s="48" t="e">
        <f>IF(A27&lt;USER_INPUT!$D$17,#N/A,(USER_INPUT!$D$16*(SQRT(32.2))*(2/3)*((A27-USER_INPUT!$D$17)^(3/2))))</f>
        <v>#N/A</v>
      </c>
      <c r="H27" s="48">
        <f>IF(A27&gt;USER_INPUT!$D$14,#N/A,IF(A27&lt;(USER_INPUT!$D$24/12),0,(0.6*(USER_INPUT!$D$27*(3.14159*(USER_INPUT!$D$28/24)^2))*(SQRT(2*32.2*(A27-(USER_INPUT!$D$24/12)))))+IF(A27&lt;(USER_INPUT!$D$25/12),0,(0.6*(USER_INPUT!D50*(3.14159*(USER_INPUT!$D$28/24)^2))*(SQRT(2*32.2*(A27-(USER_INPUT!$D$25/12)))))+IF(A27&lt;(USER_INPUT!$D$26/12),0,(0.6*(USER_INPUT!$D$27*(3.14159*(USER_INPUT!$D$28/24)^2))*(SQRT(2*32.2*(A27-(USER_INPUT!$D$26/12)))))+IF(A27&lt;(USER_INPUT!$D$22),0,(10.5*(USER_INPUT!$D$23/12)*((A27-USER_INPUT!$D$22)^(3/2)))+IF(A27&lt;USER_INPUT!$D$17,0,(USER_INPUT!$D$16*(SQRT(32.2))*(2/3)*((A27-USER_INPUT!$D$17)^(3/2)))))))))</f>
        <v>5.7536286090896928E-2</v>
      </c>
      <c r="I27" s="48">
        <f>IF(A27&gt;USER_INPUT!$D$14,#N/A,IF(A27&lt;(USER_INPUT!$D$30/12),0,(0.6*3.14519*((USER_INPUT!$N$14/2/12)^2)*(SQRT(2*32.2*((USER_INPUT!$N$15/12)))))+IF(A27&lt;USER_INPUT!$D$17,0,(USER_INPUT!$D$16*(SQRT(32.2))*(2/3)*((A27-USER_INPUT!$D$17)^(3/2))))))</f>
        <v>2.7174553305713309E-2</v>
      </c>
      <c r="J27" s="81">
        <f>IF(USER_INPUT!$D$20=REFERENCE!$B$4,'STAGE-STORAGE'!H27,IF(USER_INPUT!$D$20=REFERENCE!$B$5,'STAGE-STORAGE'!I27,IF(USER_INPUT!$D$20=REFERENCE!$B$6,'STAGE-STORAGE'!G27,0)))</f>
        <v>5.7536286090896928E-2</v>
      </c>
    </row>
    <row r="28" spans="1:10" ht="15.75" x14ac:dyDescent="0.25">
      <c r="A28" s="78">
        <v>2.4</v>
      </c>
      <c r="B28" s="79">
        <f>IF(A28&gt;USER_INPUT!$D$14,#N/A,(((A28/USER_INPUT!$D$11)+(A28/USER_INPUT!$D$15))))</f>
        <v>81.2</v>
      </c>
      <c r="C28" s="80">
        <f>IF(A28&gt;USER_INPUT!$D$14,#N/A,((1/4)*(USER_INPUT!$D$8*(A28^2)))+((USER_INPUT!$D$10)*A28)+((1/4)*(USER_INPUT!$D$9*(A28^2))))</f>
        <v>33.36</v>
      </c>
      <c r="D28" s="80">
        <f>IF(A28&gt;USER_INPUT!$D$14,#N/A,B28*C28)</f>
        <v>2708.8319999999999</v>
      </c>
      <c r="E28" s="48"/>
      <c r="F28" s="48"/>
      <c r="G28" s="48" t="e">
        <f>IF(A28&lt;USER_INPUT!$D$17,#N/A,(USER_INPUT!$D$16*(SQRT(32.2))*(2/3)*((A28-USER_INPUT!$D$17)^(3/2))))</f>
        <v>#N/A</v>
      </c>
      <c r="H28" s="48">
        <f>IF(A28&gt;USER_INPUT!$D$14,#N/A,IF(A28&lt;(USER_INPUT!$D$24/12),0,(0.6*(USER_INPUT!$D$27*(3.14159*(USER_INPUT!$D$28/24)^2))*(SQRT(2*32.2*(A28-(USER_INPUT!$D$24/12)))))+IF(A28&lt;(USER_INPUT!$D$25/12),0,(0.6*(USER_INPUT!D51*(3.14159*(USER_INPUT!$D$28/24)^2))*(SQRT(2*32.2*(A28-(USER_INPUT!$D$25/12)))))+IF(A28&lt;(USER_INPUT!$D$26/12),0,(0.6*(USER_INPUT!$D$27*(3.14159*(USER_INPUT!$D$28/24)^2))*(SQRT(2*32.2*(A28-(USER_INPUT!$D$26/12)))))+IF(A28&lt;(USER_INPUT!$D$22),0,(10.5*(USER_INPUT!$D$23/12)*((A28-USER_INPUT!$D$22)^(3/2)))+IF(A28&lt;USER_INPUT!$D$17,0,(USER_INPUT!$D$16*(SQRT(32.2))*(2/3)*((A28-USER_INPUT!$D$17)^(3/2)))))))))</f>
        <v>9.3560045898276267E-2</v>
      </c>
      <c r="I28" s="48">
        <f>IF(A28&gt;USER_INPUT!$D$14,#N/A,IF(A28&lt;(USER_INPUT!$D$30/12),0,(0.6*3.14519*((USER_INPUT!$N$14/2/12)^2)*(SQRT(2*32.2*((USER_INPUT!$N$15/12)))))+IF(A28&lt;USER_INPUT!$D$17,0,(USER_INPUT!$D$16*(SQRT(32.2))*(2/3)*((A28-USER_INPUT!$D$17)^(3/2))))))</f>
        <v>2.7174553305713309E-2</v>
      </c>
      <c r="J28" s="81">
        <f>IF(USER_INPUT!$D$20=REFERENCE!$B$4,'STAGE-STORAGE'!H28,IF(USER_INPUT!$D$20=REFERENCE!$B$5,'STAGE-STORAGE'!I28,IF(USER_INPUT!$D$20=REFERENCE!$B$6,'STAGE-STORAGE'!G28,0)))</f>
        <v>9.3560045898276267E-2</v>
      </c>
    </row>
    <row r="29" spans="1:10" ht="15.75" x14ac:dyDescent="0.25">
      <c r="A29" s="78">
        <v>2.5</v>
      </c>
      <c r="B29" s="79">
        <f>IF(A29&gt;USER_INPUT!$D$14,#N/A,(((A29/USER_INPUT!$D$11)+(A29/USER_INPUT!$D$15))))</f>
        <v>84.583333333333343</v>
      </c>
      <c r="C29" s="80">
        <f>IF(A29&gt;USER_INPUT!$D$14,#N/A,((1/4)*(USER_INPUT!$D$8*(A29^2)))+((USER_INPUT!$D$10)*A29)+((1/4)*(USER_INPUT!$D$9*(A29^2))))</f>
        <v>35.15625</v>
      </c>
      <c r="D29" s="80">
        <f>IF(A29&gt;USER_INPUT!$D$14,#N/A,B29*C29)</f>
        <v>2973.6328125000005</v>
      </c>
      <c r="E29" s="48"/>
      <c r="F29" s="48"/>
      <c r="G29" s="48" t="e">
        <f>IF(A29&lt;USER_INPUT!$D$17,#N/A,(USER_INPUT!$D$16*(SQRT(32.2))*(2/3)*((A29-USER_INPUT!$D$17)^(3/2))))</f>
        <v>#N/A</v>
      </c>
      <c r="H29" s="48">
        <f>IF(A29&gt;USER_INPUT!$D$14,#N/A,IF(A29&lt;(USER_INPUT!$D$24/12),0,(0.6*(USER_INPUT!$D$27*(3.14159*(USER_INPUT!$D$28/24)^2))*(SQRT(2*32.2*(A29-(USER_INPUT!$D$24/12)))))+IF(A29&lt;(USER_INPUT!$D$25/12),0,(0.6*(USER_INPUT!D52*(3.14159*(USER_INPUT!$D$28/24)^2))*(SQRT(2*32.2*(A29-(USER_INPUT!$D$25/12)))))+IF(A29&lt;(USER_INPUT!$D$26/12),0,(0.6*(USER_INPUT!$D$27*(3.14159*(USER_INPUT!$D$28/24)^2))*(SQRT(2*32.2*(A29-(USER_INPUT!$D$26/12)))))+IF(A29&lt;(USER_INPUT!$D$22),0,(10.5*(USER_INPUT!$D$23/12)*((A29-USER_INPUT!$D$22)^(3/2)))+IF(A29&lt;USER_INPUT!$D$17,0,(USER_INPUT!$D$16*(SQRT(32.2))*(2/3)*((A29-USER_INPUT!$D$17)^(3/2)))))))))</f>
        <v>0.11716404156826349</v>
      </c>
      <c r="I29" s="48">
        <f>IF(A29&gt;USER_INPUT!$D$14,#N/A,IF(A29&lt;(USER_INPUT!$D$30/12),0,(0.6*3.14519*((USER_INPUT!$N$14/2/12)^2)*(SQRT(2*32.2*((USER_INPUT!$N$15/12)))))+IF(A29&lt;USER_INPUT!$D$17,0,(USER_INPUT!$D$16*(SQRT(32.2))*(2/3)*((A29-USER_INPUT!$D$17)^(3/2))))))</f>
        <v>2.7174553305713309E-2</v>
      </c>
      <c r="J29" s="81">
        <f>IF(USER_INPUT!$D$20=REFERENCE!$B$4,'STAGE-STORAGE'!H29,IF(USER_INPUT!$D$20=REFERENCE!$B$5,'STAGE-STORAGE'!I29,IF(USER_INPUT!$D$20=REFERENCE!$B$6,'STAGE-STORAGE'!G29,0)))</f>
        <v>0.11716404156826349</v>
      </c>
    </row>
    <row r="30" spans="1:10" ht="15.75" x14ac:dyDescent="0.25">
      <c r="A30" s="78">
        <v>2.6</v>
      </c>
      <c r="B30" s="79">
        <f>IF(A30&gt;USER_INPUT!$D$14,#N/A,(((A30/USER_INPUT!$D$11)+(A30/USER_INPUT!$D$15))))</f>
        <v>87.966666666666669</v>
      </c>
      <c r="C30" s="80">
        <f>IF(A30&gt;USER_INPUT!$D$14,#N/A,((1/4)*(USER_INPUT!$D$8*(A30^2)))+((USER_INPUT!$D$10)*A30)+((1/4)*(USER_INPUT!$D$9*(A30^2))))</f>
        <v>36.984999999999999</v>
      </c>
      <c r="D30" s="80">
        <f>IF(A30&gt;USER_INPUT!$D$14,#N/A,B30*C30)</f>
        <v>3253.4471666666668</v>
      </c>
      <c r="E30" s="48"/>
      <c r="F30" s="48"/>
      <c r="G30" s="48" t="e">
        <f>IF(A30&lt;USER_INPUT!$D$17,#N/A,(USER_INPUT!$D$16*(SQRT(32.2))*(2/3)*((A30-USER_INPUT!$D$17)^(3/2))))</f>
        <v>#N/A</v>
      </c>
      <c r="H30" s="48">
        <f>IF(A30&gt;USER_INPUT!$D$14,#N/A,IF(A30&lt;(USER_INPUT!$D$24/12),0,(0.6*(USER_INPUT!$D$27*(3.14159*(USER_INPUT!$D$28/24)^2))*(SQRT(2*32.2*(A30-(USER_INPUT!$D$24/12)))))+IF(A30&lt;(USER_INPUT!$D$25/12),0,(0.6*(USER_INPUT!D53*(3.14159*(USER_INPUT!$D$28/24)^2))*(SQRT(2*32.2*(A30-(USER_INPUT!$D$25/12)))))+IF(A30&lt;(USER_INPUT!$D$26/12),0,(0.6*(USER_INPUT!$D$27*(3.14159*(USER_INPUT!$D$28/24)^2))*(SQRT(2*32.2*(A30-(USER_INPUT!$D$26/12)))))+IF(A30&lt;(USER_INPUT!$D$22),0,(10.5*(USER_INPUT!$D$23/12)*((A30-USER_INPUT!$D$22)^(3/2)))+IF(A30&lt;USER_INPUT!$D$17,0,(USER_INPUT!$D$16*(SQRT(32.2))*(2/3)*((A30-USER_INPUT!$D$17)^(3/2)))))))))</f>
        <v>0.13561432686387487</v>
      </c>
      <c r="I30" s="48">
        <f>IF(A30&gt;USER_INPUT!$D$14,#N/A,IF(A30&lt;(USER_INPUT!$D$30/12),0,(0.6*3.14519*((USER_INPUT!$N$14/2/12)^2)*(SQRT(2*32.2*((USER_INPUT!$N$15/12)))))+IF(A30&lt;USER_INPUT!$D$17,0,(USER_INPUT!$D$16*(SQRT(32.2))*(2/3)*((A30-USER_INPUT!$D$17)^(3/2))))))</f>
        <v>2.7174553305713309E-2</v>
      </c>
      <c r="J30" s="81">
        <f>IF(USER_INPUT!$D$20=REFERENCE!$B$4,'STAGE-STORAGE'!H30,IF(USER_INPUT!$D$20=REFERENCE!$B$5,'STAGE-STORAGE'!I30,IF(USER_INPUT!$D$20=REFERENCE!$B$6,'STAGE-STORAGE'!G30,0)))</f>
        <v>0.13561432686387487</v>
      </c>
    </row>
    <row r="31" spans="1:10" ht="15.75" x14ac:dyDescent="0.25">
      <c r="A31" s="78">
        <v>2.7</v>
      </c>
      <c r="B31" s="79">
        <f>IF(A31&gt;USER_INPUT!$D$14,#N/A,(((A31/USER_INPUT!$D$11)+(A31/USER_INPUT!$D$15))))</f>
        <v>91.350000000000009</v>
      </c>
      <c r="C31" s="80">
        <f>IF(A31&gt;USER_INPUT!$D$14,#N/A,((1/4)*(USER_INPUT!$D$8*(A31^2)))+((USER_INPUT!$D$10)*A31)+((1/4)*(USER_INPUT!$D$9*(A31^2))))</f>
        <v>38.846250000000005</v>
      </c>
      <c r="D31" s="80">
        <f>IF(A31&gt;USER_INPUT!$D$14,#N/A,B31*C31)</f>
        <v>3548.6049375000007</v>
      </c>
      <c r="E31" s="48"/>
      <c r="F31" s="48"/>
      <c r="G31" s="48" t="e">
        <f>IF(A31&lt;USER_INPUT!$D$17,#N/A,(USER_INPUT!$D$16*(SQRT(32.2))*(2/3)*((A31-USER_INPUT!$D$17)^(3/2))))</f>
        <v>#N/A</v>
      </c>
      <c r="H31" s="48">
        <f>IF(A31&gt;USER_INPUT!$D$14,#N/A,IF(A31&lt;(USER_INPUT!$D$24/12),0,(0.6*(USER_INPUT!$D$27*(3.14159*(USER_INPUT!$D$28/24)^2))*(SQRT(2*32.2*(A31-(USER_INPUT!$D$24/12)))))+IF(A31&lt;(USER_INPUT!$D$25/12),0,(0.6*(USER_INPUT!D54*(3.14159*(USER_INPUT!$D$28/24)^2))*(SQRT(2*32.2*(A31-(USER_INPUT!$D$25/12)))))+IF(A31&lt;(USER_INPUT!$D$26/12),0,(0.6*(USER_INPUT!$D$27*(3.14159*(USER_INPUT!$D$28/24)^2))*(SQRT(2*32.2*(A31-(USER_INPUT!$D$26/12)))))+IF(A31&lt;(USER_INPUT!$D$22),0,(10.5*(USER_INPUT!$D$23/12)*((A31-USER_INPUT!$D$22)^(3/2)))+IF(A31&lt;USER_INPUT!$D$17,0,(USER_INPUT!$D$16*(SQRT(32.2))*(2/3)*((A31-USER_INPUT!$D$17)^(3/2)))))))))</f>
        <v>0.15149688633740652</v>
      </c>
      <c r="I31" s="48">
        <f>IF(A31&gt;USER_INPUT!$D$14,#N/A,IF(A31&lt;(USER_INPUT!$D$30/12),0,(0.6*3.14519*((USER_INPUT!$N$14/2/12)^2)*(SQRT(2*32.2*((USER_INPUT!$N$15/12)))))+IF(A31&lt;USER_INPUT!$D$17,0,(USER_INPUT!$D$16*(SQRT(32.2))*(2/3)*((A31-USER_INPUT!$D$17)^(3/2))))))</f>
        <v>2.7174553305713309E-2</v>
      </c>
      <c r="J31" s="81">
        <f>IF(USER_INPUT!$D$20=REFERENCE!$B$4,'STAGE-STORAGE'!H31,IF(USER_INPUT!$D$20=REFERENCE!$B$5,'STAGE-STORAGE'!I31,IF(USER_INPUT!$D$20=REFERENCE!$B$6,'STAGE-STORAGE'!G31,0)))</f>
        <v>0.15149688633740652</v>
      </c>
    </row>
    <row r="32" spans="1:10" ht="15.75" x14ac:dyDescent="0.25">
      <c r="A32" s="78">
        <v>2.8</v>
      </c>
      <c r="B32" s="79">
        <f>IF(A32&gt;USER_INPUT!$D$14,#N/A,(((A32/USER_INPUT!$D$11)+(A32/USER_INPUT!$D$15))))</f>
        <v>94.733333333333334</v>
      </c>
      <c r="C32" s="80">
        <f>IF(A32&gt;USER_INPUT!$D$14,#N/A,((1/4)*(USER_INPUT!$D$8*(A32^2)))+((USER_INPUT!$D$10)*A32)+((1/4)*(USER_INPUT!$D$9*(A32^2))))</f>
        <v>40.739999999999995</v>
      </c>
      <c r="D32" s="80">
        <f>IF(A32&gt;USER_INPUT!$D$14,#N/A,B32*C32)</f>
        <v>3859.4359999999997</v>
      </c>
      <c r="E32" s="48"/>
      <c r="F32" s="48"/>
      <c r="G32" s="48" t="e">
        <f>IF(A32&lt;USER_INPUT!$D$17,#N/A,(USER_INPUT!$D$16*(SQRT(32.2))*(2/3)*((A32-USER_INPUT!$D$17)^(3/2))))</f>
        <v>#N/A</v>
      </c>
      <c r="H32" s="48">
        <f>IF(A32&gt;USER_INPUT!$D$14,#N/A,IF(A32&lt;(USER_INPUT!$D$24/12),0,(0.6*(USER_INPUT!$D$27*(3.14159*(USER_INPUT!$D$28/24)^2))*(SQRT(2*32.2*(A32-(USER_INPUT!$D$24/12)))))+IF(A32&lt;(USER_INPUT!$D$25/12),0,(0.6*(USER_INPUT!D55*(3.14159*(USER_INPUT!$D$28/24)^2))*(SQRT(2*32.2*(A32-(USER_INPUT!$D$25/12)))))+IF(A32&lt;(USER_INPUT!$D$26/12),0,(0.6*(USER_INPUT!$D$27*(3.14159*(USER_INPUT!$D$28/24)^2))*(SQRT(2*32.2*(A32-(USER_INPUT!$D$26/12)))))+IF(A32&lt;(USER_INPUT!$D$22),0,(10.5*(USER_INPUT!$D$23/12)*((A32-USER_INPUT!$D$22)^(3/2)))+IF(A32&lt;USER_INPUT!$D$17,0,(USER_INPUT!$D$16*(SQRT(32.2))*(2/3)*((A32-USER_INPUT!$D$17)^(3/2)))))))))</f>
        <v>0.16571671836484142</v>
      </c>
      <c r="I32" s="48">
        <f>IF(A32&gt;USER_INPUT!$D$14,#N/A,IF(A32&lt;(USER_INPUT!$D$30/12),0,(0.6*3.14519*((USER_INPUT!$N$14/2/12)^2)*(SQRT(2*32.2*((USER_INPUT!$N$15/12)))))+IF(A32&lt;USER_INPUT!$D$17,0,(USER_INPUT!$D$16*(SQRT(32.2))*(2/3)*((A32-USER_INPUT!$D$17)^(3/2))))))</f>
        <v>2.7174553305713309E-2</v>
      </c>
      <c r="J32" s="81">
        <f>IF(USER_INPUT!$D$20=REFERENCE!$B$4,'STAGE-STORAGE'!H32,IF(USER_INPUT!$D$20=REFERENCE!$B$5,'STAGE-STORAGE'!I32,IF(USER_INPUT!$D$20=REFERENCE!$B$6,'STAGE-STORAGE'!G32,0)))</f>
        <v>0.16571671836484142</v>
      </c>
    </row>
    <row r="33" spans="1:10" ht="15.75" x14ac:dyDescent="0.25">
      <c r="A33" s="78">
        <v>2.9</v>
      </c>
      <c r="B33" s="79">
        <f>IF(A33&gt;USER_INPUT!$D$14,#N/A,(((A33/USER_INPUT!$D$11)+(A33/USER_INPUT!$D$15))))</f>
        <v>98.116666666666674</v>
      </c>
      <c r="C33" s="80">
        <f>IF(A33&gt;USER_INPUT!$D$14,#N/A,((1/4)*(USER_INPUT!$D$8*(A33^2)))+((USER_INPUT!$D$10)*A33)+((1/4)*(USER_INPUT!$D$9*(A33^2))))</f>
        <v>42.666249999999998</v>
      </c>
      <c r="D33" s="80">
        <f>IF(A33&gt;USER_INPUT!$D$14,#N/A,B33*C33)</f>
        <v>4186.2702291666665</v>
      </c>
      <c r="E33" s="48"/>
      <c r="F33" s="48"/>
      <c r="G33" s="48" t="e">
        <f>IF(A33&lt;USER_INPUT!$D$17,#N/A,(USER_INPUT!$D$16*(SQRT(32.2))*(2/3)*((A33-USER_INPUT!$D$17)^(3/2))))</f>
        <v>#N/A</v>
      </c>
      <c r="H33" s="48">
        <f>IF(A33&gt;USER_INPUT!$D$14,#N/A,IF(A33&lt;(USER_INPUT!$D$24/12),0,(0.6*(USER_INPUT!$D$27*(3.14159*(USER_INPUT!$D$28/24)^2))*(SQRT(2*32.2*(A33-(USER_INPUT!$D$24/12)))))+IF(A33&lt;(USER_INPUT!$D$25/12),0,(0.6*(USER_INPUT!D56*(3.14159*(USER_INPUT!$D$28/24)^2))*(SQRT(2*32.2*(A33-(USER_INPUT!$D$25/12)))))+IF(A33&lt;(USER_INPUT!$D$26/12),0,(0.6*(USER_INPUT!$D$27*(3.14159*(USER_INPUT!$D$28/24)^2))*(SQRT(2*32.2*(A33-(USER_INPUT!$D$26/12)))))+IF(A33&lt;(USER_INPUT!$D$22),0,(10.5*(USER_INPUT!$D$23/12)*((A33-USER_INPUT!$D$22)^(3/2)))+IF(A33&lt;USER_INPUT!$D$17,0,(USER_INPUT!$D$16*(SQRT(32.2))*(2/3)*((A33-USER_INPUT!$D$17)^(3/2)))))))))</f>
        <v>0.17873183240776011</v>
      </c>
      <c r="I33" s="48">
        <f>IF(A33&gt;USER_INPUT!$D$14,#N/A,IF(A33&lt;(USER_INPUT!$D$30/12),0,(0.6*3.14519*((USER_INPUT!$N$14/2/12)^2)*(SQRT(2*32.2*((USER_INPUT!$N$15/12)))))+IF(A33&lt;USER_INPUT!$D$17,0,(USER_INPUT!$D$16*(SQRT(32.2))*(2/3)*((A33-USER_INPUT!$D$17)^(3/2))))))</f>
        <v>2.7174553305713309E-2</v>
      </c>
      <c r="J33" s="81">
        <f>IF(USER_INPUT!$D$20=REFERENCE!$B$4,'STAGE-STORAGE'!H33,IF(USER_INPUT!$D$20=REFERENCE!$B$5,'STAGE-STORAGE'!I33,IF(USER_INPUT!$D$20=REFERENCE!$B$6,'STAGE-STORAGE'!G33,0)))</f>
        <v>0.17873183240776011</v>
      </c>
    </row>
    <row r="34" spans="1:10" ht="15.75" x14ac:dyDescent="0.25">
      <c r="A34" s="78">
        <v>3</v>
      </c>
      <c r="B34" s="79">
        <f>IF(A34&gt;USER_INPUT!$D$14,#N/A,(((A34/USER_INPUT!$D$11)+(A34/USER_INPUT!$D$15))))</f>
        <v>101.5</v>
      </c>
      <c r="C34" s="80">
        <f>IF(A34&gt;USER_INPUT!$D$14,#N/A,((1/4)*(USER_INPUT!$D$8*(A34^2)))+((USER_INPUT!$D$10)*A34)+((1/4)*(USER_INPUT!$D$9*(A34^2))))</f>
        <v>44.625</v>
      </c>
      <c r="D34" s="80">
        <f>IF(A34&gt;USER_INPUT!$D$14,#N/A,B34*C34)</f>
        <v>4529.4375</v>
      </c>
      <c r="E34" s="48"/>
      <c r="F34" s="48"/>
      <c r="G34" s="48" t="e">
        <f>IF(A34&lt;USER_INPUT!$D$17,#N/A,(USER_INPUT!$D$16*(SQRT(32.2))*(2/3)*((A34-USER_INPUT!$D$17)^(3/2))))</f>
        <v>#N/A</v>
      </c>
      <c r="H34" s="48">
        <f>IF(A34&gt;USER_INPUT!$D$14,#N/A,IF(A34&lt;(USER_INPUT!$D$24/12),0,(0.6*(USER_INPUT!$D$27*(3.14159*(USER_INPUT!$D$28/24)^2))*(SQRT(2*32.2*(A34-(USER_INPUT!$D$24/12)))))+IF(A34&lt;(USER_INPUT!$D$25/12),0,(0.6*(USER_INPUT!D57*(3.14159*(USER_INPUT!$D$28/24)^2))*(SQRT(2*32.2*(A34-(USER_INPUT!$D$25/12)))))+IF(A34&lt;(USER_INPUT!$D$26/12),0,(0.6*(USER_INPUT!$D$27*(3.14159*(USER_INPUT!$D$28/24)^2))*(SQRT(2*32.2*(A34-(USER_INPUT!$D$26/12)))))+IF(A34&lt;(USER_INPUT!$D$22),0,(10.5*(USER_INPUT!$D$23/12)*((A34-USER_INPUT!$D$22)^(3/2)))+IF(A34&lt;USER_INPUT!$D$17,0,(USER_INPUT!$D$16*(SQRT(32.2))*(2/3)*((A34-USER_INPUT!$D$17)^(3/2)))))))))</f>
        <v>0.19081643713826413</v>
      </c>
      <c r="I34" s="48">
        <f>IF(A34&gt;USER_INPUT!$D$14,#N/A,IF(A34&lt;(USER_INPUT!$D$30/12),0,(0.6*3.14519*((USER_INPUT!$N$14/2/12)^2)*(SQRT(2*32.2*((USER_INPUT!$N$15/12)))))+IF(A34&lt;USER_INPUT!$D$17,0,(USER_INPUT!$D$16*(SQRT(32.2))*(2/3)*((A34-USER_INPUT!$D$17)^(3/2))))))</f>
        <v>2.7174553305713309E-2</v>
      </c>
      <c r="J34" s="81">
        <f>IF(USER_INPUT!$D$20=REFERENCE!$B$4,'STAGE-STORAGE'!H34,IF(USER_INPUT!$D$20=REFERENCE!$B$5,'STAGE-STORAGE'!I34,IF(USER_INPUT!$D$20=REFERENCE!$B$6,'STAGE-STORAGE'!G34,0)))</f>
        <v>0.19081643713826413</v>
      </c>
    </row>
    <row r="35" spans="1:10" ht="15.75" x14ac:dyDescent="0.25">
      <c r="A35" s="78">
        <v>3.1</v>
      </c>
      <c r="B35" s="79">
        <f>IF(A35&gt;USER_INPUT!$D$14,#N/A,(((A35/USER_INPUT!$D$11)+(A35/USER_INPUT!$D$15))))</f>
        <v>104.88333333333334</v>
      </c>
      <c r="C35" s="80">
        <f>IF(A35&gt;USER_INPUT!$D$14,#N/A,((1/4)*(USER_INPUT!$D$8*(A35^2)))+((USER_INPUT!$D$10)*A35)+((1/4)*(USER_INPUT!$D$9*(A35^2))))</f>
        <v>46.616250000000001</v>
      </c>
      <c r="D35" s="80">
        <f>IF(A35&gt;USER_INPUT!$D$14,#N/A,B35*C35)</f>
        <v>4889.2676875000006</v>
      </c>
      <c r="E35" s="48"/>
      <c r="F35" s="48"/>
      <c r="G35" s="48" t="e">
        <f>IF(A35&lt;USER_INPUT!$D$17,#N/A,(USER_INPUT!$D$16*(SQRT(32.2))*(2/3)*((A35-USER_INPUT!$D$17)^(3/2))))</f>
        <v>#N/A</v>
      </c>
      <c r="H35" s="48">
        <f>IF(A35&gt;USER_INPUT!$D$14,#N/A,IF(A35&lt;(USER_INPUT!$D$24/12),0,(0.6*(USER_INPUT!$D$27*(3.14159*(USER_INPUT!$D$28/24)^2))*(SQRT(2*32.2*(A35-(USER_INPUT!$D$24/12)))))+IF(A35&lt;(USER_INPUT!$D$25/12),0,(0.6*(USER_INPUT!D58*(3.14159*(USER_INPUT!$D$28/24)^2))*(SQRT(2*32.2*(A35-(USER_INPUT!$D$25/12)))))+IF(A35&lt;(USER_INPUT!$D$26/12),0,(0.6*(USER_INPUT!$D$27*(3.14159*(USER_INPUT!$D$28/24)^2))*(SQRT(2*32.2*(A35-(USER_INPUT!$D$26/12)))))+IF(A35&lt;(USER_INPUT!$D$22),0,(10.5*(USER_INPUT!$D$23/12)*((A35-USER_INPUT!$D$22)^(3/2)))+IF(A35&lt;USER_INPUT!$D$17,0,(USER_INPUT!$D$16*(SQRT(32.2))*(2/3)*((A35-USER_INPUT!$D$17)^(3/2)))))))))</f>
        <v>0.53419086580679853</v>
      </c>
      <c r="I35" s="48">
        <f>IF(A35&gt;USER_INPUT!$D$14,#N/A,IF(A35&lt;(USER_INPUT!$D$30/12),0,(0.6*3.14519*((USER_INPUT!$N$14/2/12)^2)*(SQRT(2*32.2*((USER_INPUT!$N$15/12)))))+IF(A35&lt;USER_INPUT!$D$17,0,(USER_INPUT!$D$16*(SQRT(32.2))*(2/3)*((A35-USER_INPUT!$D$17)^(3/2))))))</f>
        <v>2.7174553305713309E-2</v>
      </c>
      <c r="J35" s="81">
        <f>IF(USER_INPUT!$D$20=REFERENCE!$B$4,'STAGE-STORAGE'!H35,IF(USER_INPUT!$D$20=REFERENCE!$B$5,'STAGE-STORAGE'!I35,IF(USER_INPUT!$D$20=REFERENCE!$B$6,'STAGE-STORAGE'!G35,0)))</f>
        <v>0.53419086580679853</v>
      </c>
    </row>
    <row r="36" spans="1:10" ht="15.75" x14ac:dyDescent="0.25">
      <c r="A36" s="78">
        <v>3.2</v>
      </c>
      <c r="B36" s="79">
        <f>IF(A36&gt;USER_INPUT!$D$14,#N/A,(((A36/USER_INPUT!$D$11)+(A36/USER_INPUT!$D$15))))</f>
        <v>108.26666666666667</v>
      </c>
      <c r="C36" s="80">
        <f>IF(A36&gt;USER_INPUT!$D$14,#N/A,((1/4)*(USER_INPUT!$D$8*(A36^2)))+((USER_INPUT!$D$10)*A36)+((1/4)*(USER_INPUT!$D$9*(A36^2))))</f>
        <v>48.64</v>
      </c>
      <c r="D36" s="80">
        <f>IF(A36&gt;USER_INPUT!$D$14,#N/A,B36*C36)</f>
        <v>5266.0906666666669</v>
      </c>
      <c r="E36" s="48"/>
      <c r="F36" s="48"/>
      <c r="G36" s="48" t="e">
        <f>IF(A36&lt;USER_INPUT!$D$17,#N/A,(USER_INPUT!$D$16*(SQRT(32.2))*(2/3)*((A36-USER_INPUT!$D$17)^(3/2))))</f>
        <v>#N/A</v>
      </c>
      <c r="H36" s="48">
        <f>IF(A36&gt;USER_INPUT!$D$14,#N/A,IF(A36&lt;(USER_INPUT!$D$24/12),0,(0.6*(USER_INPUT!$D$27*(3.14159*(USER_INPUT!$D$28/24)^2))*(SQRT(2*32.2*(A36-(USER_INPUT!$D$24/12)))))+IF(A36&lt;(USER_INPUT!$D$25/12),0,(0.6*(USER_INPUT!D59*(3.14159*(USER_INPUT!$D$28/24)^2))*(SQRT(2*32.2*(A36-(USER_INPUT!$D$25/12)))))+IF(A36&lt;(USER_INPUT!$D$26/12),0,(0.6*(USER_INPUT!$D$27*(3.14159*(USER_INPUT!$D$28/24)^2))*(SQRT(2*32.2*(A36-(USER_INPUT!$D$26/12)))))+IF(A36&lt;(USER_INPUT!$D$22),0,(10.5*(USER_INPUT!$D$23/12)*((A36-USER_INPUT!$D$22)^(3/2)))+IF(A36&lt;USER_INPUT!$D$17,0,(USER_INPUT!$D$16*(SQRT(32.2))*(2/3)*((A36-USER_INPUT!$D$17)^(3/2)))))))))</f>
        <v>1.1520140045707539</v>
      </c>
      <c r="I36" s="48">
        <f>IF(A36&gt;USER_INPUT!$D$14,#N/A,IF(A36&lt;(USER_INPUT!$D$30/12),0,(0.6*3.14519*((USER_INPUT!$N$14/2/12)^2)*(SQRT(2*32.2*((USER_INPUT!$N$15/12)))))+IF(A36&lt;USER_INPUT!$D$17,0,(USER_INPUT!$D$16*(SQRT(32.2))*(2/3)*((A36-USER_INPUT!$D$17)^(3/2))))))</f>
        <v>2.7174553305713309E-2</v>
      </c>
      <c r="J36" s="81">
        <f>IF(USER_INPUT!$D$20=REFERENCE!$B$4,'STAGE-STORAGE'!H36,IF(USER_INPUT!$D$20=REFERENCE!$B$5,'STAGE-STORAGE'!I36,IF(USER_INPUT!$D$20=REFERENCE!$B$6,'STAGE-STORAGE'!G36,0)))</f>
        <v>1.1520140045707539</v>
      </c>
    </row>
    <row r="37" spans="1:10" ht="15.75" x14ac:dyDescent="0.25">
      <c r="A37" s="78">
        <v>3.3</v>
      </c>
      <c r="B37" s="79">
        <f>IF(A37&gt;USER_INPUT!$D$14,#N/A,(((A37/USER_INPUT!$D$11)+(A37/USER_INPUT!$D$15))))</f>
        <v>111.65</v>
      </c>
      <c r="C37" s="80">
        <f>IF(A37&gt;USER_INPUT!$D$14,#N/A,((1/4)*(USER_INPUT!$D$8*(A37^2)))+((USER_INPUT!$D$10)*A37)+((1/4)*(USER_INPUT!$D$9*(A37^2))))</f>
        <v>50.696249999999999</v>
      </c>
      <c r="D37" s="80">
        <f>IF(A37&gt;USER_INPUT!$D$14,#N/A,B37*C37)</f>
        <v>5660.2363125000002</v>
      </c>
      <c r="E37" s="48"/>
      <c r="F37" s="48"/>
      <c r="G37" s="48" t="e">
        <f>IF(A37&lt;USER_INPUT!$D$17,#N/A,(USER_INPUT!$D$16*(SQRT(32.2))*(2/3)*((A37-USER_INPUT!$D$17)^(3/2))))</f>
        <v>#N/A</v>
      </c>
      <c r="H37" s="48">
        <f>IF(A37&gt;USER_INPUT!$D$14,#N/A,IF(A37&lt;(USER_INPUT!$D$24/12),0,(0.6*(USER_INPUT!$D$27*(3.14159*(USER_INPUT!$D$28/24)^2))*(SQRT(2*32.2*(A37-(USER_INPUT!$D$24/12)))))+IF(A37&lt;(USER_INPUT!$D$25/12),0,(0.6*(USER_INPUT!D60*(3.14159*(USER_INPUT!$D$28/24)^2))*(SQRT(2*32.2*(A37-(USER_INPUT!$D$25/12)))))+IF(A37&lt;(USER_INPUT!$D$26/12),0,(0.6*(USER_INPUT!$D$27*(3.14159*(USER_INPUT!$D$28/24)^2))*(SQRT(2*32.2*(A37-(USER_INPUT!$D$26/12)))))+IF(A37&lt;(USER_INPUT!$D$22),0,(10.5*(USER_INPUT!$D$23/12)*((A37-USER_INPUT!$D$22)^(3/2)))+IF(A37&lt;USER_INPUT!$D$17,0,(USER_INPUT!$D$16*(SQRT(32.2))*(2/3)*((A37-USER_INPUT!$D$17)^(3/2)))))))))</f>
        <v>1.9483781809622218</v>
      </c>
      <c r="I37" s="48">
        <f>IF(A37&gt;USER_INPUT!$D$14,#N/A,IF(A37&lt;(USER_INPUT!$D$30/12),0,(0.6*3.14519*((USER_INPUT!$N$14/2/12)^2)*(SQRT(2*32.2*((USER_INPUT!$N$15/12)))))+IF(A37&lt;USER_INPUT!$D$17,0,(USER_INPUT!$D$16*(SQRT(32.2))*(2/3)*((A37-USER_INPUT!$D$17)^(3/2))))))</f>
        <v>2.7174553305713309E-2</v>
      </c>
      <c r="J37" s="81">
        <f>IF(USER_INPUT!$D$20=REFERENCE!$B$4,'STAGE-STORAGE'!H37,IF(USER_INPUT!$D$20=REFERENCE!$B$5,'STAGE-STORAGE'!I37,IF(USER_INPUT!$D$20=REFERENCE!$B$6,'STAGE-STORAGE'!G37,0)))</f>
        <v>1.9483781809622218</v>
      </c>
    </row>
    <row r="38" spans="1:10" ht="15.75" x14ac:dyDescent="0.25">
      <c r="A38" s="78">
        <v>3.4</v>
      </c>
      <c r="B38" s="79">
        <f>IF(A38&gt;USER_INPUT!$D$14,#N/A,(((A38/USER_INPUT!$D$11)+(A38/USER_INPUT!$D$15))))</f>
        <v>115.03333333333333</v>
      </c>
      <c r="C38" s="80">
        <f>IF(A38&gt;USER_INPUT!$D$14,#N/A,((1/4)*(USER_INPUT!$D$8*(A38^2)))+((USER_INPUT!$D$10)*A38)+((1/4)*(USER_INPUT!$D$9*(A38^2))))</f>
        <v>52.784999999999997</v>
      </c>
      <c r="D38" s="80">
        <f>IF(A38&gt;USER_INPUT!$D$14,#N/A,B38*C38)</f>
        <v>6072.0344999999998</v>
      </c>
      <c r="E38" s="48"/>
      <c r="F38" s="48"/>
      <c r="G38" s="48" t="e">
        <f>IF(A38&lt;USER_INPUT!$D$17,#N/A,(USER_INPUT!$D$16*(SQRT(32.2))*(2/3)*((A38-USER_INPUT!$D$17)^(3/2))))</f>
        <v>#N/A</v>
      </c>
      <c r="H38" s="48">
        <f>IF(A38&gt;USER_INPUT!$D$14,#N/A,IF(A38&lt;(USER_INPUT!$D$24/12),0,(0.6*(USER_INPUT!$D$27*(3.14159*(USER_INPUT!$D$28/24)^2))*(SQRT(2*32.2*(A38-(USER_INPUT!$D$24/12)))))+IF(A38&lt;(USER_INPUT!$D$25/12),0,(0.6*(USER_INPUT!D61*(3.14159*(USER_INPUT!$D$28/24)^2))*(SQRT(2*32.2*(A38-(USER_INPUT!$D$25/12)))))+IF(A38&lt;(USER_INPUT!$D$26/12),0,(0.6*(USER_INPUT!$D$27*(3.14159*(USER_INPUT!$D$28/24)^2))*(SQRT(2*32.2*(A38-(USER_INPUT!$D$26/12)))))+IF(A38&lt;(USER_INPUT!$D$22),0,(10.5*(USER_INPUT!$D$23/12)*((A38-USER_INPUT!$D$22)^(3/2)))+IF(A38&lt;USER_INPUT!$D$17,0,(USER_INPUT!$D$16*(SQRT(32.2))*(2/3)*((A38-USER_INPUT!$D$17)^(3/2)))))))))</f>
        <v>2.8890972796673751</v>
      </c>
      <c r="I38" s="48">
        <f>IF(A38&gt;USER_INPUT!$D$14,#N/A,IF(A38&lt;(USER_INPUT!$D$30/12),0,(0.6*3.14519*((USER_INPUT!$N$14/2/12)^2)*(SQRT(2*32.2*((USER_INPUT!$N$15/12)))))+IF(A38&lt;USER_INPUT!$D$17,0,(USER_INPUT!$D$16*(SQRT(32.2))*(2/3)*((A38-USER_INPUT!$D$17)^(3/2))))))</f>
        <v>2.7174553305713309E-2</v>
      </c>
      <c r="J38" s="81">
        <f>IF(USER_INPUT!$D$20=REFERENCE!$B$4,'STAGE-STORAGE'!H38,IF(USER_INPUT!$D$20=REFERENCE!$B$5,'STAGE-STORAGE'!I38,IF(USER_INPUT!$D$20=REFERENCE!$B$6,'STAGE-STORAGE'!G38,0)))</f>
        <v>2.8890972796673751</v>
      </c>
    </row>
    <row r="39" spans="1:10" ht="15.75" x14ac:dyDescent="0.25">
      <c r="A39" s="78">
        <v>3.5</v>
      </c>
      <c r="B39" s="79">
        <f>IF(A39&gt;USER_INPUT!$D$14,#N/A,(((A39/USER_INPUT!$D$11)+(A39/USER_INPUT!$D$15))))</f>
        <v>118.41666666666667</v>
      </c>
      <c r="C39" s="80">
        <f>IF(A39&gt;USER_INPUT!$D$14,#N/A,((1/4)*(USER_INPUT!$D$8*(A39^2)))+((USER_INPUT!$D$10)*A39)+((1/4)*(USER_INPUT!$D$9*(A39^2))))</f>
        <v>54.90625</v>
      </c>
      <c r="D39" s="80">
        <f>IF(A39&gt;USER_INPUT!$D$14,#N/A,B39*C39)</f>
        <v>6501.815104166667</v>
      </c>
      <c r="E39" s="48"/>
      <c r="F39" s="48"/>
      <c r="G39" s="48" t="e">
        <f>IF(A39&lt;USER_INPUT!$D$17,#N/A,(USER_INPUT!$D$16*(SQRT(32.2))*(2/3)*((A39-USER_INPUT!$D$17)^(3/2))))</f>
        <v>#N/A</v>
      </c>
      <c r="H39" s="48">
        <f>IF(A39&gt;USER_INPUT!$D$14,#N/A,IF(A39&lt;(USER_INPUT!$D$24/12),0,(0.6*(USER_INPUT!$D$27*(3.14159*(USER_INPUT!$D$28/24)^2))*(SQRT(2*32.2*(A39-(USER_INPUT!$D$24/12)))))+IF(A39&lt;(USER_INPUT!$D$25/12),0,(0.6*(USER_INPUT!D62*(3.14159*(USER_INPUT!$D$28/24)^2))*(SQRT(2*32.2*(A39-(USER_INPUT!$D$25/12)))))+IF(A39&lt;(USER_INPUT!$D$26/12),0,(0.6*(USER_INPUT!$D$27*(3.14159*(USER_INPUT!$D$28/24)^2))*(SQRT(2*32.2*(A39-(USER_INPUT!$D$26/12)))))+IF(A39&lt;(USER_INPUT!$D$22),0,(10.5*(USER_INPUT!$D$23/12)*((A39-USER_INPUT!$D$22)^(3/2)))+IF(A39&lt;USER_INPUT!$D$17,0,(USER_INPUT!$D$16*(SQRT(32.2))*(2/3)*((A39-USER_INPUT!$D$17)^(3/2)))))))))</f>
        <v>3.9544287344138263</v>
      </c>
      <c r="I39" s="48">
        <f>IF(A39&gt;USER_INPUT!$D$14,#N/A,IF(A39&lt;(USER_INPUT!$D$30/12),0,(0.6*3.14519*((USER_INPUT!$N$14/2/12)^2)*(SQRT(2*32.2*((USER_INPUT!$N$15/12)))))+IF(A39&lt;USER_INPUT!$D$17,0,(USER_INPUT!$D$16*(SQRT(32.2))*(2/3)*((A39-USER_INPUT!$D$17)^(3/2))))))</f>
        <v>2.7174553305713309E-2</v>
      </c>
      <c r="J39" s="81">
        <f>IF(USER_INPUT!$D$20=REFERENCE!$B$4,'STAGE-STORAGE'!H39,IF(USER_INPUT!$D$20=REFERENCE!$B$5,'STAGE-STORAGE'!I39,IF(USER_INPUT!$D$20=REFERENCE!$B$6,'STAGE-STORAGE'!G39,0)))</f>
        <v>3.9544287344138263</v>
      </c>
    </row>
    <row r="40" spans="1:10" ht="15.75" x14ac:dyDescent="0.25">
      <c r="A40" s="78">
        <v>3.6</v>
      </c>
      <c r="B40" s="79">
        <f>IF(A40&gt;USER_INPUT!$D$14,#N/A,(((A40/USER_INPUT!$D$11)+(A40/USER_INPUT!$D$15))))</f>
        <v>121.80000000000001</v>
      </c>
      <c r="C40" s="80">
        <f>IF(A40&gt;USER_INPUT!$D$14,#N/A,((1/4)*(USER_INPUT!$D$8*(A40^2)))+((USER_INPUT!$D$10)*A40)+((1/4)*(USER_INPUT!$D$9*(A40^2))))</f>
        <v>57.06</v>
      </c>
      <c r="D40" s="80">
        <f>IF(A40&gt;USER_INPUT!$D$14,#N/A,B40*C40)</f>
        <v>6949.9080000000013</v>
      </c>
      <c r="E40" s="48"/>
      <c r="F40" s="48"/>
      <c r="G40" s="48" t="e">
        <f>IF(A40&lt;USER_INPUT!$D$17,#N/A,(USER_INPUT!$D$16*(SQRT(32.2))*(2/3)*((A40-USER_INPUT!$D$17)^(3/2))))</f>
        <v>#N/A</v>
      </c>
      <c r="H40" s="48">
        <f>IF(A40&gt;USER_INPUT!$D$14,#N/A,IF(A40&lt;(USER_INPUT!$D$24/12),0,(0.6*(USER_INPUT!$D$27*(3.14159*(USER_INPUT!$D$28/24)^2))*(SQRT(2*32.2*(A40-(USER_INPUT!$D$24/12)))))+IF(A40&lt;(USER_INPUT!$D$25/12),0,(0.6*(USER_INPUT!D63*(3.14159*(USER_INPUT!$D$28/24)^2))*(SQRT(2*32.2*(A40-(USER_INPUT!$D$25/12)))))+IF(A40&lt;(USER_INPUT!$D$26/12),0,(0.6*(USER_INPUT!$D$27*(3.14159*(USER_INPUT!$D$28/24)^2))*(SQRT(2*32.2*(A40-(USER_INPUT!$D$26/12)))))+IF(A40&lt;(USER_INPUT!$D$22),0,(10.5*(USER_INPUT!$D$23/12)*((A40-USER_INPUT!$D$22)^(3/2)))+IF(A40&lt;USER_INPUT!$D$17,0,(USER_INPUT!$D$16*(SQRT(32.2))*(2/3)*((A40-USER_INPUT!$D$17)^(3/2)))))))))</f>
        <v>5.1310592064915337</v>
      </c>
      <c r="I40" s="48">
        <f>IF(A40&gt;USER_INPUT!$D$14,#N/A,IF(A40&lt;(USER_INPUT!$D$30/12),0,(0.6*3.14519*((USER_INPUT!$N$14/2/12)^2)*(SQRT(2*32.2*((USER_INPUT!$N$15/12)))))+IF(A40&lt;USER_INPUT!$D$17,0,(USER_INPUT!$D$16*(SQRT(32.2))*(2/3)*((A40-USER_INPUT!$D$17)^(3/2))))))</f>
        <v>2.7174553305713309E-2</v>
      </c>
      <c r="J40" s="81">
        <f>IF(USER_INPUT!$D$20=REFERENCE!$B$4,'STAGE-STORAGE'!H40,IF(USER_INPUT!$D$20=REFERENCE!$B$5,'STAGE-STORAGE'!I40,IF(USER_INPUT!$D$20=REFERENCE!$B$6,'STAGE-STORAGE'!G40,0)))</f>
        <v>5.1310592064915337</v>
      </c>
    </row>
    <row r="41" spans="1:10" ht="15.75" x14ac:dyDescent="0.25">
      <c r="A41" s="78">
        <v>3.7</v>
      </c>
      <c r="B41" s="79">
        <f>IF(A41&gt;USER_INPUT!$D$14,#N/A,(((A41/USER_INPUT!$D$11)+(A41/USER_INPUT!$D$15))))</f>
        <v>125.18333333333334</v>
      </c>
      <c r="C41" s="80">
        <f>IF(A41&gt;USER_INPUT!$D$14,#N/A,((1/4)*(USER_INPUT!$D$8*(A41^2)))+((USER_INPUT!$D$10)*A41)+((1/4)*(USER_INPUT!$D$9*(A41^2))))</f>
        <v>59.246250000000003</v>
      </c>
      <c r="D41" s="80">
        <f>IF(A41&gt;USER_INPUT!$D$14,#N/A,B41*C41)</f>
        <v>7416.6430625000003</v>
      </c>
      <c r="E41" s="48"/>
      <c r="F41" s="48"/>
      <c r="G41" s="48" t="e">
        <f>IF(A41&lt;USER_INPUT!$D$17,#N/A,(USER_INPUT!$D$16*(SQRT(32.2))*(2/3)*((A41-USER_INPUT!$D$17)^(3/2))))</f>
        <v>#N/A</v>
      </c>
      <c r="H41" s="48">
        <f>IF(A41&gt;USER_INPUT!$D$14,#N/A,IF(A41&lt;(USER_INPUT!$D$24/12),0,(0.6*(USER_INPUT!$D$27*(3.14159*(USER_INPUT!$D$28/24)^2))*(SQRT(2*32.2*(A41-(USER_INPUT!$D$24/12)))))+IF(A41&lt;(USER_INPUT!$D$25/12),0,(0.6*(USER_INPUT!D64*(3.14159*(USER_INPUT!$D$28/24)^2))*(SQRT(2*32.2*(A41-(USER_INPUT!$D$25/12)))))+IF(A41&lt;(USER_INPUT!$D$26/12),0,(0.6*(USER_INPUT!$D$27*(3.14159*(USER_INPUT!$D$28/24)^2))*(SQRT(2*32.2*(A41-(USER_INPUT!$D$26/12)))))+IF(A41&lt;(USER_INPUT!$D$22),0,(10.5*(USER_INPUT!$D$23/12)*((A41-USER_INPUT!$D$22)^(3/2)))+IF(A41&lt;USER_INPUT!$D$17,0,(USER_INPUT!$D$16*(SQRT(32.2))*(2/3)*((A41-USER_INPUT!$D$17)^(3/2)))))))))</f>
        <v>6.4092189474130574</v>
      </c>
      <c r="I41" s="48">
        <f>IF(A41&gt;USER_INPUT!$D$14,#N/A,IF(A41&lt;(USER_INPUT!$D$30/12),0,(0.6*3.14519*((USER_INPUT!$N$14/2/12)^2)*(SQRT(2*32.2*((USER_INPUT!$N$15/12)))))+IF(A41&lt;USER_INPUT!$D$17,0,(USER_INPUT!$D$16*(SQRT(32.2))*(2/3)*((A41-USER_INPUT!$D$17)^(3/2))))))</f>
        <v>2.7174553305713309E-2</v>
      </c>
      <c r="J41" s="81">
        <f>IF(USER_INPUT!$D$20=REFERENCE!$B$4,'STAGE-STORAGE'!H41,IF(USER_INPUT!$D$20=REFERENCE!$B$5,'STAGE-STORAGE'!I41,IF(USER_INPUT!$D$20=REFERENCE!$B$6,'STAGE-STORAGE'!G41,0)))</f>
        <v>6.4092189474130574</v>
      </c>
    </row>
    <row r="42" spans="1:10" ht="15.75" x14ac:dyDescent="0.25">
      <c r="A42" s="78">
        <v>3.8</v>
      </c>
      <c r="B42" s="79">
        <f>IF(A42&gt;USER_INPUT!$D$14,#N/A,(((A42/USER_INPUT!$D$11)+(A42/USER_INPUT!$D$15))))</f>
        <v>128.56666666666666</v>
      </c>
      <c r="C42" s="80">
        <f>IF(A42&gt;USER_INPUT!$D$14,#N/A,((1/4)*(USER_INPUT!$D$8*(A42^2)))+((USER_INPUT!$D$10)*A42)+((1/4)*(USER_INPUT!$D$9*(A42^2))))</f>
        <v>61.464999999999996</v>
      </c>
      <c r="D42" s="80">
        <f>IF(A42&gt;USER_INPUT!$D$14,#N/A,B42*C42)</f>
        <v>7902.3501666666662</v>
      </c>
      <c r="E42" s="48"/>
      <c r="F42" s="48"/>
      <c r="G42" s="48" t="e">
        <f>IF(A42&lt;USER_INPUT!$D$17,#N/A,(USER_INPUT!$D$16*(SQRT(32.2))*(2/3)*((A42-USER_INPUT!$D$17)^(3/2))))</f>
        <v>#N/A</v>
      </c>
      <c r="H42" s="48">
        <f>IF(A42&gt;USER_INPUT!$D$14,#N/A,IF(A42&lt;(USER_INPUT!$D$24/12),0,(0.6*(USER_INPUT!$D$27*(3.14159*(USER_INPUT!$D$28/24)^2))*(SQRT(2*32.2*(A42-(USER_INPUT!$D$24/12)))))+IF(A42&lt;(USER_INPUT!$D$25/12),0,(0.6*(USER_INPUT!D65*(3.14159*(USER_INPUT!$D$28/24)^2))*(SQRT(2*32.2*(A42-(USER_INPUT!$D$25/12)))))+IF(A42&lt;(USER_INPUT!$D$26/12),0,(0.6*(USER_INPUT!$D$27*(3.14159*(USER_INPUT!$D$28/24)^2))*(SQRT(2*32.2*(A42-(USER_INPUT!$D$26/12)))))+IF(A42&lt;(USER_INPUT!$D$22),0,(10.5*(USER_INPUT!$D$23/12)*((A42-USER_INPUT!$D$22)^(3/2)))+IF(A42&lt;USER_INPUT!$D$17,0,(USER_INPUT!$D$16*(SQRT(32.2))*(2/3)*((A42-USER_INPUT!$D$17)^(3/2)))))))))</f>
        <v>7.7813404622128148</v>
      </c>
      <c r="I42" s="48">
        <f>IF(A42&gt;USER_INPUT!$D$14,#N/A,IF(A42&lt;(USER_INPUT!$D$30/12),0,(0.6*3.14519*((USER_INPUT!$N$14/2/12)^2)*(SQRT(2*32.2*((USER_INPUT!$N$15/12)))))+IF(A42&lt;USER_INPUT!$D$17,0,(USER_INPUT!$D$16*(SQRT(32.2))*(2/3)*((A42-USER_INPUT!$D$17)^(3/2))))))</f>
        <v>2.7174553305713309E-2</v>
      </c>
      <c r="J42" s="81">
        <f>IF(USER_INPUT!$D$20=REFERENCE!$B$4,'STAGE-STORAGE'!H42,IF(USER_INPUT!$D$20=REFERENCE!$B$5,'STAGE-STORAGE'!I42,IF(USER_INPUT!$D$20=REFERENCE!$B$6,'STAGE-STORAGE'!G42,0)))</f>
        <v>7.7813404622128148</v>
      </c>
    </row>
    <row r="43" spans="1:10" ht="15.75" x14ac:dyDescent="0.25">
      <c r="A43" s="78">
        <v>3.9</v>
      </c>
      <c r="B43" s="79">
        <f>IF(A43&gt;USER_INPUT!$D$14,#N/A,(((A43/USER_INPUT!$D$11)+(A43/USER_INPUT!$D$15))))</f>
        <v>131.94999999999999</v>
      </c>
      <c r="C43" s="80">
        <f>IF(A43&gt;USER_INPUT!$D$14,#N/A,((1/4)*(USER_INPUT!$D$8*(A43^2)))+((USER_INPUT!$D$10)*A43)+((1/4)*(USER_INPUT!$D$9*(A43^2))))</f>
        <v>63.716250000000002</v>
      </c>
      <c r="D43" s="80">
        <f>IF(A43&gt;USER_INPUT!$D$14,#N/A,B43*C43)</f>
        <v>8407.3591875000002</v>
      </c>
      <c r="E43" s="48"/>
      <c r="F43" s="48"/>
      <c r="G43" s="48" t="e">
        <f>IF(A43&lt;USER_INPUT!$D$17,#N/A,(USER_INPUT!$D$16*(SQRT(32.2))*(2/3)*((A43-USER_INPUT!$D$17)^(3/2))))</f>
        <v>#N/A</v>
      </c>
      <c r="H43" s="48">
        <f>IF(A43&gt;USER_INPUT!$D$14,#N/A,IF(A43&lt;(USER_INPUT!$D$24/12),0,(0.6*(USER_INPUT!$D$27*(3.14159*(USER_INPUT!$D$28/24)^2))*(SQRT(2*32.2*(A43-(USER_INPUT!$D$24/12)))))+IF(A43&lt;(USER_INPUT!$D$25/12),0,(0.6*(USER_INPUT!D66*(3.14159*(USER_INPUT!$D$28/24)^2))*(SQRT(2*32.2*(A43-(USER_INPUT!$D$25/12)))))+IF(A43&lt;(USER_INPUT!$D$26/12),0,(0.6*(USER_INPUT!$D$27*(3.14159*(USER_INPUT!$D$28/24)^2))*(SQRT(2*32.2*(A43-(USER_INPUT!$D$26/12)))))+IF(A43&lt;(USER_INPUT!$D$22),0,(10.5*(USER_INPUT!$D$23/12)*((A43-USER_INPUT!$D$22)^(3/2)))+IF(A43&lt;USER_INPUT!$D$17,0,(USER_INPUT!$D$16*(SQRT(32.2))*(2/3)*((A43-USER_INPUT!$D$17)^(3/2)))))))))</f>
        <v>9.241336612722586</v>
      </c>
      <c r="I43" s="48">
        <f>IF(A43&gt;USER_INPUT!$D$14,#N/A,IF(A43&lt;(USER_INPUT!$D$30/12),0,(0.6*3.14519*((USER_INPUT!$N$14/2/12)^2)*(SQRT(2*32.2*((USER_INPUT!$N$15/12)))))+IF(A43&lt;USER_INPUT!$D$17,0,(USER_INPUT!$D$16*(SQRT(32.2))*(2/3)*((A43-USER_INPUT!$D$17)^(3/2))))))</f>
        <v>2.7174553305713309E-2</v>
      </c>
      <c r="J43" s="81">
        <f>IF(USER_INPUT!$D$20=REFERENCE!$B$4,'STAGE-STORAGE'!H43,IF(USER_INPUT!$D$20=REFERENCE!$B$5,'STAGE-STORAGE'!I43,IF(USER_INPUT!$D$20=REFERENCE!$B$6,'STAGE-STORAGE'!G43,0)))</f>
        <v>9.241336612722586</v>
      </c>
    </row>
    <row r="44" spans="1:10" ht="15.75" x14ac:dyDescent="0.25">
      <c r="A44" s="78">
        <v>4</v>
      </c>
      <c r="B44" s="79">
        <f>IF(A44&gt;USER_INPUT!$D$14,#N/A,(((A44/USER_INPUT!$D$11)+(A44/USER_INPUT!$D$15))))</f>
        <v>135.33333333333334</v>
      </c>
      <c r="C44" s="80">
        <f>IF(A44&gt;USER_INPUT!$D$14,#N/A,((1/4)*(USER_INPUT!$D$8*(A44^2)))+((USER_INPUT!$D$10)*A44)+((1/4)*(USER_INPUT!$D$9*(A44^2))))</f>
        <v>66</v>
      </c>
      <c r="D44" s="80">
        <f>IF(A44&gt;USER_INPUT!$D$14,#N/A,B44*C44)</f>
        <v>8932</v>
      </c>
      <c r="E44" s="48"/>
      <c r="F44" s="48"/>
      <c r="G44" s="48">
        <f>IF(A44&lt;USER_INPUT!$D$17,#N/A,(USER_INPUT!$D$16*(SQRT(32.2))*(2/3)*((A44-USER_INPUT!$D$17)^(3/2))))</f>
        <v>0</v>
      </c>
      <c r="H44" s="48">
        <f>IF(A44&gt;USER_INPUT!$D$14,#N/A,IF(A44&lt;(USER_INPUT!$D$24/12),0,(0.6*(USER_INPUT!$D$27*(3.14159*(USER_INPUT!$D$28/24)^2))*(SQRT(2*32.2*(A44-(USER_INPUT!$D$24/12)))))+IF(A44&lt;(USER_INPUT!$D$25/12),0,(0.6*(USER_INPUT!D67*(3.14159*(USER_INPUT!$D$28/24)^2))*(SQRT(2*32.2*(A44-(USER_INPUT!$D$25/12)))))+IF(A44&lt;(USER_INPUT!$D$26/12),0,(0.6*(USER_INPUT!$D$27*(3.14159*(USER_INPUT!$D$28/24)^2))*(SQRT(2*32.2*(A44-(USER_INPUT!$D$26/12)))))+IF(A44&lt;(USER_INPUT!$D$22),0,(10.5*(USER_INPUT!$D$23/12)*((A44-USER_INPUT!$D$22)^(3/2)))+IF(A44&lt;USER_INPUT!$D$17,0,(USER_INPUT!$D$16*(SQRT(32.2))*(2/3)*((A44-USER_INPUT!$D$17)^(3/2)))))))))</f>
        <v>10.784172378752322</v>
      </c>
      <c r="I44" s="48">
        <f>IF(A44&gt;USER_INPUT!$D$14,#N/A,IF(A44&lt;(USER_INPUT!$D$30/12),0,(0.6*3.14519*((USER_INPUT!$N$14/2/12)^2)*(SQRT(2*32.2*((USER_INPUT!$N$15/12)))))+IF(A44&lt;USER_INPUT!$D$17,0,(USER_INPUT!$D$16*(SQRT(32.2))*(2/3)*((A44-USER_INPUT!$D$17)^(3/2))))))</f>
        <v>2.7174553305713309E-2</v>
      </c>
      <c r="J44" s="81">
        <f>IF(USER_INPUT!$D$20=REFERENCE!$B$4,'STAGE-STORAGE'!H44,IF(USER_INPUT!$D$20=REFERENCE!$B$5,'STAGE-STORAGE'!I44,IF(USER_INPUT!$D$20=REFERENCE!$B$6,'STAGE-STORAGE'!G44,0)))</f>
        <v>10.784172378752322</v>
      </c>
    </row>
    <row r="45" spans="1:10" ht="15.75" x14ac:dyDescent="0.25">
      <c r="A45" s="78">
        <v>4.0999999999999996</v>
      </c>
      <c r="B45" s="79">
        <f>IF(A45&gt;USER_INPUT!$D$14,#N/A,(((A45/USER_INPUT!$D$11)+(A45/USER_INPUT!$D$15))))</f>
        <v>138.71666666666667</v>
      </c>
      <c r="C45" s="80">
        <f>IF(A45&gt;USER_INPUT!$D$14,#N/A,((1/4)*(USER_INPUT!$D$8*(A45^2)))+((USER_INPUT!$D$10)*A45)+((1/4)*(USER_INPUT!$D$9*(A45^2))))</f>
        <v>68.316249999999997</v>
      </c>
      <c r="D45" s="80">
        <f>IF(A45&gt;USER_INPUT!$D$14,#N/A,B45*C45)</f>
        <v>9476.6024791666659</v>
      </c>
      <c r="E45" s="48"/>
      <c r="F45" s="48"/>
      <c r="G45" s="48">
        <f>IF(A45&lt;USER_INPUT!$D$17,#N/A,(USER_INPUT!$D$16*(SQRT(32.2))*(2/3)*((A45-USER_INPUT!$D$17)^(3/2))))</f>
        <v>0.47851622519803361</v>
      </c>
      <c r="H45" s="48">
        <f>IF(A45&gt;USER_INPUT!$D$14,#N/A,IF(A45&lt;(USER_INPUT!$D$24/12),0,(0.6*(USER_INPUT!$D$27*(3.14159*(USER_INPUT!$D$28/24)^2))*(SQRT(2*32.2*(A45-(USER_INPUT!$D$24/12)))))+IF(A45&lt;(USER_INPUT!$D$25/12),0,(0.6*(USER_INPUT!D68*(3.14159*(USER_INPUT!$D$28/24)^2))*(SQRT(2*32.2*(A45-(USER_INPUT!$D$25/12)))))+IF(A45&lt;(USER_INPUT!$D$26/12),0,(0.6*(USER_INPUT!$D$27*(3.14159*(USER_INPUT!$D$28/24)^2))*(SQRT(2*32.2*(A45-(USER_INPUT!$D$26/12)))))+IF(A45&lt;(USER_INPUT!$D$22),0,(10.5*(USER_INPUT!$D$23/12)*((A45-USER_INPUT!$D$22)^(3/2)))+IF(A45&lt;USER_INPUT!$D$17,0,(USER_INPUT!$D$16*(SQRT(32.2))*(2/3)*((A45-USER_INPUT!$D$17)^(3/2)))))))))</f>
        <v>12.884108621042992</v>
      </c>
      <c r="I45" s="48">
        <f>IF(A45&gt;USER_INPUT!$D$14,#N/A,IF(A45&lt;(USER_INPUT!$D$30/12),0,(0.6*3.14519*((USER_INPUT!$N$14/2/12)^2)*(SQRT(2*32.2*((USER_INPUT!$N$15/12)))))+IF(A45&lt;USER_INPUT!$D$17,0,(USER_INPUT!$D$16*(SQRT(32.2))*(2/3)*((A45-USER_INPUT!$D$17)^(3/2))))))</f>
        <v>0.50569077850374688</v>
      </c>
      <c r="J45" s="81">
        <f>IF(USER_INPUT!$D$20=REFERENCE!$B$4,'STAGE-STORAGE'!H45,IF(USER_INPUT!$D$20=REFERENCE!$B$5,'STAGE-STORAGE'!I45,IF(USER_INPUT!$D$20=REFERENCE!$B$6,'STAGE-STORAGE'!G45,0)))</f>
        <v>12.884108621042992</v>
      </c>
    </row>
    <row r="46" spans="1:10" ht="15.75" x14ac:dyDescent="0.25">
      <c r="A46" s="78">
        <v>4.2</v>
      </c>
      <c r="B46" s="79">
        <f>IF(A46&gt;USER_INPUT!$D$14,#N/A,(((A46/USER_INPUT!$D$11)+(A46/USER_INPUT!$D$15))))</f>
        <v>142.1</v>
      </c>
      <c r="C46" s="80">
        <f>IF(A46&gt;USER_INPUT!$D$14,#N/A,((1/4)*(USER_INPUT!$D$8*(A46^2)))+((USER_INPUT!$D$10)*A46)+((1/4)*(USER_INPUT!$D$9*(A46^2))))</f>
        <v>70.665000000000006</v>
      </c>
      <c r="D46" s="80">
        <f>IF(A46&gt;USER_INPUT!$D$14,#N/A,B46*C46)</f>
        <v>10041.496500000001</v>
      </c>
      <c r="E46" s="48"/>
      <c r="F46" s="48"/>
      <c r="G46" s="48">
        <f>IF(A46&lt;USER_INPUT!$D$17,#N/A,(USER_INPUT!$D$16*(SQRT(32.2))*(2/3)*((A46-USER_INPUT!$D$17)^(3/2))))</f>
        <v>1.3534482709812843</v>
      </c>
      <c r="H46" s="48">
        <f>IF(A46&gt;USER_INPUT!$D$14,#N/A,IF(A46&lt;(USER_INPUT!$D$24/12),0,(0.6*(USER_INPUT!$D$27*(3.14159*(USER_INPUT!$D$28/24)^2))*(SQRT(2*32.2*(A46-(USER_INPUT!$D$24/12)))))+IF(A46&lt;(USER_INPUT!$D$25/12),0,(0.6*(USER_INPUT!D69*(3.14159*(USER_INPUT!$D$28/24)^2))*(SQRT(2*32.2*(A46-(USER_INPUT!$D$25/12)))))+IF(A46&lt;(USER_INPUT!$D$26/12),0,(0.6*(USER_INPUT!$D$27*(3.14159*(USER_INPUT!$D$28/24)^2))*(SQRT(2*32.2*(A46-(USER_INPUT!$D$26/12)))))+IF(A46&lt;(USER_INPUT!$D$22),0,(10.5*(USER_INPUT!$D$23/12)*((A46-USER_INPUT!$D$22)^(3/2)))+IF(A46&lt;USER_INPUT!$D$17,0,(USER_INPUT!$D$16*(SQRT(32.2))*(2/3)*((A46-USER_INPUT!$D$17)^(3/2)))))))))</f>
        <v>15.45538643263869</v>
      </c>
      <c r="I46" s="48">
        <f>IF(A46&gt;USER_INPUT!$D$14,#N/A,IF(A46&lt;(USER_INPUT!$D$30/12),0,(0.6*3.14519*((USER_INPUT!$N$14/2/12)^2)*(SQRT(2*32.2*((USER_INPUT!$N$15/12)))))+IF(A46&lt;USER_INPUT!$D$17,0,(USER_INPUT!$D$16*(SQRT(32.2))*(2/3)*((A46-USER_INPUT!$D$17)^(3/2))))))</f>
        <v>1.3806228242869976</v>
      </c>
      <c r="J46" s="81">
        <f>IF(USER_INPUT!$D$20=REFERENCE!$B$4,'STAGE-STORAGE'!H46,IF(USER_INPUT!$D$20=REFERENCE!$B$5,'STAGE-STORAGE'!I46,IF(USER_INPUT!$D$20=REFERENCE!$B$6,'STAGE-STORAGE'!G46,0)))</f>
        <v>15.45538643263869</v>
      </c>
    </row>
    <row r="47" spans="1:10" ht="15.75" x14ac:dyDescent="0.25">
      <c r="A47" s="78">
        <v>4.3</v>
      </c>
      <c r="B47" s="79">
        <f>IF(A47&gt;USER_INPUT!$D$14,#N/A,(((A47/USER_INPUT!$D$11)+(A47/USER_INPUT!$D$15))))</f>
        <v>145.48333333333335</v>
      </c>
      <c r="C47" s="80">
        <f>IF(A47&gt;USER_INPUT!$D$14,#N/A,((1/4)*(USER_INPUT!$D$8*(A47^2)))+((USER_INPUT!$D$10)*A47)+((1/4)*(USER_INPUT!$D$9*(A47^2))))</f>
        <v>73.046249999999986</v>
      </c>
      <c r="D47" s="80">
        <f>IF(A47&gt;USER_INPUT!$D$14,#N/A,B47*C47)</f>
        <v>10627.011937499999</v>
      </c>
      <c r="E47" s="48"/>
      <c r="F47" s="48"/>
      <c r="G47" s="48">
        <f>IF(A47&lt;USER_INPUT!$D$17,#N/A,(USER_INPUT!$D$16*(SQRT(32.2))*(2/3)*((A47-USER_INPUT!$D$17)^(3/2))))</f>
        <v>2.4864432428672063</v>
      </c>
      <c r="H47" s="48">
        <f>IF(A47&gt;USER_INPUT!$D$14,#N/A,IF(A47&lt;(USER_INPUT!$D$24/12),0,(0.6*(USER_INPUT!$D$27*(3.14159*(USER_INPUT!$D$28/24)^2))*(SQRT(2*32.2*(A47-(USER_INPUT!$D$24/12)))))+IF(A47&lt;(USER_INPUT!$D$25/12),0,(0.6*(USER_INPUT!D70*(3.14159*(USER_INPUT!$D$28/24)^2))*(SQRT(2*32.2*(A47-(USER_INPUT!$D$25/12)))))+IF(A47&lt;(USER_INPUT!$D$26/12),0,(0.6*(USER_INPUT!$D$27*(3.14159*(USER_INPUT!$D$28/24)^2))*(SQRT(2*32.2*(A47-(USER_INPUT!$D$26/12)))))+IF(A47&lt;(USER_INPUT!$D$22),0,(10.5*(USER_INPUT!$D$23/12)*((A47-USER_INPUT!$D$22)^(3/2)))+IF(A47&lt;USER_INPUT!$D$17,0,(USER_INPUT!$D$16*(SQRT(32.2))*(2/3)*((A47-USER_INPUT!$D$17)^(3/2)))))))))</f>
        <v>18.356463424230963</v>
      </c>
      <c r="I47" s="48">
        <f>IF(A47&gt;USER_INPUT!$D$14,#N/A,IF(A47&lt;(USER_INPUT!$D$30/12),0,(0.6*3.14519*((USER_INPUT!$N$14/2/12)^2)*(SQRT(2*32.2*((USER_INPUT!$N$15/12)))))+IF(A47&lt;USER_INPUT!$D$17,0,(USER_INPUT!$D$16*(SQRT(32.2))*(2/3)*((A47-USER_INPUT!$D$17)^(3/2))))))</f>
        <v>2.5136177961729196</v>
      </c>
      <c r="J47" s="81">
        <f>IF(USER_INPUT!$D$20=REFERENCE!$B$4,'STAGE-STORAGE'!H47,IF(USER_INPUT!$D$20=REFERENCE!$B$5,'STAGE-STORAGE'!I47,IF(USER_INPUT!$D$20=REFERENCE!$B$6,'STAGE-STORAGE'!G47,0)))</f>
        <v>18.356463424230963</v>
      </c>
    </row>
    <row r="48" spans="1:10" ht="15.75" x14ac:dyDescent="0.25">
      <c r="A48" s="78">
        <v>4.4000000000000004</v>
      </c>
      <c r="B48" s="79">
        <f>IF(A48&gt;USER_INPUT!$D$14,#N/A,(((A48/USER_INPUT!$D$11)+(A48/USER_INPUT!$D$15))))</f>
        <v>148.86666666666667</v>
      </c>
      <c r="C48" s="80">
        <f>IF(A48&gt;USER_INPUT!$D$14,#N/A,((1/4)*(USER_INPUT!$D$8*(A48^2)))+((USER_INPUT!$D$10)*A48)+((1/4)*(USER_INPUT!$D$9*(A48^2))))</f>
        <v>75.460000000000008</v>
      </c>
      <c r="D48" s="80">
        <f>IF(A48&gt;USER_INPUT!$D$14,#N/A,B48*C48)</f>
        <v>11233.478666666668</v>
      </c>
      <c r="E48" s="48"/>
      <c r="F48" s="48"/>
      <c r="G48" s="48">
        <f>IF(A48&lt;USER_INPUT!$D$17,#N/A,(USER_INPUT!$D$16*(SQRT(32.2))*(2/3)*((A48-USER_INPUT!$D$17)^(3/2))))</f>
        <v>3.8281298015842951</v>
      </c>
      <c r="H48" s="48">
        <f>IF(A48&gt;USER_INPUT!$D$14,#N/A,IF(A48&lt;(USER_INPUT!$D$24/12),0,(0.6*(USER_INPUT!$D$27*(3.14159*(USER_INPUT!$D$28/24)^2))*(SQRT(2*32.2*(A48-(USER_INPUT!$D$24/12)))))+IF(A48&lt;(USER_INPUT!$D$25/12),0,(0.6*(USER_INPUT!D71*(3.14159*(USER_INPUT!$D$28/24)^2))*(SQRT(2*32.2*(A48-(USER_INPUT!$D$25/12)))))+IF(A48&lt;(USER_INPUT!$D$26/12),0,(0.6*(USER_INPUT!$D$27*(3.14159*(USER_INPUT!$D$28/24)^2))*(SQRT(2*32.2*(A48-(USER_INPUT!$D$26/12)))))+IF(A48&lt;(USER_INPUT!$D$22),0,(10.5*(USER_INPUT!$D$23/12)*((A48-USER_INPUT!$D$22)^(3/2)))+IF(A48&lt;USER_INPUT!$D$17,0,(USER_INPUT!$D$16*(SQRT(32.2))*(2/3)*((A48-USER_INPUT!$D$17)^(3/2)))))))))</f>
        <v>21.535155279374194</v>
      </c>
      <c r="I48" s="48">
        <f>IF(A48&gt;USER_INPUT!$D$14,#N/A,IF(A48&lt;(USER_INPUT!$D$30/12),0,(0.6*3.14519*((USER_INPUT!$N$14/2/12)^2)*(SQRT(2*32.2*((USER_INPUT!$N$15/12)))))+IF(A48&lt;USER_INPUT!$D$17,0,(USER_INPUT!$D$16*(SQRT(32.2))*(2/3)*((A48-USER_INPUT!$D$17)^(3/2))))))</f>
        <v>3.8553043548900083</v>
      </c>
      <c r="J48" s="81">
        <f>IF(USER_INPUT!$D$20=REFERENCE!$B$4,'STAGE-STORAGE'!H48,IF(USER_INPUT!$D$20=REFERENCE!$B$5,'STAGE-STORAGE'!I48,IF(USER_INPUT!$D$20=REFERENCE!$B$6,'STAGE-STORAGE'!G48,0)))</f>
        <v>21.535155279374194</v>
      </c>
    </row>
    <row r="49" spans="1:10" ht="15.75" x14ac:dyDescent="0.25">
      <c r="A49" s="78">
        <v>4.5</v>
      </c>
      <c r="B49" s="79">
        <f>IF(A49&gt;USER_INPUT!$D$14,#N/A,(((A49/USER_INPUT!$D$11)+(A49/USER_INPUT!$D$15))))</f>
        <v>152.25</v>
      </c>
      <c r="C49" s="80">
        <f>IF(A49&gt;USER_INPUT!$D$14,#N/A,((1/4)*(USER_INPUT!$D$8*(A49^2)))+((USER_INPUT!$D$10)*A49)+((1/4)*(USER_INPUT!$D$9*(A49^2))))</f>
        <v>77.90625</v>
      </c>
      <c r="D49" s="80">
        <f>IF(A49&gt;USER_INPUT!$D$14,#N/A,B49*C49)</f>
        <v>11861.2265625</v>
      </c>
      <c r="E49" s="48"/>
      <c r="F49" s="48"/>
      <c r="G49" s="48">
        <f>IF(A49&lt;USER_INPUT!$D$17,#N/A,(USER_INPUT!$D$16*(SQRT(32.2))*(2/3)*((A49-USER_INPUT!$D$17)^(3/2))))</f>
        <v>5.3499740393970345</v>
      </c>
      <c r="H49" s="48">
        <f>IF(A49&gt;USER_INPUT!$D$14,#N/A,IF(A49&lt;(USER_INPUT!$D$24/12),0,(0.6*(USER_INPUT!$D$27*(3.14159*(USER_INPUT!$D$28/24)^2))*(SQRT(2*32.2*(A49-(USER_INPUT!$D$24/12)))))+IF(A49&lt;(USER_INPUT!$D$25/12),0,(0.6*(USER_INPUT!D72*(3.14159*(USER_INPUT!$D$28/24)^2))*(SQRT(2*32.2*(A49-(USER_INPUT!$D$25/12)))))+IF(A49&lt;(USER_INPUT!$D$26/12),0,(0.6*(USER_INPUT!$D$27*(3.14159*(USER_INPUT!$D$28/24)^2))*(SQRT(2*32.2*(A49-(USER_INPUT!$D$26/12)))))+IF(A49&lt;(USER_INPUT!$D$22),0,(10.5*(USER_INPUT!$D$23/12)*((A49-USER_INPUT!$D$22)^(3/2)))+IF(A49&lt;USER_INPUT!$D$17,0,(USER_INPUT!$D$16*(SQRT(32.2))*(2/3)*((A49-USER_INPUT!$D$17)^(3/2)))))))))</f>
        <v>24.960422837909867</v>
      </c>
      <c r="I49" s="48">
        <f>IF(A49&gt;USER_INPUT!$D$14,#N/A,IF(A49&lt;(USER_INPUT!$D$30/12),0,(0.6*3.14519*((USER_INPUT!$N$14/2/12)^2)*(SQRT(2*32.2*((USER_INPUT!$N$15/12)))))+IF(A49&lt;USER_INPUT!$D$17,0,(USER_INPUT!$D$16*(SQRT(32.2))*(2/3)*((A49-USER_INPUT!$D$17)^(3/2))))))</f>
        <v>5.3771485927027483</v>
      </c>
      <c r="J49" s="81">
        <f>IF(USER_INPUT!$D$20=REFERENCE!$B$4,'STAGE-STORAGE'!H49,IF(USER_INPUT!$D$20=REFERENCE!$B$5,'STAGE-STORAGE'!I49,IF(USER_INPUT!$D$20=REFERENCE!$B$6,'STAGE-STORAGE'!G49,0)))</f>
        <v>24.960422837909867</v>
      </c>
    </row>
    <row r="50" spans="1:10" ht="15.75" x14ac:dyDescent="0.25">
      <c r="A50" s="78">
        <v>4.5999999999999996</v>
      </c>
      <c r="B50" s="79" t="e">
        <f>IF(A50&gt;USER_INPUT!$D$14,#N/A,(((A50/USER_INPUT!$D$11)+(A50/USER_INPUT!$D$15))))</f>
        <v>#N/A</v>
      </c>
      <c r="C50" s="80" t="e">
        <f>IF(A50&gt;USER_INPUT!$D$14,#N/A,((1/4)*(USER_INPUT!$D$8*(A50^2)))+((USER_INPUT!$D$10)*A50)+((1/4)*(USER_INPUT!$D$9*(A50^2))))</f>
        <v>#N/A</v>
      </c>
      <c r="D50" s="80" t="e">
        <f>IF(A50&gt;USER_INPUT!$D$14,#N/A,B50*C50)</f>
        <v>#N/A</v>
      </c>
      <c r="E50" s="48"/>
      <c r="F50" s="48"/>
      <c r="G50" s="48">
        <f>IF(A50&lt;USER_INPUT!$D$17,#N/A,(USER_INPUT!$D$16*(SQRT(32.2))*(2/3)*((A50-USER_INPUT!$D$17)^(3/2))))</f>
        <v>7.0327235122674852</v>
      </c>
      <c r="H50" s="48" t="e">
        <f>IF(A50&gt;USER_INPUT!$D$14,#N/A,IF(A50&lt;(USER_INPUT!$D$24/12),0,(0.6*(USER_INPUT!$D$27*(3.14159*(USER_INPUT!$D$28/24)^2))*(SQRT(2*32.2*(A50-(USER_INPUT!$D$24/12)))))+IF(A50&lt;(USER_INPUT!$D$25/12),0,(0.6*(USER_INPUT!D73*(3.14159*(USER_INPUT!$D$28/24)^2))*(SQRT(2*32.2*(A50-(USER_INPUT!$D$25/12)))))+IF(A50&lt;(USER_INPUT!$D$26/12),0,(0.6*(USER_INPUT!$D$27*(3.14159*(USER_INPUT!$D$28/24)^2))*(SQRT(2*32.2*(A50-(USER_INPUT!$D$26/12)))))+IF(A50&lt;(USER_INPUT!$D$22),0,(10.5*(USER_INPUT!$D$23/12)*((A50-USER_INPUT!$D$22)^(3/2)))+IF(A50&lt;USER_INPUT!$D$17,0,(USER_INPUT!$D$16*(SQRT(32.2))*(2/3)*((A50-USER_INPUT!$D$17)^(3/2)))))))))</f>
        <v>#N/A</v>
      </c>
      <c r="I50" s="48" t="e">
        <f>IF(A50&gt;USER_INPUT!$D$14,#N/A,IF(A50&lt;(USER_INPUT!$D$30/12),0,(0.6*3.14519*((USER_INPUT!$N$14/2/12)^2)*(SQRT(2*32.2*((USER_INPUT!$N$15/12)))))+IF(A50&lt;USER_INPUT!$D$17,0,(USER_INPUT!$D$16*(SQRT(32.2))*(2/3)*((A50-USER_INPUT!$D$17)^(3/2))))))</f>
        <v>#N/A</v>
      </c>
      <c r="J50" s="48" t="e">
        <f>IF(USER_INPUT!$D$20=REFERENCE!$B$4,'STAGE-STORAGE'!H50,IF(USER_INPUT!$D$20=REFERENCE!$B$5,'STAGE-STORAGE'!I50,IF(USER_INPUT!$D$20=REFERENCE!$B$6,'STAGE-STORAGE'!G50,#N/A)))</f>
        <v>#N/A</v>
      </c>
    </row>
    <row r="51" spans="1:10" ht="15.75" x14ac:dyDescent="0.25">
      <c r="A51" s="78">
        <v>4.7</v>
      </c>
      <c r="B51" s="79" t="e">
        <f>IF(A51&gt;USER_INPUT!$D$14,#N/A,(((A51/USER_INPUT!$D$11)+(A51/USER_INPUT!$D$15))))</f>
        <v>#N/A</v>
      </c>
      <c r="C51" s="80" t="e">
        <f>IF(A51&gt;USER_INPUT!$D$14,#N/A,((1/4)*(USER_INPUT!$D$8*(A51^2)))+((USER_INPUT!$D$10)*A51)+((1/4)*(USER_INPUT!$D$9*(A51^2))))</f>
        <v>#N/A</v>
      </c>
      <c r="D51" s="80" t="e">
        <f>IF(A51&gt;USER_INPUT!$D$14,#N/A,B51*C51)</f>
        <v>#N/A</v>
      </c>
      <c r="E51" s="48"/>
      <c r="F51" s="48"/>
      <c r="G51" s="48">
        <f>IF(A51&lt;USER_INPUT!$D$17,#N/A,(USER_INPUT!$D$16*(SQRT(32.2))*(2/3)*((A51-USER_INPUT!$D$17)^(3/2))))</f>
        <v>8.8622445112836878</v>
      </c>
      <c r="H51" s="48" t="e">
        <f>IF(A51&gt;USER_INPUT!$D$14,#N/A,IF(A51&lt;(USER_INPUT!$D$24/12),0,(0.6*(USER_INPUT!$D$27*(3.14159*(USER_INPUT!$D$28/24)^2))*(SQRT(2*32.2*(A51-(USER_INPUT!$D$24/12)))))+IF(A51&lt;(USER_INPUT!$D$25/12),0,(0.6*(USER_INPUT!D74*(3.14159*(USER_INPUT!$D$28/24)^2))*(SQRT(2*32.2*(A51-(USER_INPUT!$D$25/12)))))+IF(A51&lt;(USER_INPUT!$D$26/12),0,(0.6*(USER_INPUT!$D$27*(3.14159*(USER_INPUT!$D$28/24)^2))*(SQRT(2*32.2*(A51-(USER_INPUT!$D$26/12)))))+IF(A51&lt;(USER_INPUT!$D$22),0,(10.5*(USER_INPUT!$D$23/12)*((A51-USER_INPUT!$D$22)^(3/2)))+IF(A51&lt;USER_INPUT!$D$17,0,(USER_INPUT!$D$16*(SQRT(32.2))*(2/3)*((A51-USER_INPUT!$D$17)^(3/2)))))))))</f>
        <v>#N/A</v>
      </c>
      <c r="I51" s="48" t="e">
        <f>IF(A51&gt;USER_INPUT!$D$14,#N/A,IF(A51&lt;(USER_INPUT!$D$30/12),0,(0.6*3.14519*((USER_INPUT!$N$14/2/12)^2)*(SQRT(2*32.2*((USER_INPUT!$N$15/12)))))+IF(A51&lt;USER_INPUT!$D$17,0,(USER_INPUT!$D$16*(SQRT(32.2))*(2/3)*((A51-USER_INPUT!$D$17)^(3/2))))))</f>
        <v>#N/A</v>
      </c>
      <c r="J51" s="48" t="e">
        <f>IF(USER_INPUT!$D$20=REFERENCE!$B$4,'STAGE-STORAGE'!H51,IF(USER_INPUT!$D$20=REFERENCE!$B$5,'STAGE-STORAGE'!I51,IF(USER_INPUT!$D$20=REFERENCE!$B$6,'STAGE-STORAGE'!G51,#N/A)))</f>
        <v>#N/A</v>
      </c>
    </row>
    <row r="52" spans="1:10" ht="15.75" x14ac:dyDescent="0.25">
      <c r="A52" s="78">
        <v>4.8</v>
      </c>
      <c r="B52" s="79" t="e">
        <f>IF(A52&gt;USER_INPUT!$D$14,#N/A,(((A52/USER_INPUT!$D$11)+(A52/USER_INPUT!$D$15))))</f>
        <v>#N/A</v>
      </c>
      <c r="C52" s="80" t="e">
        <f>IF(A52&gt;USER_INPUT!$D$14,#N/A,((1/4)*(USER_INPUT!$D$8*(A52^2)))+((USER_INPUT!$D$10)*A52)+((1/4)*(USER_INPUT!$D$9*(A52^2))))</f>
        <v>#N/A</v>
      </c>
      <c r="D52" s="80" t="e">
        <f>IF(A52&gt;USER_INPUT!$D$14,#N/A,B52*C52)</f>
        <v>#N/A</v>
      </c>
      <c r="E52" s="48"/>
      <c r="F52" s="48"/>
      <c r="G52" s="48">
        <f>IF(A52&lt;USER_INPUT!$D$17,#N/A,(USER_INPUT!$D$16*(SQRT(32.2))*(2/3)*((A52-USER_INPUT!$D$17)^(3/2))))</f>
        <v>10.827586167850253</v>
      </c>
      <c r="H52" s="48" t="e">
        <f>IF(A52&gt;USER_INPUT!$D$14,#N/A,IF(A52&lt;(USER_INPUT!$D$24/12),0,(0.6*(USER_INPUT!$D$27*(3.14159*(USER_INPUT!$D$28/24)^2))*(SQRT(2*32.2*(A52-(USER_INPUT!$D$24/12)))))+IF(A52&lt;(USER_INPUT!$D$25/12),0,(0.6*(USER_INPUT!D75*(3.14159*(USER_INPUT!$D$28/24)^2))*(SQRT(2*32.2*(A52-(USER_INPUT!$D$25/12)))))+IF(A52&lt;(USER_INPUT!$D$26/12),0,(0.6*(USER_INPUT!$D$27*(3.14159*(USER_INPUT!$D$28/24)^2))*(SQRT(2*32.2*(A52-(USER_INPUT!$D$26/12)))))+IF(A52&lt;(USER_INPUT!$D$22),0,(10.5*(USER_INPUT!$D$23/12)*((A52-USER_INPUT!$D$22)^(3/2)))+IF(A52&lt;USER_INPUT!$D$17,0,(USER_INPUT!$D$16*(SQRT(32.2))*(2/3)*((A52-USER_INPUT!$D$17)^(3/2)))))))))</f>
        <v>#N/A</v>
      </c>
      <c r="I52" s="48" t="e">
        <f>IF(A52&gt;USER_INPUT!$D$14,#N/A,IF(A52&lt;(USER_INPUT!$D$30/12),0,(0.6*3.14519*((USER_INPUT!$N$14/2/12)^2)*(SQRT(2*32.2*((USER_INPUT!$N$15/12)))))+IF(A52&lt;USER_INPUT!$D$17,0,(USER_INPUT!$D$16*(SQRT(32.2))*(2/3)*((A52-USER_INPUT!$D$17)^(3/2))))))</f>
        <v>#N/A</v>
      </c>
      <c r="J52" s="48" t="e">
        <f>IF(USER_INPUT!$D$20=REFERENCE!$B$4,'STAGE-STORAGE'!H52,IF(USER_INPUT!$D$20=REFERENCE!$B$5,'STAGE-STORAGE'!I52,IF(USER_INPUT!$D$20=REFERENCE!$B$6,'STAGE-STORAGE'!G52,#N/A)))</f>
        <v>#N/A</v>
      </c>
    </row>
    <row r="53" spans="1:10" ht="15.75" x14ac:dyDescent="0.25">
      <c r="A53" s="78">
        <v>4.9000000000000004</v>
      </c>
      <c r="B53" s="79" t="e">
        <f>IF(A53&gt;USER_INPUT!$D$14,#N/A,(((A53/USER_INPUT!$D$11)+(A53/USER_INPUT!$D$15))))</f>
        <v>#N/A</v>
      </c>
      <c r="C53" s="80" t="e">
        <f>IF(A53&gt;USER_INPUT!$D$14,#N/A,((1/4)*(USER_INPUT!$D$8*(A53^2)))+((USER_INPUT!$D$10)*A53)+((1/4)*(USER_INPUT!$D$9*(A53^2))))</f>
        <v>#N/A</v>
      </c>
      <c r="D53" s="80" t="e">
        <f>IF(A53&gt;USER_INPUT!$D$14,#N/A,B53*C53)</f>
        <v>#N/A</v>
      </c>
      <c r="E53" s="48"/>
      <c r="F53" s="48"/>
      <c r="G53" s="48">
        <f>IF(A53&lt;USER_INPUT!$D$17,#N/A,(USER_INPUT!$D$16*(SQRT(32.2))*(2/3)*((A53-USER_INPUT!$D$17)^(3/2))))</f>
        <v>12.919938080346986</v>
      </c>
      <c r="H53" s="48" t="e">
        <f>IF(A53&gt;USER_INPUT!$D$14,#N/A,IF(A53&lt;(USER_INPUT!$D$24/12),0,(0.6*(USER_INPUT!$D$27*(3.14159*(USER_INPUT!$D$28/24)^2))*(SQRT(2*32.2*(A53-(USER_INPUT!$D$24/12)))))+IF(A53&lt;(USER_INPUT!$D$25/12),0,(0.6*(USER_INPUT!D76*(3.14159*(USER_INPUT!$D$28/24)^2))*(SQRT(2*32.2*(A53-(USER_INPUT!$D$25/12)))))+IF(A53&lt;(USER_INPUT!$D$26/12),0,(0.6*(USER_INPUT!$D$27*(3.14159*(USER_INPUT!$D$28/24)^2))*(SQRT(2*32.2*(A53-(USER_INPUT!$D$26/12)))))+IF(A53&lt;(USER_INPUT!$D$22),0,(10.5*(USER_INPUT!$D$23/12)*((A53-USER_INPUT!$D$22)^(3/2)))+IF(A53&lt;USER_INPUT!$D$17,0,(USER_INPUT!$D$16*(SQRT(32.2))*(2/3)*((A53-USER_INPUT!$D$17)^(3/2)))))))))</f>
        <v>#N/A</v>
      </c>
      <c r="I53" s="48" t="e">
        <f>IF(A53&gt;USER_INPUT!$D$14,#N/A,IF(A53&lt;(USER_INPUT!$D$30/12),0,(0.6*3.14519*((USER_INPUT!$N$14/2/12)^2)*(SQRT(2*32.2*((USER_INPUT!$N$15/12)))))+IF(A53&lt;USER_INPUT!$D$17,0,(USER_INPUT!$D$16*(SQRT(32.2))*(2/3)*((A53-USER_INPUT!$D$17)^(3/2))))))</f>
        <v>#N/A</v>
      </c>
      <c r="J53" s="48" t="e">
        <f>IF(USER_INPUT!$D$20=REFERENCE!$B$4,'STAGE-STORAGE'!H53,IF(USER_INPUT!$D$20=REFERENCE!$B$5,'STAGE-STORAGE'!I53,IF(USER_INPUT!$D$20=REFERENCE!$B$6,'STAGE-STORAGE'!G53,#N/A)))</f>
        <v>#N/A</v>
      </c>
    </row>
    <row r="54" spans="1:10" ht="15.75" x14ac:dyDescent="0.25">
      <c r="A54" s="78">
        <v>5</v>
      </c>
      <c r="B54" s="79" t="e">
        <f>IF(A54&gt;USER_INPUT!$D$14,#N/A,(((A54/USER_INPUT!$D$11)+(A54/USER_INPUT!$D$15))))</f>
        <v>#N/A</v>
      </c>
      <c r="C54" s="80" t="e">
        <f>IF(A54&gt;USER_INPUT!$D$14,#N/A,((1/4)*(USER_INPUT!$D$8*(A54^2)))+((USER_INPUT!$D$10)*A54)+((1/4)*(USER_INPUT!$D$9*(A54^2))))</f>
        <v>#N/A</v>
      </c>
      <c r="D54" s="80" t="e">
        <f>IF(A54&gt;USER_INPUT!$D$14,#N/A,B54*C54)</f>
        <v>#N/A</v>
      </c>
      <c r="E54" s="48"/>
      <c r="F54" s="48"/>
      <c r="G54" s="48">
        <f>IF(A54&lt;USER_INPUT!$D$17,#N/A,(USER_INPUT!$D$16*(SQRT(32.2))*(2/3)*((A54-USER_INPUT!$D$17)^(3/2))))</f>
        <v>15.132011689718514</v>
      </c>
      <c r="H54" s="48" t="e">
        <f>IF(A54&gt;USER_INPUT!$D$14,#N/A,IF(A54&lt;(USER_INPUT!$D$24/12),0,(0.6*(USER_INPUT!$D$27*(3.14159*(USER_INPUT!$D$28/24)^2))*(SQRT(2*32.2*(A54-(USER_INPUT!$D$24/12)))))+IF(A54&lt;(USER_INPUT!$D$25/12),0,(0.6*(USER_INPUT!D77*(3.14159*(USER_INPUT!$D$28/24)^2))*(SQRT(2*32.2*(A54-(USER_INPUT!$D$25/12)))))+IF(A54&lt;(USER_INPUT!$D$26/12),0,(0.6*(USER_INPUT!$D$27*(3.14159*(USER_INPUT!$D$28/24)^2))*(SQRT(2*32.2*(A54-(USER_INPUT!$D$26/12)))))+IF(A54&lt;(USER_INPUT!$D$22),0,(10.5*(USER_INPUT!$D$23/12)*((A54-USER_INPUT!$D$22)^(3/2)))+IF(A54&lt;USER_INPUT!$D$17,0,(USER_INPUT!$D$16*(SQRT(32.2))*(2/3)*((A54-USER_INPUT!$D$17)^(3/2)))))))))</f>
        <v>#N/A</v>
      </c>
      <c r="I54" s="48" t="e">
        <f>IF(A54&gt;USER_INPUT!$D$14,#N/A,IF(A54&lt;(USER_INPUT!$D$30/12),0,(0.6*3.14519*((USER_INPUT!$N$14/2/12)^2)*(SQRT(2*32.2*((USER_INPUT!$N$15/12)))))+IF(A54&lt;USER_INPUT!$D$17,0,(USER_INPUT!$D$16*(SQRT(32.2))*(2/3)*((A54-USER_INPUT!$D$17)^(3/2))))))</f>
        <v>#N/A</v>
      </c>
      <c r="J54" s="48" t="e">
        <f>IF(USER_INPUT!$D$20=REFERENCE!$B$4,'STAGE-STORAGE'!H54,IF(USER_INPUT!$D$20=REFERENCE!$B$5,'STAGE-STORAGE'!I54,IF(USER_INPUT!$D$20=REFERENCE!$B$6,'STAGE-STORAGE'!G54,#N/A)))</f>
        <v>#N/A</v>
      </c>
    </row>
    <row r="55" spans="1:10" x14ac:dyDescent="0.25">
      <c r="G55" s="197" t="s">
        <v>14</v>
      </c>
      <c r="H55" s="197"/>
      <c r="I55" s="197"/>
      <c r="J55" s="76">
        <f>VLOOKUP(USER_INPUT!$D$17,'STAGE-STORAGE'!A4:D54,4,FALSE)</f>
        <v>8932</v>
      </c>
    </row>
  </sheetData>
  <mergeCells count="3">
    <mergeCell ref="A1:E1"/>
    <mergeCell ref="G1:J1"/>
    <mergeCell ref="G55:I55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98395C1-5036-497B-85F7-5AC4849B3D37}">
            <xm:f>$A4&gt;USER_INPUT!$D$14</xm:f>
            <x14:dxf>
              <font>
                <color theme="0"/>
              </font>
            </x14:dxf>
          </x14:cfRule>
          <xm:sqref>A4:J54</xm:sqref>
        </x14:conditionalFormatting>
        <x14:conditionalFormatting xmlns:xm="http://schemas.microsoft.com/office/excel/2006/main">
          <x14:cfRule type="expression" priority="4" id="{23ED6EFB-E8EA-4699-92C7-58806EDC38C5}">
            <xm:f>USER_INPUT!$D$20=REFERENCE!$B$5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G55:J55</xm:sqref>
        </x14:conditionalFormatting>
        <x14:conditionalFormatting xmlns:xm="http://schemas.microsoft.com/office/excel/2006/main">
          <x14:cfRule type="expression" priority="3" id="{2662E93E-9636-42D5-AE6D-659C2598651B}">
            <xm:f>USER_INPUT!$D$20=REFERENCE!$B$5</xm:f>
            <x14:dxf>
              <font>
                <color theme="0"/>
              </font>
            </x14:dxf>
          </x14:cfRule>
          <xm:sqref>G2:H54</xm:sqref>
        </x14:conditionalFormatting>
        <x14:conditionalFormatting xmlns:xm="http://schemas.microsoft.com/office/excel/2006/main">
          <x14:cfRule type="expression" priority="2" id="{A273F471-E99A-483D-8EF6-2D9D518C0BDE}">
            <xm:f>USER_INPUT!$D$20=REFERENCE!$B$4</xm:f>
            <x14:dxf>
              <font>
                <color theme="0"/>
              </font>
            </x14:dxf>
          </x14:cfRule>
          <xm:sqref>G2:G54 I2:I54</xm:sqref>
        </x14:conditionalFormatting>
        <x14:conditionalFormatting xmlns:xm="http://schemas.microsoft.com/office/excel/2006/main">
          <x14:cfRule type="expression" priority="1" id="{92BD993A-B382-4049-BEA4-41A6ED41644A}">
            <xm:f>USER_INPUT!$D$20=REFERENCE!$B$6</xm:f>
            <x14:dxf>
              <font>
                <color theme="0"/>
              </font>
            </x14:dxf>
          </x14:cfRule>
          <xm:sqref>H2:I54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25"/>
  <sheetViews>
    <sheetView zoomScale="52" zoomScaleNormal="52" workbookViewId="0">
      <selection activeCell="N28" sqref="N28"/>
    </sheetView>
  </sheetViews>
  <sheetFormatPr defaultRowHeight="15" x14ac:dyDescent="0.25"/>
  <cols>
    <col min="2" max="2" width="4.7109375" bestFit="1" customWidth="1"/>
    <col min="6" max="6" width="12.7109375" bestFit="1" customWidth="1"/>
    <col min="7" max="7" width="11.85546875" bestFit="1" customWidth="1"/>
    <col min="8" max="8" width="21.85546875" bestFit="1" customWidth="1"/>
  </cols>
  <sheetData>
    <row r="2" spans="1:8" ht="20.25" customHeight="1" thickBot="1" x14ac:dyDescent="0.35">
      <c r="A2" s="196" t="s">
        <v>110</v>
      </c>
      <c r="B2" s="196"/>
      <c r="C2" s="196"/>
      <c r="D2" s="196"/>
      <c r="E2" s="196"/>
      <c r="F2" s="196"/>
      <c r="G2" s="196"/>
      <c r="H2" s="196"/>
    </row>
    <row r="3" spans="1:8" ht="17.25" x14ac:dyDescent="0.25">
      <c r="A3" s="206" t="s">
        <v>100</v>
      </c>
      <c r="B3" s="207"/>
      <c r="C3" s="208" t="s">
        <v>23</v>
      </c>
      <c r="D3" s="209"/>
      <c r="E3" s="118" t="s">
        <v>24</v>
      </c>
      <c r="F3" s="118" t="s">
        <v>111</v>
      </c>
      <c r="G3" s="118" t="s">
        <v>101</v>
      </c>
      <c r="H3" s="119" t="s">
        <v>102</v>
      </c>
    </row>
    <row r="4" spans="1:8" x14ac:dyDescent="0.25">
      <c r="A4" s="198" t="s">
        <v>103</v>
      </c>
      <c r="B4" s="201" t="s">
        <v>104</v>
      </c>
      <c r="C4" s="109">
        <v>4</v>
      </c>
      <c r="D4" s="111">
        <v>4.75</v>
      </c>
      <c r="E4" s="114">
        <f>USER_INPUT!H9</f>
        <v>1</v>
      </c>
      <c r="F4" s="115">
        <v>1400</v>
      </c>
      <c r="G4" s="117">
        <f>(VLOOKUP(USER_INPUT!$K$7,REFERENCE!$B$17:$E$23,2,TRUE))*((F4/(VLOOKUP(USER_INPUT!$K$7,REFERENCE!$B$17:$E$23,3,TRUE)))-1)*((D4/1000)^2)/(18*(VLOOKUP(USER_INPUT!$K$7,REFERENCE!$B$17:$E$23,4,TRUE)))</f>
        <v>4.9379648011637327</v>
      </c>
      <c r="H4" s="120">
        <f>(G4*(USER_INPUT!$D$21*24*60*60))*3.28</f>
        <v>2798759.4418627853</v>
      </c>
    </row>
    <row r="5" spans="1:8" x14ac:dyDescent="0.25">
      <c r="A5" s="199"/>
      <c r="B5" s="203"/>
      <c r="C5" s="109">
        <v>10</v>
      </c>
      <c r="D5" s="112">
        <v>2</v>
      </c>
      <c r="E5" s="114">
        <f>USER_INPUT!H10</f>
        <v>0.9648946840521565</v>
      </c>
      <c r="F5" s="115">
        <v>1400</v>
      </c>
      <c r="G5" s="117">
        <f>(VLOOKUP(USER_INPUT!$K$7,REFERENCE!$B$17:$E$23,2,TRUE))*((F5/(VLOOKUP(USER_INPUT!$K$7,REFERENCE!$B$17:$E$23,3,TRUE)))-1)*((D5/1000)^2)/(18*(VLOOKUP(USER_INPUT!$K$7,REFERENCE!$B$17:$E$23,4,TRUE)))</f>
        <v>0.87542866281019072</v>
      </c>
      <c r="H5" s="120">
        <f>(G5*(USER_INPUT!$D$21*24*60*60))*3.28</f>
        <v>496178.9592222111</v>
      </c>
    </row>
    <row r="6" spans="1:8" x14ac:dyDescent="0.25">
      <c r="A6" s="199"/>
      <c r="B6" s="201" t="s">
        <v>105</v>
      </c>
      <c r="C6" s="109">
        <v>20</v>
      </c>
      <c r="D6" s="112">
        <v>0.85</v>
      </c>
      <c r="E6" s="114">
        <f>USER_INPUT!H11</f>
        <v>0.88766298896690021</v>
      </c>
      <c r="F6" s="115">
        <v>1400</v>
      </c>
      <c r="G6" s="117">
        <f>(VLOOKUP(USER_INPUT!$K$7,REFERENCE!$B$17:$E$23,2,TRUE))*((F6/(VLOOKUP(USER_INPUT!$K$7,REFERENCE!$B$17:$E$23,3,TRUE)))-1)*((D6/1000)^2)/(18*(VLOOKUP(USER_INPUT!$K$7,REFERENCE!$B$17:$E$23,4,TRUE)))</f>
        <v>0.15812430222009072</v>
      </c>
      <c r="H6" s="120">
        <f>(G6*(USER_INPUT!$D$21*24*60*60))*3.28</f>
        <v>89622.324509511891</v>
      </c>
    </row>
    <row r="7" spans="1:8" x14ac:dyDescent="0.25">
      <c r="A7" s="199"/>
      <c r="B7" s="203"/>
      <c r="C7" s="109">
        <v>40</v>
      </c>
      <c r="D7" s="112">
        <v>0.42499999999999999</v>
      </c>
      <c r="E7" s="114">
        <f>USER_INPUT!H12</f>
        <v>0.79839518555666977</v>
      </c>
      <c r="F7" s="115">
        <v>1400</v>
      </c>
      <c r="G7" s="117">
        <f>(VLOOKUP(USER_INPUT!$K$7,REFERENCE!$B$17:$E$23,2,TRUE))*((F7/(VLOOKUP(USER_INPUT!$K$7,REFERENCE!$B$17:$E$23,3,TRUE)))-1)*((D7/1000)^2)/(18*(VLOOKUP(USER_INPUT!$K$7,REFERENCE!$B$17:$E$23,4,TRUE)))</f>
        <v>3.9531075555022679E-2</v>
      </c>
      <c r="H7" s="120">
        <f>(G7*(USER_INPUT!$D$21*24*60*60))*3.28</f>
        <v>22405.581127377973</v>
      </c>
    </row>
    <row r="8" spans="1:8" x14ac:dyDescent="0.25">
      <c r="A8" s="199"/>
      <c r="B8" s="201" t="s">
        <v>106</v>
      </c>
      <c r="C8" s="109">
        <v>60</v>
      </c>
      <c r="D8" s="112">
        <v>0.25</v>
      </c>
      <c r="E8" s="114">
        <f>USER_INPUT!H13</f>
        <v>0.75025075225677051</v>
      </c>
      <c r="F8" s="115">
        <v>1400</v>
      </c>
      <c r="G8" s="117">
        <f>(VLOOKUP(USER_INPUT!$K$7,REFERENCE!$B$17:$E$23,2,TRUE))*((F8/(VLOOKUP(USER_INPUT!$K$7,REFERENCE!$B$17:$E$23,3,TRUE)))-1)*((D8/1000)^2)/(18*(VLOOKUP(USER_INPUT!$K$7,REFERENCE!$B$17:$E$23,4,TRUE)))</f>
        <v>1.367857285640923E-2</v>
      </c>
      <c r="H8" s="120">
        <f>(G8*(USER_INPUT!$D$21*24*60*60))*3.28</f>
        <v>7752.7962378470484</v>
      </c>
    </row>
    <row r="9" spans="1:8" x14ac:dyDescent="0.25">
      <c r="A9" s="199"/>
      <c r="B9" s="202"/>
      <c r="C9" s="109">
        <v>100</v>
      </c>
      <c r="D9" s="112">
        <v>0.15</v>
      </c>
      <c r="E9" s="114">
        <f>USER_INPUT!H14</f>
        <v>0.67703109327984012</v>
      </c>
      <c r="F9" s="115">
        <v>1400</v>
      </c>
      <c r="G9" s="117">
        <f>(VLOOKUP(USER_INPUT!$K$7,REFERENCE!$B$17:$E$23,2,TRUE))*((F9/(VLOOKUP(USER_INPUT!$K$7,REFERENCE!$B$17:$E$23,3,TRUE)))-1)*((D9/1000)^2)/(18*(VLOOKUP(USER_INPUT!$K$7,REFERENCE!$B$17:$E$23,4,TRUE)))</f>
        <v>4.9242862283073226E-3</v>
      </c>
      <c r="H9" s="120">
        <f>(G9*(USER_INPUT!$D$21*24*60*60))*3.28</f>
        <v>2791.0066456249374</v>
      </c>
    </row>
    <row r="10" spans="1:8" x14ac:dyDescent="0.25">
      <c r="A10" s="199"/>
      <c r="B10" s="202"/>
      <c r="C10" s="109">
        <v>120</v>
      </c>
      <c r="D10" s="112">
        <v>0.125</v>
      </c>
      <c r="E10" s="114">
        <f>USER_INPUT!H15</f>
        <v>0.6138415245737211</v>
      </c>
      <c r="F10" s="115">
        <v>1400</v>
      </c>
      <c r="G10" s="117">
        <f>(VLOOKUP(USER_INPUT!$K$7,REFERENCE!$B$17:$E$23,2,TRUE))*((F10/(VLOOKUP(USER_INPUT!$K$7,REFERENCE!$B$17:$E$23,3,TRUE)))-1)*((D10/1000)^2)/(18*(VLOOKUP(USER_INPUT!$K$7,REFERENCE!$B$17:$E$23,4,TRUE)))</f>
        <v>3.4196432141023075E-3</v>
      </c>
      <c r="H10" s="120">
        <f>(G10*(USER_INPUT!$D$21*24*60*60))*3.28</f>
        <v>1938.1990594617621</v>
      </c>
    </row>
    <row r="11" spans="1:8" x14ac:dyDescent="0.25">
      <c r="A11" s="200"/>
      <c r="B11" s="203"/>
      <c r="C11" s="110">
        <v>200</v>
      </c>
      <c r="D11" s="113">
        <v>7.4999999999999997E-2</v>
      </c>
      <c r="E11" s="114">
        <f>USER_INPUT!H16</f>
        <v>0.622</v>
      </c>
      <c r="F11" s="115">
        <v>1400</v>
      </c>
      <c r="G11" s="117">
        <f>(VLOOKUP(USER_INPUT!$K$7,REFERENCE!$B$17:$E$23,2,TRUE))*((F11/(VLOOKUP(USER_INPUT!$K$7,REFERENCE!$B$17:$E$23,3,TRUE)))-1)*((D11/1000)^2)/(18*(VLOOKUP(USER_INPUT!$K$7,REFERENCE!$B$17:$E$23,4,TRUE)))</f>
        <v>1.2310715570768307E-3</v>
      </c>
      <c r="H11" s="120">
        <f>(G11*(USER_INPUT!$D$21*24*60*60))*3.28</f>
        <v>697.75166140623435</v>
      </c>
    </row>
    <row r="12" spans="1:8" x14ac:dyDescent="0.25">
      <c r="A12" s="198" t="s">
        <v>107</v>
      </c>
      <c r="B12" s="201" t="s">
        <v>104</v>
      </c>
      <c r="C12" s="201" t="s">
        <v>25</v>
      </c>
      <c r="D12" s="112">
        <v>5.2164212572656056E-2</v>
      </c>
      <c r="E12" s="114">
        <f>USER_INPUT!H17</f>
        <v>0.60599999999999998</v>
      </c>
      <c r="F12" s="116">
        <v>1350</v>
      </c>
      <c r="G12" s="117">
        <f>(VLOOKUP(USER_INPUT!$K$7,REFERENCE!$B$17:$E$23,2,TRUE))*((F12/(VLOOKUP(USER_INPUT!$K$7,REFERENCE!$B$17:$E$23,3,TRUE)))-1)*((D12/1000)^2)/(18*(VLOOKUP(USER_INPUT!$K$7,REFERENCE!$B$17:$E$23,4,TRUE)))</f>
        <v>5.2145834716988554E-4</v>
      </c>
      <c r="H12" s="120">
        <f>(G12*(USER_INPUT!$D$21*24*60*60))*3.28</f>
        <v>295.55424784233639</v>
      </c>
    </row>
    <row r="13" spans="1:8" x14ac:dyDescent="0.25">
      <c r="A13" s="199"/>
      <c r="B13" s="202"/>
      <c r="C13" s="202"/>
      <c r="D13" s="112">
        <v>3.7857873842853544E-2</v>
      </c>
      <c r="E13" s="114">
        <f>USER_INPUT!H18</f>
        <v>0.57299999999999995</v>
      </c>
      <c r="F13" s="116">
        <v>1350</v>
      </c>
      <c r="G13" s="117">
        <f>(VLOOKUP(USER_INPUT!$K$7,REFERENCE!$B$17:$E$23,2,TRUE))*((F13/(VLOOKUP(USER_INPUT!$K$7,REFERENCE!$B$17:$E$23,3,TRUE)))-1)*((D13/1000)^2)/(18*(VLOOKUP(USER_INPUT!$K$7,REFERENCE!$B$17:$E$23,4,TRUE)))</f>
        <v>2.7465452026148151E-4</v>
      </c>
      <c r="H13" s="120">
        <f>(G13*(USER_INPUT!$D$21*24*60*60))*3.28</f>
        <v>155.66978761188355</v>
      </c>
    </row>
    <row r="14" spans="1:8" x14ac:dyDescent="0.25">
      <c r="A14" s="199"/>
      <c r="B14" s="203"/>
      <c r="C14" s="202"/>
      <c r="D14" s="112">
        <v>2.7930033238160897E-2</v>
      </c>
      <c r="E14" s="114">
        <f>USER_INPUT!H19</f>
        <v>0.51600000000000001</v>
      </c>
      <c r="F14" s="116">
        <v>1350</v>
      </c>
      <c r="G14" s="117">
        <f>(VLOOKUP(USER_INPUT!$K$7,REFERENCE!$B$17:$E$23,2,TRUE))*((F14/(VLOOKUP(USER_INPUT!$K$7,REFERENCE!$B$17:$E$23,3,TRUE)))-1)*((D14/1000)^2)/(18*(VLOOKUP(USER_INPUT!$K$7,REFERENCE!$B$17:$E$23,4,TRUE)))</f>
        <v>1.4949174685594224E-4</v>
      </c>
      <c r="H14" s="120">
        <f>(G14*(USER_INPUT!$D$21*24*60*60))*3.28</f>
        <v>84.729530249998362</v>
      </c>
    </row>
    <row r="15" spans="1:8" x14ac:dyDescent="0.25">
      <c r="A15" s="199"/>
      <c r="B15" s="201" t="s">
        <v>106</v>
      </c>
      <c r="C15" s="202"/>
      <c r="D15" s="112">
        <v>2.1296953008561447E-2</v>
      </c>
      <c r="E15" s="114">
        <f>USER_INPUT!H20</f>
        <v>0.40100000000000002</v>
      </c>
      <c r="F15" s="116">
        <v>1350</v>
      </c>
      <c r="G15" s="117">
        <f>(VLOOKUP(USER_INPUT!$K$7,REFERENCE!$B$17:$E$23,2,TRUE))*((F15/(VLOOKUP(USER_INPUT!$K$7,REFERENCE!$B$17:$E$23,3,TRUE)))-1)*((D15/1000)^2)/(18*(VLOOKUP(USER_INPUT!$K$7,REFERENCE!$B$17:$E$23,4,TRUE)))</f>
        <v>8.6917906418548137E-5</v>
      </c>
      <c r="H15" s="120">
        <f>(G15*(USER_INPUT!$D$21*24*60*60))*3.28</f>
        <v>49.263678671530386</v>
      </c>
    </row>
    <row r="16" spans="1:8" x14ac:dyDescent="0.25">
      <c r="A16" s="199"/>
      <c r="B16" s="202"/>
      <c r="C16" s="202"/>
      <c r="D16" s="112">
        <v>1.5613774475143961E-2</v>
      </c>
      <c r="E16" s="114">
        <f>USER_INPUT!H21</f>
        <v>0.34</v>
      </c>
      <c r="F16" s="116">
        <v>1350</v>
      </c>
      <c r="G16" s="117">
        <f>(VLOOKUP(USER_INPUT!$K$7,REFERENCE!$B$17:$E$23,2,TRUE))*((F16/(VLOOKUP(USER_INPUT!$K$7,REFERENCE!$B$17:$E$23,3,TRUE)))-1)*((D16/1000)^2)/(18*(VLOOKUP(USER_INPUT!$K$7,REFERENCE!$B$17:$E$23,4,TRUE)))</f>
        <v>4.671863184640668E-5</v>
      </c>
      <c r="H16" s="120">
        <f>(G16*(USER_INPUT!$D$21*24*60*60))*3.28</f>
        <v>26.479373032433763</v>
      </c>
    </row>
    <row r="17" spans="1:8" x14ac:dyDescent="0.25">
      <c r="A17" s="199"/>
      <c r="B17" s="202"/>
      <c r="C17" s="202"/>
      <c r="D17" s="112">
        <v>1.1768166336549883E-2</v>
      </c>
      <c r="E17" s="114">
        <f>USER_INPUT!H22</f>
        <v>0.28199999999999997</v>
      </c>
      <c r="F17" s="116">
        <v>1350</v>
      </c>
      <c r="G17" s="117">
        <f>(VLOOKUP(USER_INPUT!$K$7,REFERENCE!$B$17:$E$23,2,TRUE))*((F17/(VLOOKUP(USER_INPUT!$K$7,REFERENCE!$B$17:$E$23,3,TRUE)))-1)*((D17/1000)^2)/(18*(VLOOKUP(USER_INPUT!$K$7,REFERENCE!$B$17:$E$23,4,TRUE)))</f>
        <v>2.6539449383119866E-5</v>
      </c>
      <c r="H17" s="120">
        <f>(G17*(USER_INPUT!$D$21*24*60*60))*3.28</f>
        <v>15.042135279162208</v>
      </c>
    </row>
    <row r="18" spans="1:8" x14ac:dyDescent="0.25">
      <c r="A18" s="199"/>
      <c r="B18" s="202"/>
      <c r="C18" s="202"/>
      <c r="D18" s="112">
        <v>8.5010691324963316E-3</v>
      </c>
      <c r="E18" s="114">
        <f>USER_INPUT!H23</f>
        <v>0.24099999999999999</v>
      </c>
      <c r="F18" s="116">
        <v>1350</v>
      </c>
      <c r="G18" s="117">
        <f>(VLOOKUP(USER_INPUT!$K$7,REFERENCE!$B$17:$E$23,2,TRUE))*((F18/(VLOOKUP(USER_INPUT!$K$7,REFERENCE!$B$17:$E$23,3,TRUE)))-1)*((D18/1000)^2)/(18*(VLOOKUP(USER_INPUT!$K$7,REFERENCE!$B$17:$E$23,4,TRUE)))</f>
        <v>1.3849095422882025E-5</v>
      </c>
      <c r="H18" s="120">
        <f>(G18*(USER_INPUT!$D$21*24*60*60))*3.28</f>
        <v>7.8494457001627653</v>
      </c>
    </row>
    <row r="19" spans="1:8" x14ac:dyDescent="0.25">
      <c r="A19" s="199"/>
      <c r="B19" s="202"/>
      <c r="C19" s="202"/>
      <c r="D19" s="112">
        <v>6.0737458321959469E-3</v>
      </c>
      <c r="E19" s="114">
        <f>USER_INPUT!H24</f>
        <v>0.221</v>
      </c>
      <c r="F19" s="116">
        <v>1350</v>
      </c>
      <c r="G19" s="117">
        <f>(VLOOKUP(USER_INPUT!$K$7,REFERENCE!$B$17:$E$23,2,TRUE))*((F19/(VLOOKUP(USER_INPUT!$K$7,REFERENCE!$B$17:$E$23,3,TRUE)))-1)*((D19/1000)^2)/(18*(VLOOKUP(USER_INPUT!$K$7,REFERENCE!$B$17:$E$23,4,TRUE)))</f>
        <v>7.0694811339285267E-6</v>
      </c>
      <c r="H19" s="120">
        <f>(G19*(USER_INPUT!$D$21*24*60*60))*3.28</f>
        <v>4.0068687950125454</v>
      </c>
    </row>
    <row r="20" spans="1:8" x14ac:dyDescent="0.25">
      <c r="A20" s="199"/>
      <c r="B20" s="202"/>
      <c r="C20" s="202"/>
      <c r="D20" s="112">
        <v>4.3385521067760766E-3</v>
      </c>
      <c r="E20" s="114">
        <f>USER_INPUT!H25</f>
        <v>0.20100000000000001</v>
      </c>
      <c r="F20" s="116">
        <v>1350</v>
      </c>
      <c r="G20" s="117">
        <f>(VLOOKUP(USER_INPUT!$K$7,REFERENCE!$B$17:$E$23,2,TRUE))*((F20/(VLOOKUP(USER_INPUT!$K$7,REFERENCE!$B$17:$E$23,3,TRUE)))-1)*((D20/1000)^2)/(18*(VLOOKUP(USER_INPUT!$K$7,REFERENCE!$B$17:$E$23,4,TRUE)))</f>
        <v>3.6071478806206267E-6</v>
      </c>
      <c r="H20" s="120">
        <f>(G20*(USER_INPUT!$D$21*24*60*60))*3.28</f>
        <v>2.0444737043696812</v>
      </c>
    </row>
    <row r="21" spans="1:8" x14ac:dyDescent="0.25">
      <c r="A21" s="199"/>
      <c r="B21" s="202"/>
      <c r="C21" s="202"/>
      <c r="D21" s="112">
        <v>3.0862462286847573E-3</v>
      </c>
      <c r="E21" s="114">
        <f>USER_INPUT!H26</f>
        <v>0.188</v>
      </c>
      <c r="F21" s="116">
        <v>1350</v>
      </c>
      <c r="G21" s="117">
        <f>(VLOOKUP(USER_INPUT!$K$7,REFERENCE!$B$17:$E$23,2,TRUE))*((F21/(VLOOKUP(USER_INPUT!$K$7,REFERENCE!$B$17:$E$23,3,TRUE)))-1)*((D21/1000)^2)/(18*(VLOOKUP(USER_INPUT!$K$7,REFERENCE!$B$17:$E$23,4,TRUE)))</f>
        <v>1.8253050535914684E-6</v>
      </c>
      <c r="H21" s="120">
        <f>(G21*(USER_INPUT!$D$21*24*60*60))*3.28</f>
        <v>1.0345536994947868</v>
      </c>
    </row>
    <row r="22" spans="1:8" x14ac:dyDescent="0.25">
      <c r="A22" s="199"/>
      <c r="B22" s="202"/>
      <c r="C22" s="202"/>
      <c r="D22" s="112">
        <v>2.524914541652263E-3</v>
      </c>
      <c r="E22" s="114">
        <f>USER_INPUT!H27</f>
        <v>0.184</v>
      </c>
      <c r="F22" s="116">
        <v>1350</v>
      </c>
      <c r="G22" s="117">
        <f>(VLOOKUP(USER_INPUT!$K$7,REFERENCE!$B$17:$E$23,2,TRUE))*((F22/(VLOOKUP(USER_INPUT!$K$7,REFERENCE!$B$17:$E$23,3,TRUE)))-1)*((D22/1000)^2)/(18*(VLOOKUP(USER_INPUT!$K$7,REFERENCE!$B$17:$E$23,4,TRUE)))</f>
        <v>1.2217087344696112E-6</v>
      </c>
      <c r="H22" s="120">
        <f>(G22*(USER_INPUT!$D$21*24*60*60))*3.28</f>
        <v>0.69244496335762407</v>
      </c>
    </row>
    <row r="23" spans="1:8" x14ac:dyDescent="0.25">
      <c r="A23" s="200"/>
      <c r="B23" s="202"/>
      <c r="C23" s="202"/>
      <c r="D23" s="112">
        <v>2.1866401354556021E-3</v>
      </c>
      <c r="E23" s="114">
        <f>USER_INPUT!H28</f>
        <v>0.184</v>
      </c>
      <c r="F23" s="116">
        <v>1350</v>
      </c>
      <c r="G23" s="117">
        <f>(VLOOKUP(USER_INPUT!$K$7,REFERENCE!$B$17:$E$23,2,TRUE))*((F23/(VLOOKUP(USER_INPUT!$K$7,REFERENCE!$B$17:$E$23,3,TRUE)))-1)*((D23/1000)^2)/(18*(VLOOKUP(USER_INPUT!$K$7,REFERENCE!$B$17:$E$23,4,TRUE)))</f>
        <v>9.1628155085220833E-7</v>
      </c>
      <c r="H23" s="120">
        <f>(G23*(USER_INPUT!$D$21*24*60*60))*3.28</f>
        <v>0.51933372251821797</v>
      </c>
    </row>
    <row r="24" spans="1:8" x14ac:dyDescent="0.25">
      <c r="A24" s="198" t="s">
        <v>108</v>
      </c>
      <c r="B24" s="202"/>
      <c r="C24" s="202"/>
      <c r="D24" s="112">
        <v>1.2699204600497393E-3</v>
      </c>
      <c r="E24" s="114">
        <f>USER_INPUT!H29</f>
        <v>0.17199999999999999</v>
      </c>
      <c r="F24" s="115">
        <v>1300</v>
      </c>
      <c r="G24" s="117">
        <f>(VLOOKUP(USER_INPUT!$K$7,REFERENCE!$B$17:$E$23,2,TRUE))*((F24/(VLOOKUP(USER_INPUT!$K$7,REFERENCE!$B$17:$E$23,3,TRUE)))-1)*((D24/1000)^2)/(18*(VLOOKUP(USER_INPUT!$K$7,REFERENCE!$B$17:$E$23,4,TRUE)))</f>
        <v>2.6514750579339492E-7</v>
      </c>
      <c r="H24" s="120">
        <f>(G24*(USER_INPUT!$D$21*24*60*60))*3.28</f>
        <v>0.15028136392360356</v>
      </c>
    </row>
    <row r="25" spans="1:8" ht="15.75" thickBot="1" x14ac:dyDescent="0.3">
      <c r="A25" s="205"/>
      <c r="B25" s="204"/>
      <c r="C25" s="204"/>
      <c r="D25" s="121">
        <v>9.0669323349883179E-4</v>
      </c>
      <c r="E25" s="122">
        <f>USER_INPUT!H30</f>
        <v>0.151</v>
      </c>
      <c r="F25" s="123">
        <v>1300</v>
      </c>
      <c r="G25" s="124">
        <f>(VLOOKUP(USER_INPUT!$K$7,REFERENCE!$B$17:$E$23,2,TRUE))*((F25/(VLOOKUP(USER_INPUT!$K$7,REFERENCE!$B$17:$E$23,3,TRUE)))-1)*((D25/1000)^2)/(18*(VLOOKUP(USER_INPUT!$K$7,REFERENCE!$B$17:$E$23,4,TRUE)))</f>
        <v>1.3516220088092812E-7</v>
      </c>
      <c r="H25" s="125">
        <f>(G25*(USER_INPUT!$D$21*24*60*60))*3.28</f>
        <v>7.6607772864095966E-2</v>
      </c>
    </row>
  </sheetData>
  <mergeCells count="12">
    <mergeCell ref="A2:H2"/>
    <mergeCell ref="A3:B3"/>
    <mergeCell ref="C3:D3"/>
    <mergeCell ref="A4:A11"/>
    <mergeCell ref="B4:B5"/>
    <mergeCell ref="B6:B7"/>
    <mergeCell ref="B8:B11"/>
    <mergeCell ref="A12:A23"/>
    <mergeCell ref="B12:B14"/>
    <mergeCell ref="C12:C25"/>
    <mergeCell ref="B15:B25"/>
    <mergeCell ref="A24:A25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2AD5036-DDC2-4596-8F7A-64151791FEBC}">
            <xm:f>$H4&gt;USER_INPUT!$D$17</xm:f>
            <x14:dxf>
              <font>
                <color theme="0" tint="-4.9989318521683403E-2"/>
              </font>
              <fill>
                <patternFill patternType="solid">
                  <bgColor rgb="FF00B050"/>
                </patternFill>
              </fill>
            </x14:dxf>
          </x14:cfRule>
          <x14:cfRule type="expression" priority="2" id="{EA171AEF-BBFF-406B-B014-FD5DFB2143EB}">
            <xm:f>$H4&lt;USER_INPUT!$D$17</xm:f>
            <x14:dxf>
              <font>
                <color theme="0" tint="-4.9989318521683403E-2"/>
              </font>
              <fill>
                <patternFill>
                  <bgColor rgb="FFC00000"/>
                </patternFill>
              </fill>
            </x14:dxf>
          </x14:cfRule>
          <xm:sqref>H4:H25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486"/>
  <sheetViews>
    <sheetView topLeftCell="A2" zoomScale="75" zoomScaleNormal="75" workbookViewId="0">
      <selection activeCell="B6" sqref="B6"/>
    </sheetView>
  </sheetViews>
  <sheetFormatPr defaultRowHeight="15" x14ac:dyDescent="0.25"/>
  <cols>
    <col min="2" max="2" width="9.5703125" bestFit="1" customWidth="1"/>
    <col min="3" max="4" width="8.85546875" style="132"/>
    <col min="5" max="5" width="16" style="162" bestFit="1" customWidth="1"/>
    <col min="6" max="6" width="17.7109375" style="162" bestFit="1" customWidth="1"/>
    <col min="7" max="7" width="8.42578125" style="162" bestFit="1" customWidth="1"/>
    <col min="8" max="8" width="11.7109375" style="132" bestFit="1" customWidth="1"/>
    <col min="10" max="10" width="3.28515625" customWidth="1"/>
    <col min="11" max="11" width="30.140625" bestFit="1" customWidth="1"/>
  </cols>
  <sheetData>
    <row r="1" spans="1:13" ht="20.25" customHeight="1" x14ac:dyDescent="0.3">
      <c r="A1" s="196" t="s">
        <v>20</v>
      </c>
      <c r="B1" s="196"/>
      <c r="C1" s="196"/>
      <c r="D1" s="196"/>
      <c r="E1" s="196"/>
      <c r="F1" s="196"/>
      <c r="G1" s="196"/>
      <c r="H1" s="196"/>
      <c r="I1" s="74"/>
      <c r="J1" s="74"/>
    </row>
    <row r="2" spans="1:13" ht="18" x14ac:dyDescent="0.25">
      <c r="A2" s="72" t="s">
        <v>114</v>
      </c>
      <c r="B2" s="126" t="s">
        <v>115</v>
      </c>
      <c r="C2" s="155" t="s">
        <v>117</v>
      </c>
      <c r="D2" s="155" t="s">
        <v>118</v>
      </c>
      <c r="E2" s="156" t="s">
        <v>121</v>
      </c>
      <c r="F2" s="156" t="s">
        <v>122</v>
      </c>
      <c r="G2" s="156" t="s">
        <v>119</v>
      </c>
      <c r="H2" s="157" t="s">
        <v>120</v>
      </c>
      <c r="I2" s="72" t="s">
        <v>67</v>
      </c>
      <c r="J2" s="72"/>
    </row>
    <row r="3" spans="1:13" ht="15.75" x14ac:dyDescent="0.25">
      <c r="A3" s="73"/>
      <c r="B3" s="73" t="s">
        <v>116</v>
      </c>
      <c r="C3" s="158" t="s">
        <v>77</v>
      </c>
      <c r="D3" s="158" t="s">
        <v>77</v>
      </c>
      <c r="E3" s="159" t="s">
        <v>77</v>
      </c>
      <c r="F3" s="159" t="s">
        <v>77</v>
      </c>
      <c r="G3" s="160" t="s">
        <v>77</v>
      </c>
      <c r="H3" s="161" t="s">
        <v>75</v>
      </c>
      <c r="I3" s="73" t="s">
        <v>73</v>
      </c>
      <c r="J3" s="73"/>
      <c r="K3" s="179" t="s">
        <v>135</v>
      </c>
      <c r="L3" s="186"/>
      <c r="M3" s="180"/>
    </row>
    <row r="4" spans="1:13" ht="17.25" x14ac:dyDescent="0.25">
      <c r="A4">
        <v>1</v>
      </c>
      <c r="B4">
        <v>0</v>
      </c>
      <c r="C4" s="162">
        <f>IF(B4&lt;(MAX(USER_INPUT!$J$14:$J$2000)),FINTERP(USER_INPUT!$J$14:$J$2000,USER_INPUT!$K$14:$K$2000,HYDROGRAPH!B4),0)</f>
        <v>0</v>
      </c>
      <c r="D4" s="132">
        <f>C4+C5</f>
        <v>0</v>
      </c>
      <c r="E4" s="162">
        <f>(FINTERP(REFERENCE!$W$17:$W$67,REFERENCE!$V$17:$V$67,HYDROGRAPH!C4))/2</f>
        <v>0</v>
      </c>
      <c r="F4" s="162">
        <f>D4+E4</f>
        <v>0</v>
      </c>
      <c r="G4" s="162">
        <f>FINTERP(REFERENCE!$W$17:$W$67,REFERENCE!$V$17:$V$67,HYDROGRAPH!F4)</f>
        <v>0</v>
      </c>
      <c r="H4" s="132">
        <f>(F4-G4)/2*REFERENCE!$P$19</f>
        <v>0</v>
      </c>
      <c r="I4">
        <f>(FINTERP('STAGE-STORAGE'!$D$4:$D$54,'STAGE-STORAGE'!$A$4:$A$54,H4))</f>
        <v>0</v>
      </c>
      <c r="K4" s="167" t="s">
        <v>132</v>
      </c>
      <c r="L4" s="168">
        <f>SUM(USER_INPUT!K14:K20000)*USER_INPUT!J15*3600</f>
        <v>0</v>
      </c>
      <c r="M4" s="169" t="s">
        <v>131</v>
      </c>
    </row>
    <row r="5" spans="1:13" ht="17.25" x14ac:dyDescent="0.25">
      <c r="A5">
        <v>2</v>
      </c>
      <c r="B5" s="132">
        <f>REFERENCE!$P$19/60/60</f>
        <v>0.16666666666666666</v>
      </c>
      <c r="C5" s="162">
        <f>IF(B5&lt;(MAX(USER_INPUT!$J$14:$J$2000)),FINTERP(USER_INPUT!$J$14:$J$2000,USER_INPUT!$K$14:$K$2000,HYDROGRAPH!B5),0)</f>
        <v>0</v>
      </c>
      <c r="D5" s="132">
        <f t="shared" ref="D5:D68" si="0">C5+C6</f>
        <v>0</v>
      </c>
      <c r="E5" s="162">
        <f>F4-(2*G4)</f>
        <v>0</v>
      </c>
      <c r="F5" s="162">
        <f t="shared" ref="F5:F8" si="1">D5+E5</f>
        <v>0</v>
      </c>
      <c r="G5" s="162">
        <f>FINTERP(REFERENCE!$W$17:$W$67,REFERENCE!$V$17:$V$67,HYDROGRAPH!F5)</f>
        <v>0</v>
      </c>
      <c r="H5" s="132">
        <f>(F5-G5)/2*REFERENCE!$P$19</f>
        <v>0</v>
      </c>
      <c r="I5">
        <f>(FINTERP('STAGE-STORAGE'!$D$4:$D$54,'STAGE-STORAGE'!$A$4:$A$54,H5))</f>
        <v>0</v>
      </c>
      <c r="K5" s="167" t="s">
        <v>133</v>
      </c>
      <c r="L5" s="168">
        <f>SUM(HYDROGRAPH!G4:G6000)*HYDROGRAPH!B5*3600</f>
        <v>0</v>
      </c>
      <c r="M5" s="169" t="s">
        <v>131</v>
      </c>
    </row>
    <row r="6" spans="1:13" ht="17.25" x14ac:dyDescent="0.25">
      <c r="A6">
        <v>3</v>
      </c>
      <c r="B6" s="132">
        <f>$B$5*A5</f>
        <v>0.33333333333333331</v>
      </c>
      <c r="C6" s="162">
        <f>IF(B6&lt;(MAX(USER_INPUT!$J$14:$J$2000)),FINTERP(USER_INPUT!$J$14:$J$2000,USER_INPUT!$K$14:$K$2000,HYDROGRAPH!B6),0)</f>
        <v>0</v>
      </c>
      <c r="D6" s="132">
        <f t="shared" si="0"/>
        <v>0</v>
      </c>
      <c r="E6" s="162">
        <f t="shared" ref="E6:E8" si="2">F5-(2*G5)</f>
        <v>0</v>
      </c>
      <c r="F6" s="162">
        <f t="shared" si="1"/>
        <v>0</v>
      </c>
      <c r="G6" s="162">
        <f>FINTERP(REFERENCE!$W$17:$W$67,REFERENCE!$V$17:$V$67,HYDROGRAPH!F6)</f>
        <v>0</v>
      </c>
      <c r="H6" s="132">
        <f>(F6-G6)/2*REFERENCE!$P$19</f>
        <v>0</v>
      </c>
      <c r="I6">
        <f>(FINTERP('STAGE-STORAGE'!$D$4:$D$54,'STAGE-STORAGE'!$A$4:$A$54,H6))</f>
        <v>0</v>
      </c>
      <c r="K6" s="170" t="s">
        <v>134</v>
      </c>
      <c r="L6" s="171">
        <f>L4-L5</f>
        <v>0</v>
      </c>
      <c r="M6" s="172" t="s">
        <v>131</v>
      </c>
    </row>
    <row r="7" spans="1:13" x14ac:dyDescent="0.25">
      <c r="A7">
        <v>4</v>
      </c>
      <c r="B7" s="132">
        <f t="shared" ref="B7:B70" si="3">$B$5*A6</f>
        <v>0.5</v>
      </c>
      <c r="C7" s="162">
        <f>IF(B7&lt;(MAX(USER_INPUT!$J$14:$J$2000)),FINTERP(USER_INPUT!$J$14:$J$2000,USER_INPUT!$K$14:$K$2000,HYDROGRAPH!B7),0)</f>
        <v>0</v>
      </c>
      <c r="D7" s="132">
        <f t="shared" si="0"/>
        <v>0</v>
      </c>
      <c r="E7" s="162">
        <f t="shared" si="2"/>
        <v>0</v>
      </c>
      <c r="F7" s="162">
        <f t="shared" si="1"/>
        <v>0</v>
      </c>
      <c r="G7" s="162">
        <f>FINTERP(REFERENCE!$W$17:$W$67,REFERENCE!$V$17:$V$67,HYDROGRAPH!F7)</f>
        <v>0</v>
      </c>
      <c r="H7" s="132">
        <f>(F7-G7)/2*REFERENCE!$P$19</f>
        <v>0</v>
      </c>
      <c r="I7">
        <f>(FINTERP('STAGE-STORAGE'!$D$4:$D$54,'STAGE-STORAGE'!$A$4:$A$54,H7))</f>
        <v>0</v>
      </c>
    </row>
    <row r="8" spans="1:13" x14ac:dyDescent="0.25">
      <c r="A8">
        <v>5</v>
      </c>
      <c r="B8" s="132">
        <f t="shared" si="3"/>
        <v>0.66666666666666663</v>
      </c>
      <c r="C8" s="162">
        <f>IF(B8&lt;(MAX(USER_INPUT!$J$14:$J$2000)),FINTERP(USER_INPUT!$J$14:$J$2000,USER_INPUT!$K$14:$K$2000,HYDROGRAPH!B8),0)</f>
        <v>0</v>
      </c>
      <c r="D8" s="132">
        <f t="shared" si="0"/>
        <v>0</v>
      </c>
      <c r="E8" s="162">
        <f t="shared" si="2"/>
        <v>0</v>
      </c>
      <c r="F8" s="162">
        <f t="shared" si="1"/>
        <v>0</v>
      </c>
      <c r="G8" s="162">
        <f>FINTERP(REFERENCE!$W$17:$W$67,REFERENCE!$V$17:$V$67,HYDROGRAPH!F8)</f>
        <v>0</v>
      </c>
      <c r="H8" s="132">
        <f>(F8-G8)/2*REFERENCE!$P$19</f>
        <v>0</v>
      </c>
      <c r="I8">
        <f>(FINTERP('STAGE-STORAGE'!$D$4:$D$54,'STAGE-STORAGE'!$A$4:$A$54,H8))</f>
        <v>0</v>
      </c>
    </row>
    <row r="9" spans="1:13" x14ac:dyDescent="0.25">
      <c r="A9">
        <v>6</v>
      </c>
      <c r="B9" s="132">
        <f t="shared" si="3"/>
        <v>0.83333333333333326</v>
      </c>
      <c r="C9" s="162">
        <f>IF(B9&lt;(MAX(USER_INPUT!$J$14:$J$2000)),FINTERP(USER_INPUT!$J$14:$J$2000,USER_INPUT!$K$14:$K$2000,HYDROGRAPH!B9),0)</f>
        <v>0</v>
      </c>
      <c r="D9" s="132">
        <f t="shared" si="0"/>
        <v>0</v>
      </c>
      <c r="E9" s="162">
        <f t="shared" ref="E9:E72" si="4">F8-(2*G8)</f>
        <v>0</v>
      </c>
      <c r="F9" s="162">
        <f t="shared" ref="F9:F72" si="5">D9+E9</f>
        <v>0</v>
      </c>
      <c r="G9" s="162">
        <f>FINTERP(REFERENCE!$W$17:$W$67,REFERENCE!$V$17:$V$67,HYDROGRAPH!F9)</f>
        <v>0</v>
      </c>
      <c r="H9" s="132">
        <f>(F9-G9)/2*REFERENCE!$P$19</f>
        <v>0</v>
      </c>
      <c r="I9">
        <f>(FINTERP('STAGE-STORAGE'!$D$4:$D$54,'STAGE-STORAGE'!$A$4:$A$54,H9))</f>
        <v>0</v>
      </c>
    </row>
    <row r="10" spans="1:13" x14ac:dyDescent="0.25">
      <c r="A10">
        <v>7</v>
      </c>
      <c r="B10" s="132">
        <f t="shared" si="3"/>
        <v>1</v>
      </c>
      <c r="C10" s="162">
        <f>IF(B10&lt;(MAX(USER_INPUT!$J$14:$J$2000)),FINTERP(USER_INPUT!$J$14:$J$2000,USER_INPUT!$K$14:$K$2000,HYDROGRAPH!B10),0)</f>
        <v>0</v>
      </c>
      <c r="D10" s="132">
        <f t="shared" si="0"/>
        <v>0</v>
      </c>
      <c r="E10" s="162">
        <f t="shared" si="4"/>
        <v>0</v>
      </c>
      <c r="F10" s="162">
        <f t="shared" si="5"/>
        <v>0</v>
      </c>
      <c r="G10" s="162">
        <f>FINTERP(REFERENCE!$W$17:$W$67,REFERENCE!$V$17:$V$67,HYDROGRAPH!F10)</f>
        <v>0</v>
      </c>
      <c r="H10" s="132">
        <f>(F10-G10)/2*REFERENCE!$P$19</f>
        <v>0</v>
      </c>
      <c r="I10">
        <f>(FINTERP('STAGE-STORAGE'!$D$4:$D$54,'STAGE-STORAGE'!$A$4:$A$54,H10))</f>
        <v>0</v>
      </c>
    </row>
    <row r="11" spans="1:13" x14ac:dyDescent="0.25">
      <c r="A11">
        <v>8</v>
      </c>
      <c r="B11" s="132">
        <f t="shared" si="3"/>
        <v>1.1666666666666665</v>
      </c>
      <c r="C11" s="162">
        <f>IF(B11&lt;(MAX(USER_INPUT!$J$14:$J$2000)),FINTERP(USER_INPUT!$J$14:$J$2000,USER_INPUT!$K$14:$K$2000,HYDROGRAPH!B11),0)</f>
        <v>0</v>
      </c>
      <c r="D11" s="132">
        <f t="shared" si="0"/>
        <v>0</v>
      </c>
      <c r="E11" s="162">
        <f t="shared" si="4"/>
        <v>0</v>
      </c>
      <c r="F11" s="162">
        <f t="shared" si="5"/>
        <v>0</v>
      </c>
      <c r="G11" s="162">
        <f>FINTERP(REFERENCE!$W$17:$W$67,REFERENCE!$V$17:$V$67,HYDROGRAPH!F11)</f>
        <v>0</v>
      </c>
      <c r="H11" s="132">
        <f>(F11-G11)/2*REFERENCE!$P$19</f>
        <v>0</v>
      </c>
      <c r="I11">
        <f>(FINTERP('STAGE-STORAGE'!$D$4:$D$54,'STAGE-STORAGE'!$A$4:$A$54,H11))</f>
        <v>0</v>
      </c>
    </row>
    <row r="12" spans="1:13" x14ac:dyDescent="0.25">
      <c r="A12">
        <v>9</v>
      </c>
      <c r="B12" s="132">
        <f t="shared" si="3"/>
        <v>1.3333333333333333</v>
      </c>
      <c r="C12" s="162">
        <f>IF(B12&lt;(MAX(USER_INPUT!$J$14:$J$2000)),FINTERP(USER_INPUT!$J$14:$J$2000,USER_INPUT!$K$14:$K$2000,HYDROGRAPH!B12),0)</f>
        <v>0</v>
      </c>
      <c r="D12" s="132">
        <f t="shared" si="0"/>
        <v>0</v>
      </c>
      <c r="E12" s="162">
        <f t="shared" si="4"/>
        <v>0</v>
      </c>
      <c r="F12" s="162">
        <f t="shared" si="5"/>
        <v>0</v>
      </c>
      <c r="G12" s="162">
        <f>FINTERP(REFERENCE!$W$17:$W$67,REFERENCE!$V$17:$V$67,HYDROGRAPH!F12)</f>
        <v>0</v>
      </c>
      <c r="H12" s="132">
        <f>(F12-G12)/2*REFERENCE!$P$19</f>
        <v>0</v>
      </c>
      <c r="I12">
        <f>(FINTERP('STAGE-STORAGE'!$D$4:$D$54,'STAGE-STORAGE'!$A$4:$A$54,H12))</f>
        <v>0</v>
      </c>
    </row>
    <row r="13" spans="1:13" x14ac:dyDescent="0.25">
      <c r="A13">
        <v>10</v>
      </c>
      <c r="B13" s="132">
        <f t="shared" si="3"/>
        <v>1.5</v>
      </c>
      <c r="C13" s="162">
        <f>IF(B13&lt;(MAX(USER_INPUT!$J$14:$J$2000)),FINTERP(USER_INPUT!$J$14:$J$2000,USER_INPUT!$K$14:$K$2000,HYDROGRAPH!B13),0)</f>
        <v>0</v>
      </c>
      <c r="D13" s="132">
        <f t="shared" si="0"/>
        <v>0</v>
      </c>
      <c r="E13" s="162">
        <f t="shared" si="4"/>
        <v>0</v>
      </c>
      <c r="F13" s="162">
        <f t="shared" si="5"/>
        <v>0</v>
      </c>
      <c r="G13" s="162">
        <f>FINTERP(REFERENCE!$W$17:$W$67,REFERENCE!$V$17:$V$67,HYDROGRAPH!F13)</f>
        <v>0</v>
      </c>
      <c r="H13" s="132">
        <f>(F13-G13)/2*REFERENCE!$P$19</f>
        <v>0</v>
      </c>
      <c r="I13">
        <f>(FINTERP('STAGE-STORAGE'!$D$4:$D$54,'STAGE-STORAGE'!$A$4:$A$54,H13))</f>
        <v>0</v>
      </c>
    </row>
    <row r="14" spans="1:13" x14ac:dyDescent="0.25">
      <c r="A14">
        <v>11</v>
      </c>
      <c r="B14" s="132">
        <f t="shared" si="3"/>
        <v>1.6666666666666665</v>
      </c>
      <c r="C14" s="162">
        <f>IF(B14&lt;(MAX(USER_INPUT!$J$14:$J$2000)),FINTERP(USER_INPUT!$J$14:$J$2000,USER_INPUT!$K$14:$K$2000,HYDROGRAPH!B14),0)</f>
        <v>0</v>
      </c>
      <c r="D14" s="132">
        <f t="shared" si="0"/>
        <v>0</v>
      </c>
      <c r="E14" s="162">
        <f t="shared" si="4"/>
        <v>0</v>
      </c>
      <c r="F14" s="162">
        <f t="shared" si="5"/>
        <v>0</v>
      </c>
      <c r="G14" s="162">
        <f>FINTERP(REFERENCE!$W$17:$W$67,REFERENCE!$V$17:$V$67,HYDROGRAPH!F14)</f>
        <v>0</v>
      </c>
      <c r="H14" s="132">
        <f>(F14-G14)/2*REFERENCE!$P$19</f>
        <v>0</v>
      </c>
      <c r="I14">
        <f>(FINTERP('STAGE-STORAGE'!$D$4:$D$54,'STAGE-STORAGE'!$A$4:$A$54,H14))</f>
        <v>0</v>
      </c>
    </row>
    <row r="15" spans="1:13" ht="15.75" x14ac:dyDescent="0.25">
      <c r="A15">
        <v>12</v>
      </c>
      <c r="B15" s="132">
        <f t="shared" si="3"/>
        <v>1.8333333333333333</v>
      </c>
      <c r="C15" s="162">
        <f>IF(B15&lt;(MAX(USER_INPUT!$J$14:$J$2000)),FINTERP(USER_INPUT!$J$14:$J$2000,USER_INPUT!$K$14:$K$2000,HYDROGRAPH!B15),0)</f>
        <v>0</v>
      </c>
      <c r="D15" s="132">
        <f t="shared" si="0"/>
        <v>0</v>
      </c>
      <c r="E15" s="162">
        <f t="shared" si="4"/>
        <v>0</v>
      </c>
      <c r="F15" s="162">
        <f t="shared" si="5"/>
        <v>0</v>
      </c>
      <c r="G15" s="162">
        <f>FINTERP(REFERENCE!$W$17:$W$67,REFERENCE!$V$17:$V$67,HYDROGRAPH!F15)</f>
        <v>0</v>
      </c>
      <c r="H15" s="132">
        <f>(F15-G15)/2*REFERENCE!$P$19</f>
        <v>0</v>
      </c>
      <c r="I15">
        <f>(FINTERP('STAGE-STORAGE'!$D$4:$D$54,'STAGE-STORAGE'!$A$4:$A$54,H15))</f>
        <v>0</v>
      </c>
      <c r="L15" s="210"/>
      <c r="M15" s="210"/>
    </row>
    <row r="16" spans="1:13" ht="15.75" x14ac:dyDescent="0.25">
      <c r="A16">
        <v>13</v>
      </c>
      <c r="B16" s="132">
        <f t="shared" si="3"/>
        <v>2</v>
      </c>
      <c r="C16" s="162">
        <f>IF(B16&lt;(MAX(USER_INPUT!$J$14:$J$2000)),FINTERP(USER_INPUT!$J$14:$J$2000,USER_INPUT!$K$14:$K$2000,HYDROGRAPH!B16),0)</f>
        <v>0</v>
      </c>
      <c r="D16" s="132">
        <f t="shared" si="0"/>
        <v>0</v>
      </c>
      <c r="E16" s="162">
        <f t="shared" si="4"/>
        <v>0</v>
      </c>
      <c r="F16" s="162">
        <f t="shared" si="5"/>
        <v>0</v>
      </c>
      <c r="G16" s="162">
        <f>FINTERP(REFERENCE!$W$17:$W$67,REFERENCE!$V$17:$V$67,HYDROGRAPH!F16)</f>
        <v>0</v>
      </c>
      <c r="H16" s="132">
        <f>(F16-G16)/2*REFERENCE!$P$19</f>
        <v>0</v>
      </c>
      <c r="I16">
        <f>(FINTERP('STAGE-STORAGE'!$D$4:$D$54,'STAGE-STORAGE'!$A$4:$A$54,H16))</f>
        <v>0</v>
      </c>
      <c r="L16" s="165"/>
      <c r="M16" s="166"/>
    </row>
    <row r="17" spans="1:13" ht="15.75" x14ac:dyDescent="0.25">
      <c r="A17">
        <v>14</v>
      </c>
      <c r="B17" s="132">
        <f t="shared" si="3"/>
        <v>2.1666666666666665</v>
      </c>
      <c r="C17" s="162">
        <f>IF(B17&lt;(MAX(USER_INPUT!$J$14:$J$2000)),FINTERP(USER_INPUT!$J$14:$J$2000,USER_INPUT!$K$14:$K$2000,HYDROGRAPH!B17),0)</f>
        <v>0</v>
      </c>
      <c r="D17" s="132">
        <f t="shared" si="0"/>
        <v>0</v>
      </c>
      <c r="E17" s="162">
        <f t="shared" si="4"/>
        <v>0</v>
      </c>
      <c r="F17" s="162">
        <f t="shared" si="5"/>
        <v>0</v>
      </c>
      <c r="G17" s="162">
        <f>FINTERP(REFERENCE!$W$17:$W$67,REFERENCE!$V$17:$V$67,HYDROGRAPH!F17)</f>
        <v>0</v>
      </c>
      <c r="H17" s="132">
        <f>(F17-G17)/2*REFERENCE!$P$19</f>
        <v>0</v>
      </c>
      <c r="I17">
        <f>(FINTERP('STAGE-STORAGE'!$D$4:$D$54,'STAGE-STORAGE'!$A$4:$A$54,H17))</f>
        <v>0</v>
      </c>
      <c r="L17" s="165"/>
      <c r="M17" s="166"/>
    </row>
    <row r="18" spans="1:13" ht="15.75" x14ac:dyDescent="0.25">
      <c r="A18">
        <v>15</v>
      </c>
      <c r="B18" s="132">
        <f t="shared" si="3"/>
        <v>2.333333333333333</v>
      </c>
      <c r="C18" s="162">
        <f>IF(B18&lt;(MAX(USER_INPUT!$J$14:$J$2000)),FINTERP(USER_INPUT!$J$14:$J$2000,USER_INPUT!$K$14:$K$2000,HYDROGRAPH!B18),0)</f>
        <v>0</v>
      </c>
      <c r="D18" s="132">
        <f t="shared" si="0"/>
        <v>0</v>
      </c>
      <c r="E18" s="162">
        <f t="shared" si="4"/>
        <v>0</v>
      </c>
      <c r="F18" s="162">
        <f t="shared" si="5"/>
        <v>0</v>
      </c>
      <c r="G18" s="162">
        <f>FINTERP(REFERENCE!$W$17:$W$67,REFERENCE!$V$17:$V$67,HYDROGRAPH!F18)</f>
        <v>0</v>
      </c>
      <c r="H18" s="132">
        <f>(F18-G18)/2*REFERENCE!$P$19</f>
        <v>0</v>
      </c>
      <c r="I18">
        <f>(FINTERP('STAGE-STORAGE'!$D$4:$D$54,'STAGE-STORAGE'!$A$4:$A$54,H18))</f>
        <v>0</v>
      </c>
      <c r="L18" s="165"/>
      <c r="M18" s="166"/>
    </row>
    <row r="19" spans="1:13" x14ac:dyDescent="0.25">
      <c r="A19">
        <v>16</v>
      </c>
      <c r="B19" s="132">
        <f t="shared" si="3"/>
        <v>2.5</v>
      </c>
      <c r="C19" s="162">
        <f>IF(B19&lt;(MAX(USER_INPUT!$J$14:$J$2000)),FINTERP(USER_INPUT!$J$14:$J$2000,USER_INPUT!$K$14:$K$2000,HYDROGRAPH!B19),0)</f>
        <v>0</v>
      </c>
      <c r="D19" s="132">
        <f t="shared" si="0"/>
        <v>0</v>
      </c>
      <c r="E19" s="162">
        <f t="shared" si="4"/>
        <v>0</v>
      </c>
      <c r="F19" s="162">
        <f t="shared" si="5"/>
        <v>0</v>
      </c>
      <c r="G19" s="162">
        <f>FINTERP(REFERENCE!$W$17:$W$67,REFERENCE!$V$17:$V$67,HYDROGRAPH!F19)</f>
        <v>0</v>
      </c>
      <c r="H19" s="132">
        <f>(F19-G19)/2*REFERENCE!$P$19</f>
        <v>0</v>
      </c>
      <c r="I19">
        <f>(FINTERP('STAGE-STORAGE'!$D$4:$D$54,'STAGE-STORAGE'!$A$4:$A$54,H19))</f>
        <v>0</v>
      </c>
      <c r="L19" s="5"/>
      <c r="M19" s="5"/>
    </row>
    <row r="20" spans="1:13" x14ac:dyDescent="0.25">
      <c r="A20">
        <v>17</v>
      </c>
      <c r="B20" s="132">
        <f t="shared" si="3"/>
        <v>2.6666666666666665</v>
      </c>
      <c r="C20" s="162">
        <f>IF(B20&lt;(MAX(USER_INPUT!$J$14:$J$2000)),FINTERP(USER_INPUT!$J$14:$J$2000,USER_INPUT!$K$14:$K$2000,HYDROGRAPH!B20),0)</f>
        <v>0</v>
      </c>
      <c r="D20" s="132">
        <f t="shared" si="0"/>
        <v>0</v>
      </c>
      <c r="E20" s="162">
        <f t="shared" si="4"/>
        <v>0</v>
      </c>
      <c r="F20" s="162">
        <f t="shared" si="5"/>
        <v>0</v>
      </c>
      <c r="G20" s="162">
        <f>FINTERP(REFERENCE!$W$17:$W$67,REFERENCE!$V$17:$V$67,HYDROGRAPH!F20)</f>
        <v>0</v>
      </c>
      <c r="H20" s="132">
        <f>(F20-G20)/2*REFERENCE!$P$19</f>
        <v>0</v>
      </c>
      <c r="I20">
        <f>(FINTERP('STAGE-STORAGE'!$D$4:$D$54,'STAGE-STORAGE'!$A$4:$A$54,H20))</f>
        <v>0</v>
      </c>
    </row>
    <row r="21" spans="1:13" x14ac:dyDescent="0.25">
      <c r="A21">
        <v>18</v>
      </c>
      <c r="B21" s="132">
        <f t="shared" si="3"/>
        <v>2.833333333333333</v>
      </c>
      <c r="C21" s="162">
        <f>IF(B21&lt;(MAX(USER_INPUT!$J$14:$J$2000)),FINTERP(USER_INPUT!$J$14:$J$2000,USER_INPUT!$K$14:$K$2000,HYDROGRAPH!B21),0)</f>
        <v>0</v>
      </c>
      <c r="D21" s="132">
        <f t="shared" si="0"/>
        <v>0</v>
      </c>
      <c r="E21" s="162">
        <f t="shared" si="4"/>
        <v>0</v>
      </c>
      <c r="F21" s="162">
        <f t="shared" si="5"/>
        <v>0</v>
      </c>
      <c r="G21" s="162">
        <f>FINTERP(REFERENCE!$W$17:$W$67,REFERENCE!$V$17:$V$67,HYDROGRAPH!F21)</f>
        <v>0</v>
      </c>
      <c r="H21" s="132">
        <f>(F21-G21)/2*REFERENCE!$P$19</f>
        <v>0</v>
      </c>
      <c r="I21">
        <f>(FINTERP('STAGE-STORAGE'!$D$4:$D$54,'STAGE-STORAGE'!$A$4:$A$54,H21))</f>
        <v>0</v>
      </c>
    </row>
    <row r="22" spans="1:13" x14ac:dyDescent="0.25">
      <c r="A22">
        <v>19</v>
      </c>
      <c r="B22" s="132">
        <f t="shared" si="3"/>
        <v>3</v>
      </c>
      <c r="C22" s="162">
        <f>IF(B22&lt;(MAX(USER_INPUT!$J$14:$J$2000)),FINTERP(USER_INPUT!$J$14:$J$2000,USER_INPUT!$K$14:$K$2000,HYDROGRAPH!B22),0)</f>
        <v>0</v>
      </c>
      <c r="D22" s="132">
        <f t="shared" si="0"/>
        <v>0</v>
      </c>
      <c r="E22" s="162">
        <f t="shared" si="4"/>
        <v>0</v>
      </c>
      <c r="F22" s="162">
        <f t="shared" si="5"/>
        <v>0</v>
      </c>
      <c r="G22" s="162">
        <f>FINTERP(REFERENCE!$W$17:$W$67,REFERENCE!$V$17:$V$67,HYDROGRAPH!F22)</f>
        <v>0</v>
      </c>
      <c r="H22" s="132">
        <f>(F22-G22)/2*REFERENCE!$P$19</f>
        <v>0</v>
      </c>
      <c r="I22">
        <f>(FINTERP('STAGE-STORAGE'!$D$4:$D$54,'STAGE-STORAGE'!$A$4:$A$54,H22))</f>
        <v>0</v>
      </c>
    </row>
    <row r="23" spans="1:13" x14ac:dyDescent="0.25">
      <c r="A23">
        <v>20</v>
      </c>
      <c r="B23" s="132">
        <f t="shared" si="3"/>
        <v>3.1666666666666665</v>
      </c>
      <c r="C23" s="162">
        <f>IF(B23&lt;(MAX(USER_INPUT!$J$14:$J$2000)),FINTERP(USER_INPUT!$J$14:$J$2000,USER_INPUT!$K$14:$K$2000,HYDROGRAPH!B23),0)</f>
        <v>0</v>
      </c>
      <c r="D23" s="132">
        <f t="shared" si="0"/>
        <v>0</v>
      </c>
      <c r="E23" s="162">
        <f t="shared" si="4"/>
        <v>0</v>
      </c>
      <c r="F23" s="162">
        <f t="shared" si="5"/>
        <v>0</v>
      </c>
      <c r="G23" s="162">
        <f>FINTERP(REFERENCE!$W$17:$W$67,REFERENCE!$V$17:$V$67,HYDROGRAPH!F23)</f>
        <v>0</v>
      </c>
      <c r="H23" s="132">
        <f>(F23-G23)/2*REFERENCE!$P$19</f>
        <v>0</v>
      </c>
      <c r="I23">
        <f>(FINTERP('STAGE-STORAGE'!$D$4:$D$54,'STAGE-STORAGE'!$A$4:$A$54,H23))</f>
        <v>0</v>
      </c>
    </row>
    <row r="24" spans="1:13" x14ac:dyDescent="0.25">
      <c r="A24">
        <v>21</v>
      </c>
      <c r="B24" s="132">
        <f t="shared" si="3"/>
        <v>3.333333333333333</v>
      </c>
      <c r="C24" s="162">
        <f>IF(B24&lt;(MAX(USER_INPUT!$J$14:$J$2000)),FINTERP(USER_INPUT!$J$14:$J$2000,USER_INPUT!$K$14:$K$2000,HYDROGRAPH!B24),0)</f>
        <v>0</v>
      </c>
      <c r="D24" s="132">
        <f t="shared" si="0"/>
        <v>0</v>
      </c>
      <c r="E24" s="162">
        <f t="shared" si="4"/>
        <v>0</v>
      </c>
      <c r="F24" s="162">
        <f t="shared" si="5"/>
        <v>0</v>
      </c>
      <c r="G24" s="162">
        <f>FINTERP(REFERENCE!$W$17:$W$67,REFERENCE!$V$17:$V$67,HYDROGRAPH!F24)</f>
        <v>0</v>
      </c>
      <c r="H24" s="132">
        <f>(F24-G24)/2*REFERENCE!$P$19</f>
        <v>0</v>
      </c>
      <c r="I24">
        <f>(FINTERP('STAGE-STORAGE'!$D$4:$D$54,'STAGE-STORAGE'!$A$4:$A$54,H24))</f>
        <v>0</v>
      </c>
    </row>
    <row r="25" spans="1:13" x14ac:dyDescent="0.25">
      <c r="A25">
        <v>22</v>
      </c>
      <c r="B25" s="132">
        <f t="shared" si="3"/>
        <v>3.5</v>
      </c>
      <c r="C25" s="162">
        <f>IF(B25&lt;(MAX(USER_INPUT!$J$14:$J$2000)),FINTERP(USER_INPUT!$J$14:$J$2000,USER_INPUT!$K$14:$K$2000,HYDROGRAPH!B25),0)</f>
        <v>0</v>
      </c>
      <c r="D25" s="132">
        <f t="shared" si="0"/>
        <v>0</v>
      </c>
      <c r="E25" s="162">
        <f t="shared" si="4"/>
        <v>0</v>
      </c>
      <c r="F25" s="162">
        <f t="shared" si="5"/>
        <v>0</v>
      </c>
      <c r="G25" s="162">
        <f>FINTERP(REFERENCE!$W$17:$W$67,REFERENCE!$V$17:$V$67,HYDROGRAPH!F25)</f>
        <v>0</v>
      </c>
      <c r="H25" s="132">
        <f>(F25-G25)/2*REFERENCE!$P$19</f>
        <v>0</v>
      </c>
      <c r="I25">
        <f>(FINTERP('STAGE-STORAGE'!$D$4:$D$54,'STAGE-STORAGE'!$A$4:$A$54,H25))</f>
        <v>0</v>
      </c>
    </row>
    <row r="26" spans="1:13" x14ac:dyDescent="0.25">
      <c r="A26">
        <v>23</v>
      </c>
      <c r="B26" s="132">
        <f t="shared" si="3"/>
        <v>3.6666666666666665</v>
      </c>
      <c r="C26" s="162">
        <f>IF(B26&lt;(MAX(USER_INPUT!$J$14:$J$2000)),FINTERP(USER_INPUT!$J$14:$J$2000,USER_INPUT!$K$14:$K$2000,HYDROGRAPH!B26),0)</f>
        <v>0</v>
      </c>
      <c r="D26" s="132">
        <f t="shared" si="0"/>
        <v>0</v>
      </c>
      <c r="E26" s="162">
        <f t="shared" si="4"/>
        <v>0</v>
      </c>
      <c r="F26" s="162">
        <f t="shared" si="5"/>
        <v>0</v>
      </c>
      <c r="G26" s="162">
        <f>FINTERP(REFERENCE!$W$17:$W$67,REFERENCE!$V$17:$V$67,HYDROGRAPH!F26)</f>
        <v>0</v>
      </c>
      <c r="H26" s="132">
        <f>(F26-G26)/2*REFERENCE!$P$19</f>
        <v>0</v>
      </c>
      <c r="I26">
        <f>(FINTERP('STAGE-STORAGE'!$D$4:$D$54,'STAGE-STORAGE'!$A$4:$A$54,H26))</f>
        <v>0</v>
      </c>
    </row>
    <row r="27" spans="1:13" x14ac:dyDescent="0.25">
      <c r="A27">
        <v>24</v>
      </c>
      <c r="B27" s="132">
        <f t="shared" si="3"/>
        <v>3.833333333333333</v>
      </c>
      <c r="C27" s="162">
        <f>IF(B27&lt;(MAX(USER_INPUT!$J$14:$J$2000)),FINTERP(USER_INPUT!$J$14:$J$2000,USER_INPUT!$K$14:$K$2000,HYDROGRAPH!B27),0)</f>
        <v>0</v>
      </c>
      <c r="D27" s="132">
        <f t="shared" si="0"/>
        <v>0</v>
      </c>
      <c r="E27" s="162">
        <f t="shared" si="4"/>
        <v>0</v>
      </c>
      <c r="F27" s="162">
        <f t="shared" si="5"/>
        <v>0</v>
      </c>
      <c r="G27" s="162">
        <f>FINTERP(REFERENCE!$W$17:$W$67,REFERENCE!$V$17:$V$67,HYDROGRAPH!F27)</f>
        <v>0</v>
      </c>
      <c r="H27" s="132">
        <f>(F27-G27)/2*REFERENCE!$P$19</f>
        <v>0</v>
      </c>
      <c r="I27">
        <f>(FINTERP('STAGE-STORAGE'!$D$4:$D$54,'STAGE-STORAGE'!$A$4:$A$54,H27))</f>
        <v>0</v>
      </c>
    </row>
    <row r="28" spans="1:13" x14ac:dyDescent="0.25">
      <c r="A28">
        <v>25</v>
      </c>
      <c r="B28" s="132">
        <f t="shared" si="3"/>
        <v>4</v>
      </c>
      <c r="C28" s="162">
        <f>IF(B28&lt;(MAX(USER_INPUT!$J$14:$J$2000)),FINTERP(USER_INPUT!$J$14:$J$2000,USER_INPUT!$K$14:$K$2000,HYDROGRAPH!B28),0)</f>
        <v>0</v>
      </c>
      <c r="D28" s="132">
        <f t="shared" si="0"/>
        <v>0</v>
      </c>
      <c r="E28" s="162">
        <f t="shared" si="4"/>
        <v>0</v>
      </c>
      <c r="F28" s="162">
        <f t="shared" si="5"/>
        <v>0</v>
      </c>
      <c r="G28" s="162">
        <f>FINTERP(REFERENCE!$W$17:$W$67,REFERENCE!$V$17:$V$67,HYDROGRAPH!F28)</f>
        <v>0</v>
      </c>
      <c r="H28" s="132">
        <f>(F28-G28)/2*REFERENCE!$P$19</f>
        <v>0</v>
      </c>
      <c r="I28">
        <f>(FINTERP('STAGE-STORAGE'!$D$4:$D$54,'STAGE-STORAGE'!$A$4:$A$54,H28))</f>
        <v>0</v>
      </c>
    </row>
    <row r="29" spans="1:13" x14ac:dyDescent="0.25">
      <c r="A29">
        <v>26</v>
      </c>
      <c r="B29" s="132">
        <f t="shared" si="3"/>
        <v>4.1666666666666661</v>
      </c>
      <c r="C29" s="162">
        <f>IF(B29&lt;(MAX(USER_INPUT!$J$14:$J$2000)),FINTERP(USER_INPUT!$J$14:$J$2000,USER_INPUT!$K$14:$K$2000,HYDROGRAPH!B29),0)</f>
        <v>0</v>
      </c>
      <c r="D29" s="132">
        <f t="shared" si="0"/>
        <v>0</v>
      </c>
      <c r="E29" s="162">
        <f t="shared" si="4"/>
        <v>0</v>
      </c>
      <c r="F29" s="162">
        <f t="shared" si="5"/>
        <v>0</v>
      </c>
      <c r="G29" s="162">
        <f>FINTERP(REFERENCE!$W$17:$W$67,REFERENCE!$V$17:$V$67,HYDROGRAPH!F29)</f>
        <v>0</v>
      </c>
      <c r="H29" s="132">
        <f>(F29-G29)/2*REFERENCE!$P$19</f>
        <v>0</v>
      </c>
      <c r="I29">
        <f>(FINTERP('STAGE-STORAGE'!$D$4:$D$54,'STAGE-STORAGE'!$A$4:$A$54,H29))</f>
        <v>0</v>
      </c>
    </row>
    <row r="30" spans="1:13" x14ac:dyDescent="0.25">
      <c r="A30">
        <v>27</v>
      </c>
      <c r="B30" s="132">
        <f t="shared" si="3"/>
        <v>4.333333333333333</v>
      </c>
      <c r="C30" s="162">
        <f>IF(B30&lt;(MAX(USER_INPUT!$J$14:$J$2000)),FINTERP(USER_INPUT!$J$14:$J$2000,USER_INPUT!$K$14:$K$2000,HYDROGRAPH!B30),0)</f>
        <v>0</v>
      </c>
      <c r="D30" s="132">
        <f t="shared" si="0"/>
        <v>0</v>
      </c>
      <c r="E30" s="162">
        <f t="shared" si="4"/>
        <v>0</v>
      </c>
      <c r="F30" s="162">
        <f t="shared" si="5"/>
        <v>0</v>
      </c>
      <c r="G30" s="162">
        <f>FINTERP(REFERENCE!$W$17:$W$67,REFERENCE!$V$17:$V$67,HYDROGRAPH!F30)</f>
        <v>0</v>
      </c>
      <c r="H30" s="132">
        <f>(F30-G30)/2*REFERENCE!$P$19</f>
        <v>0</v>
      </c>
      <c r="I30">
        <f>(FINTERP('STAGE-STORAGE'!$D$4:$D$54,'STAGE-STORAGE'!$A$4:$A$54,H30))</f>
        <v>0</v>
      </c>
    </row>
    <row r="31" spans="1:13" x14ac:dyDescent="0.25">
      <c r="A31">
        <v>28</v>
      </c>
      <c r="B31" s="132">
        <f t="shared" si="3"/>
        <v>4.5</v>
      </c>
      <c r="C31" s="162">
        <f>IF(B31&lt;(MAX(USER_INPUT!$J$14:$J$2000)),FINTERP(USER_INPUT!$J$14:$J$2000,USER_INPUT!$K$14:$K$2000,HYDROGRAPH!B31),0)</f>
        <v>0</v>
      </c>
      <c r="D31" s="132">
        <f t="shared" si="0"/>
        <v>0</v>
      </c>
      <c r="E31" s="162">
        <f t="shared" si="4"/>
        <v>0</v>
      </c>
      <c r="F31" s="162">
        <f t="shared" si="5"/>
        <v>0</v>
      </c>
      <c r="G31" s="162">
        <f>FINTERP(REFERENCE!$W$17:$W$67,REFERENCE!$V$17:$V$67,HYDROGRAPH!F31)</f>
        <v>0</v>
      </c>
      <c r="H31" s="132">
        <f>(F31-G31)/2*REFERENCE!$P$19</f>
        <v>0</v>
      </c>
      <c r="I31">
        <f>(FINTERP('STAGE-STORAGE'!$D$4:$D$54,'STAGE-STORAGE'!$A$4:$A$54,H31))</f>
        <v>0</v>
      </c>
    </row>
    <row r="32" spans="1:13" x14ac:dyDescent="0.25">
      <c r="A32">
        <v>29</v>
      </c>
      <c r="B32" s="132">
        <f t="shared" si="3"/>
        <v>4.6666666666666661</v>
      </c>
      <c r="C32" s="162">
        <f>IF(B32&lt;(MAX(USER_INPUT!$J$14:$J$2000)),FINTERP(USER_INPUT!$J$14:$J$2000,USER_INPUT!$K$14:$K$2000,HYDROGRAPH!B32),0)</f>
        <v>0</v>
      </c>
      <c r="D32" s="132">
        <f t="shared" si="0"/>
        <v>0</v>
      </c>
      <c r="E32" s="162">
        <f t="shared" si="4"/>
        <v>0</v>
      </c>
      <c r="F32" s="162">
        <f t="shared" si="5"/>
        <v>0</v>
      </c>
      <c r="G32" s="162">
        <f>FINTERP(REFERENCE!$W$17:$W$67,REFERENCE!$V$17:$V$67,HYDROGRAPH!F32)</f>
        <v>0</v>
      </c>
      <c r="H32" s="132">
        <f>(F32-G32)/2*REFERENCE!$P$19</f>
        <v>0</v>
      </c>
      <c r="I32">
        <f>(FINTERP('STAGE-STORAGE'!$D$4:$D$54,'STAGE-STORAGE'!$A$4:$A$54,H32))</f>
        <v>0</v>
      </c>
    </row>
    <row r="33" spans="1:9" x14ac:dyDescent="0.25">
      <c r="A33">
        <v>30</v>
      </c>
      <c r="B33" s="132">
        <f t="shared" si="3"/>
        <v>4.833333333333333</v>
      </c>
      <c r="C33" s="162">
        <f>IF(B33&lt;(MAX(USER_INPUT!$J$14:$J$2000)),FINTERP(USER_INPUT!$J$14:$J$2000,USER_INPUT!$K$14:$K$2000,HYDROGRAPH!B33),0)</f>
        <v>0</v>
      </c>
      <c r="D33" s="132">
        <f t="shared" si="0"/>
        <v>0</v>
      </c>
      <c r="E33" s="162">
        <f t="shared" si="4"/>
        <v>0</v>
      </c>
      <c r="F33" s="162">
        <f t="shared" si="5"/>
        <v>0</v>
      </c>
      <c r="G33" s="162">
        <f>FINTERP(REFERENCE!$W$17:$W$67,REFERENCE!$V$17:$V$67,HYDROGRAPH!F33)</f>
        <v>0</v>
      </c>
      <c r="H33" s="132">
        <f>(F33-G33)/2*REFERENCE!$P$19</f>
        <v>0</v>
      </c>
      <c r="I33">
        <f>(FINTERP('STAGE-STORAGE'!$D$4:$D$54,'STAGE-STORAGE'!$A$4:$A$54,H33))</f>
        <v>0</v>
      </c>
    </row>
    <row r="34" spans="1:9" x14ac:dyDescent="0.25">
      <c r="A34">
        <v>31</v>
      </c>
      <c r="B34" s="132">
        <f t="shared" si="3"/>
        <v>5</v>
      </c>
      <c r="C34" s="162">
        <f>IF(B34&lt;(MAX(USER_INPUT!$J$14:$J$2000)),FINTERP(USER_INPUT!$J$14:$J$2000,USER_INPUT!$K$14:$K$2000,HYDROGRAPH!B34),0)</f>
        <v>0</v>
      </c>
      <c r="D34" s="132">
        <f t="shared" si="0"/>
        <v>0</v>
      </c>
      <c r="E34" s="162">
        <f t="shared" si="4"/>
        <v>0</v>
      </c>
      <c r="F34" s="162">
        <f t="shared" si="5"/>
        <v>0</v>
      </c>
      <c r="G34" s="162">
        <f>FINTERP(REFERENCE!$W$17:$W$67,REFERENCE!$V$17:$V$67,HYDROGRAPH!F34)</f>
        <v>0</v>
      </c>
      <c r="H34" s="132">
        <f>(F34-G34)/2*REFERENCE!$P$19</f>
        <v>0</v>
      </c>
      <c r="I34">
        <f>(FINTERP('STAGE-STORAGE'!$D$4:$D$54,'STAGE-STORAGE'!$A$4:$A$54,H34))</f>
        <v>0</v>
      </c>
    </row>
    <row r="35" spans="1:9" x14ac:dyDescent="0.25">
      <c r="A35">
        <v>32</v>
      </c>
      <c r="B35" s="132">
        <f t="shared" si="3"/>
        <v>5.1666666666666661</v>
      </c>
      <c r="C35" s="162">
        <f>IF(B35&lt;(MAX(USER_INPUT!$J$14:$J$2000)),FINTERP(USER_INPUT!$J$14:$J$2000,USER_INPUT!$K$14:$K$2000,HYDROGRAPH!B35),0)</f>
        <v>0</v>
      </c>
      <c r="D35" s="132">
        <f t="shared" si="0"/>
        <v>0</v>
      </c>
      <c r="E35" s="162">
        <f t="shared" si="4"/>
        <v>0</v>
      </c>
      <c r="F35" s="162">
        <f t="shared" si="5"/>
        <v>0</v>
      </c>
      <c r="G35" s="162">
        <f>FINTERP(REFERENCE!$W$17:$W$67,REFERENCE!$V$17:$V$67,HYDROGRAPH!F35)</f>
        <v>0</v>
      </c>
      <c r="H35" s="132">
        <f>(F35-G35)/2*REFERENCE!$P$19</f>
        <v>0</v>
      </c>
      <c r="I35">
        <f>(FINTERP('STAGE-STORAGE'!$D$4:$D$54,'STAGE-STORAGE'!$A$4:$A$54,H35))</f>
        <v>0</v>
      </c>
    </row>
    <row r="36" spans="1:9" x14ac:dyDescent="0.25">
      <c r="A36">
        <v>33</v>
      </c>
      <c r="B36" s="132">
        <f t="shared" si="3"/>
        <v>5.333333333333333</v>
      </c>
      <c r="C36" s="162">
        <f>IF(B36&lt;(MAX(USER_INPUT!$J$14:$J$2000)),FINTERP(USER_INPUT!$J$14:$J$2000,USER_INPUT!$K$14:$K$2000,HYDROGRAPH!B36),0)</f>
        <v>0</v>
      </c>
      <c r="D36" s="132">
        <f t="shared" si="0"/>
        <v>0</v>
      </c>
      <c r="E36" s="162">
        <f t="shared" si="4"/>
        <v>0</v>
      </c>
      <c r="F36" s="162">
        <f t="shared" si="5"/>
        <v>0</v>
      </c>
      <c r="G36" s="162">
        <f>FINTERP(REFERENCE!$W$17:$W$67,REFERENCE!$V$17:$V$67,HYDROGRAPH!F36)</f>
        <v>0</v>
      </c>
      <c r="H36" s="132">
        <f>(F36-G36)/2*REFERENCE!$P$19</f>
        <v>0</v>
      </c>
      <c r="I36">
        <f>(FINTERP('STAGE-STORAGE'!$D$4:$D$54,'STAGE-STORAGE'!$A$4:$A$54,H36))</f>
        <v>0</v>
      </c>
    </row>
    <row r="37" spans="1:9" x14ac:dyDescent="0.25">
      <c r="A37">
        <v>34</v>
      </c>
      <c r="B37" s="132">
        <f t="shared" si="3"/>
        <v>5.5</v>
      </c>
      <c r="C37" s="162">
        <f>IF(B37&lt;(MAX(USER_INPUT!$J$14:$J$2000)),FINTERP(USER_INPUT!$J$14:$J$2000,USER_INPUT!$K$14:$K$2000,HYDROGRAPH!B37),0)</f>
        <v>0</v>
      </c>
      <c r="D37" s="132">
        <f t="shared" si="0"/>
        <v>0</v>
      </c>
      <c r="E37" s="162">
        <f t="shared" si="4"/>
        <v>0</v>
      </c>
      <c r="F37" s="162">
        <f t="shared" si="5"/>
        <v>0</v>
      </c>
      <c r="G37" s="162">
        <f>FINTERP(REFERENCE!$W$17:$W$67,REFERENCE!$V$17:$V$67,HYDROGRAPH!F37)</f>
        <v>0</v>
      </c>
      <c r="H37" s="132">
        <f>(F37-G37)/2*REFERENCE!$P$19</f>
        <v>0</v>
      </c>
      <c r="I37">
        <f>(FINTERP('STAGE-STORAGE'!$D$4:$D$54,'STAGE-STORAGE'!$A$4:$A$54,H37))</f>
        <v>0</v>
      </c>
    </row>
    <row r="38" spans="1:9" x14ac:dyDescent="0.25">
      <c r="A38">
        <v>35</v>
      </c>
      <c r="B38" s="132">
        <f t="shared" si="3"/>
        <v>5.6666666666666661</v>
      </c>
      <c r="C38" s="162">
        <f>IF(B38&lt;(MAX(USER_INPUT!$J$14:$J$2000)),FINTERP(USER_INPUT!$J$14:$J$2000,USER_INPUT!$K$14:$K$2000,HYDROGRAPH!B38),0)</f>
        <v>0</v>
      </c>
      <c r="D38" s="132">
        <f t="shared" si="0"/>
        <v>0</v>
      </c>
      <c r="E38" s="162">
        <f t="shared" si="4"/>
        <v>0</v>
      </c>
      <c r="F38" s="162">
        <f t="shared" si="5"/>
        <v>0</v>
      </c>
      <c r="G38" s="162">
        <f>FINTERP(REFERENCE!$W$17:$W$67,REFERENCE!$V$17:$V$67,HYDROGRAPH!F38)</f>
        <v>0</v>
      </c>
      <c r="H38" s="132">
        <f>(F38-G38)/2*REFERENCE!$P$19</f>
        <v>0</v>
      </c>
      <c r="I38">
        <f>(FINTERP('STAGE-STORAGE'!$D$4:$D$54,'STAGE-STORAGE'!$A$4:$A$54,H38))</f>
        <v>0</v>
      </c>
    </row>
    <row r="39" spans="1:9" x14ac:dyDescent="0.25">
      <c r="A39">
        <v>36</v>
      </c>
      <c r="B39" s="132">
        <f t="shared" si="3"/>
        <v>5.833333333333333</v>
      </c>
      <c r="C39" s="162">
        <f>IF(B39&lt;(MAX(USER_INPUT!$J$14:$J$2000)),FINTERP(USER_INPUT!$J$14:$J$2000,USER_INPUT!$K$14:$K$2000,HYDROGRAPH!B39),0)</f>
        <v>0</v>
      </c>
      <c r="D39" s="132">
        <f t="shared" si="0"/>
        <v>0</v>
      </c>
      <c r="E39" s="162">
        <f t="shared" si="4"/>
        <v>0</v>
      </c>
      <c r="F39" s="162">
        <f t="shared" si="5"/>
        <v>0</v>
      </c>
      <c r="G39" s="162">
        <f>FINTERP(REFERENCE!$W$17:$W$67,REFERENCE!$V$17:$V$67,HYDROGRAPH!F39)</f>
        <v>0</v>
      </c>
      <c r="H39" s="132">
        <f>(F39-G39)/2*REFERENCE!$P$19</f>
        <v>0</v>
      </c>
      <c r="I39">
        <f>(FINTERP('STAGE-STORAGE'!$D$4:$D$54,'STAGE-STORAGE'!$A$4:$A$54,H39))</f>
        <v>0</v>
      </c>
    </row>
    <row r="40" spans="1:9" x14ac:dyDescent="0.25">
      <c r="A40">
        <v>37</v>
      </c>
      <c r="B40" s="132">
        <f t="shared" si="3"/>
        <v>6</v>
      </c>
      <c r="C40" s="162">
        <f>IF(B40&lt;(MAX(USER_INPUT!$J$14:$J$2000)),FINTERP(USER_INPUT!$J$14:$J$2000,USER_INPUT!$K$14:$K$2000,HYDROGRAPH!B40),0)</f>
        <v>0</v>
      </c>
      <c r="D40" s="132">
        <f t="shared" si="0"/>
        <v>0</v>
      </c>
      <c r="E40" s="162">
        <f t="shared" si="4"/>
        <v>0</v>
      </c>
      <c r="F40" s="162">
        <f t="shared" si="5"/>
        <v>0</v>
      </c>
      <c r="G40" s="162">
        <f>FINTERP(REFERENCE!$W$17:$W$67,REFERENCE!$V$17:$V$67,HYDROGRAPH!F40)</f>
        <v>0</v>
      </c>
      <c r="H40" s="132">
        <f>(F40-G40)/2*REFERENCE!$P$19</f>
        <v>0</v>
      </c>
      <c r="I40">
        <f>(FINTERP('STAGE-STORAGE'!$D$4:$D$54,'STAGE-STORAGE'!$A$4:$A$54,H40))</f>
        <v>0</v>
      </c>
    </row>
    <row r="41" spans="1:9" x14ac:dyDescent="0.25">
      <c r="A41">
        <v>38</v>
      </c>
      <c r="B41" s="132">
        <f t="shared" si="3"/>
        <v>6.1666666666666661</v>
      </c>
      <c r="C41" s="162">
        <f>IF(B41&lt;(MAX(USER_INPUT!$J$14:$J$2000)),FINTERP(USER_INPUT!$J$14:$J$2000,USER_INPUT!$K$14:$K$2000,HYDROGRAPH!B41),0)</f>
        <v>0</v>
      </c>
      <c r="D41" s="132">
        <f t="shared" si="0"/>
        <v>0</v>
      </c>
      <c r="E41" s="162">
        <f t="shared" si="4"/>
        <v>0</v>
      </c>
      <c r="F41" s="162">
        <f t="shared" si="5"/>
        <v>0</v>
      </c>
      <c r="G41" s="162">
        <f>FINTERP(REFERENCE!$W$17:$W$67,REFERENCE!$V$17:$V$67,HYDROGRAPH!F41)</f>
        <v>0</v>
      </c>
      <c r="H41" s="132">
        <f>(F41-G41)/2*REFERENCE!$P$19</f>
        <v>0</v>
      </c>
      <c r="I41">
        <f>(FINTERP('STAGE-STORAGE'!$D$4:$D$54,'STAGE-STORAGE'!$A$4:$A$54,H41))</f>
        <v>0</v>
      </c>
    </row>
    <row r="42" spans="1:9" x14ac:dyDescent="0.25">
      <c r="A42">
        <v>39</v>
      </c>
      <c r="B42" s="132">
        <f t="shared" si="3"/>
        <v>6.333333333333333</v>
      </c>
      <c r="C42" s="162">
        <f>IF(B42&lt;(MAX(USER_INPUT!$J$14:$J$2000)),FINTERP(USER_INPUT!$J$14:$J$2000,USER_INPUT!$K$14:$K$2000,HYDROGRAPH!B42),0)</f>
        <v>0</v>
      </c>
      <c r="D42" s="132">
        <f t="shared" si="0"/>
        <v>0</v>
      </c>
      <c r="E42" s="162">
        <f t="shared" si="4"/>
        <v>0</v>
      </c>
      <c r="F42" s="162">
        <f t="shared" si="5"/>
        <v>0</v>
      </c>
      <c r="G42" s="162">
        <f>FINTERP(REFERENCE!$W$17:$W$67,REFERENCE!$V$17:$V$67,HYDROGRAPH!F42)</f>
        <v>0</v>
      </c>
      <c r="H42" s="132">
        <f>(F42-G42)/2*REFERENCE!$P$19</f>
        <v>0</v>
      </c>
      <c r="I42">
        <f>(FINTERP('STAGE-STORAGE'!$D$4:$D$54,'STAGE-STORAGE'!$A$4:$A$54,H42))</f>
        <v>0</v>
      </c>
    </row>
    <row r="43" spans="1:9" x14ac:dyDescent="0.25">
      <c r="A43">
        <v>40</v>
      </c>
      <c r="B43" s="132">
        <f t="shared" si="3"/>
        <v>6.5</v>
      </c>
      <c r="C43" s="162">
        <f>IF(B43&lt;(MAX(USER_INPUT!$J$14:$J$2000)),FINTERP(USER_INPUT!$J$14:$J$2000,USER_INPUT!$K$14:$K$2000,HYDROGRAPH!B43),0)</f>
        <v>0</v>
      </c>
      <c r="D43" s="132">
        <f t="shared" si="0"/>
        <v>0</v>
      </c>
      <c r="E43" s="162">
        <f t="shared" si="4"/>
        <v>0</v>
      </c>
      <c r="F43" s="162">
        <f t="shared" si="5"/>
        <v>0</v>
      </c>
      <c r="G43" s="162">
        <f>FINTERP(REFERENCE!$W$17:$W$67,REFERENCE!$V$17:$V$67,HYDROGRAPH!F43)</f>
        <v>0</v>
      </c>
      <c r="H43" s="132">
        <f>(F43-G43)/2*REFERENCE!$P$19</f>
        <v>0</v>
      </c>
      <c r="I43">
        <f>(FINTERP('STAGE-STORAGE'!$D$4:$D$54,'STAGE-STORAGE'!$A$4:$A$54,H43))</f>
        <v>0</v>
      </c>
    </row>
    <row r="44" spans="1:9" x14ac:dyDescent="0.25">
      <c r="A44">
        <v>41</v>
      </c>
      <c r="B44" s="132">
        <f t="shared" si="3"/>
        <v>6.6666666666666661</v>
      </c>
      <c r="C44" s="162">
        <f>IF(B44&lt;(MAX(USER_INPUT!$J$14:$J$2000)),FINTERP(USER_INPUT!$J$14:$J$2000,USER_INPUT!$K$14:$K$2000,HYDROGRAPH!B44),0)</f>
        <v>0</v>
      </c>
      <c r="D44" s="132">
        <f t="shared" si="0"/>
        <v>0</v>
      </c>
      <c r="E44" s="162">
        <f t="shared" si="4"/>
        <v>0</v>
      </c>
      <c r="F44" s="162">
        <f t="shared" si="5"/>
        <v>0</v>
      </c>
      <c r="G44" s="162">
        <f>FINTERP(REFERENCE!$W$17:$W$67,REFERENCE!$V$17:$V$67,HYDROGRAPH!F44)</f>
        <v>0</v>
      </c>
      <c r="H44" s="132">
        <f>(F44-G44)/2*REFERENCE!$P$19</f>
        <v>0</v>
      </c>
      <c r="I44">
        <f>(FINTERP('STAGE-STORAGE'!$D$4:$D$54,'STAGE-STORAGE'!$A$4:$A$54,H44))</f>
        <v>0</v>
      </c>
    </row>
    <row r="45" spans="1:9" x14ac:dyDescent="0.25">
      <c r="A45">
        <v>42</v>
      </c>
      <c r="B45" s="132">
        <f t="shared" si="3"/>
        <v>6.833333333333333</v>
      </c>
      <c r="C45" s="162">
        <f>IF(B45&lt;(MAX(USER_INPUT!$J$14:$J$2000)),FINTERP(USER_INPUT!$J$14:$J$2000,USER_INPUT!$K$14:$K$2000,HYDROGRAPH!B45),0)</f>
        <v>0</v>
      </c>
      <c r="D45" s="132">
        <f t="shared" si="0"/>
        <v>0</v>
      </c>
      <c r="E45" s="162">
        <f t="shared" si="4"/>
        <v>0</v>
      </c>
      <c r="F45" s="162">
        <f t="shared" si="5"/>
        <v>0</v>
      </c>
      <c r="G45" s="162">
        <f>FINTERP(REFERENCE!$W$17:$W$67,REFERENCE!$V$17:$V$67,HYDROGRAPH!F45)</f>
        <v>0</v>
      </c>
      <c r="H45" s="132">
        <f>(F45-G45)/2*REFERENCE!$P$19</f>
        <v>0</v>
      </c>
      <c r="I45">
        <f>(FINTERP('STAGE-STORAGE'!$D$4:$D$54,'STAGE-STORAGE'!$A$4:$A$54,H45))</f>
        <v>0</v>
      </c>
    </row>
    <row r="46" spans="1:9" x14ac:dyDescent="0.25">
      <c r="A46">
        <v>43</v>
      </c>
      <c r="B46" s="132">
        <f t="shared" si="3"/>
        <v>7</v>
      </c>
      <c r="C46" s="162">
        <f>IF(B46&lt;(MAX(USER_INPUT!$J$14:$J$2000)),FINTERP(USER_INPUT!$J$14:$J$2000,USER_INPUT!$K$14:$K$2000,HYDROGRAPH!B46),0)</f>
        <v>0</v>
      </c>
      <c r="D46" s="132">
        <f t="shared" si="0"/>
        <v>0</v>
      </c>
      <c r="E46" s="162">
        <f t="shared" si="4"/>
        <v>0</v>
      </c>
      <c r="F46" s="162">
        <f t="shared" si="5"/>
        <v>0</v>
      </c>
      <c r="G46" s="162">
        <f>FINTERP(REFERENCE!$W$17:$W$67,REFERENCE!$V$17:$V$67,HYDROGRAPH!F46)</f>
        <v>0</v>
      </c>
      <c r="H46" s="132">
        <f>(F46-G46)/2*REFERENCE!$P$19</f>
        <v>0</v>
      </c>
      <c r="I46">
        <f>(FINTERP('STAGE-STORAGE'!$D$4:$D$54,'STAGE-STORAGE'!$A$4:$A$54,H46))</f>
        <v>0</v>
      </c>
    </row>
    <row r="47" spans="1:9" x14ac:dyDescent="0.25">
      <c r="A47">
        <v>44</v>
      </c>
      <c r="B47" s="132">
        <f t="shared" si="3"/>
        <v>7.1666666666666661</v>
      </c>
      <c r="C47" s="162">
        <f>IF(B47&lt;(MAX(USER_INPUT!$J$14:$J$2000)),FINTERP(USER_INPUT!$J$14:$J$2000,USER_INPUT!$K$14:$K$2000,HYDROGRAPH!B47),0)</f>
        <v>0</v>
      </c>
      <c r="D47" s="132">
        <f t="shared" si="0"/>
        <v>0</v>
      </c>
      <c r="E47" s="162">
        <f t="shared" si="4"/>
        <v>0</v>
      </c>
      <c r="F47" s="162">
        <f t="shared" si="5"/>
        <v>0</v>
      </c>
      <c r="G47" s="162">
        <f>FINTERP(REFERENCE!$W$17:$W$67,REFERENCE!$V$17:$V$67,HYDROGRAPH!F47)</f>
        <v>0</v>
      </c>
      <c r="H47" s="132">
        <f>(F47-G47)/2*REFERENCE!$P$19</f>
        <v>0</v>
      </c>
      <c r="I47">
        <f>(FINTERP('STAGE-STORAGE'!$D$4:$D$54,'STAGE-STORAGE'!$A$4:$A$54,H47))</f>
        <v>0</v>
      </c>
    </row>
    <row r="48" spans="1:9" x14ac:dyDescent="0.25">
      <c r="A48">
        <v>45</v>
      </c>
      <c r="B48" s="132">
        <f t="shared" si="3"/>
        <v>7.333333333333333</v>
      </c>
      <c r="C48" s="162">
        <f>IF(B48&lt;(MAX(USER_INPUT!$J$14:$J$2000)),FINTERP(USER_INPUT!$J$14:$J$2000,USER_INPUT!$K$14:$K$2000,HYDROGRAPH!B48),0)</f>
        <v>0</v>
      </c>
      <c r="D48" s="132">
        <f t="shared" si="0"/>
        <v>0</v>
      </c>
      <c r="E48" s="162">
        <f t="shared" si="4"/>
        <v>0</v>
      </c>
      <c r="F48" s="162">
        <f t="shared" si="5"/>
        <v>0</v>
      </c>
      <c r="G48" s="162">
        <f>FINTERP(REFERENCE!$W$17:$W$67,REFERENCE!$V$17:$V$67,HYDROGRAPH!F48)</f>
        <v>0</v>
      </c>
      <c r="H48" s="132">
        <f>(F48-G48)/2*REFERENCE!$P$19</f>
        <v>0</v>
      </c>
      <c r="I48">
        <f>(FINTERP('STAGE-STORAGE'!$D$4:$D$54,'STAGE-STORAGE'!$A$4:$A$54,H48))</f>
        <v>0</v>
      </c>
    </row>
    <row r="49" spans="1:9" x14ac:dyDescent="0.25">
      <c r="A49">
        <v>46</v>
      </c>
      <c r="B49" s="132">
        <f t="shared" si="3"/>
        <v>7.5</v>
      </c>
      <c r="C49" s="162">
        <f>IF(B49&lt;(MAX(USER_INPUT!$J$14:$J$2000)),FINTERP(USER_INPUT!$J$14:$J$2000,USER_INPUT!$K$14:$K$2000,HYDROGRAPH!B49),0)</f>
        <v>0</v>
      </c>
      <c r="D49" s="132">
        <f t="shared" si="0"/>
        <v>0</v>
      </c>
      <c r="E49" s="162">
        <f t="shared" si="4"/>
        <v>0</v>
      </c>
      <c r="F49" s="162">
        <f t="shared" si="5"/>
        <v>0</v>
      </c>
      <c r="G49" s="162">
        <f>FINTERP(REFERENCE!$W$17:$W$67,REFERENCE!$V$17:$V$67,HYDROGRAPH!F49)</f>
        <v>0</v>
      </c>
      <c r="H49" s="132">
        <f>(F49-G49)/2*REFERENCE!$P$19</f>
        <v>0</v>
      </c>
      <c r="I49">
        <f>(FINTERP('STAGE-STORAGE'!$D$4:$D$54,'STAGE-STORAGE'!$A$4:$A$54,H49))</f>
        <v>0</v>
      </c>
    </row>
    <row r="50" spans="1:9" x14ac:dyDescent="0.25">
      <c r="A50">
        <v>47</v>
      </c>
      <c r="B50" s="132">
        <f t="shared" si="3"/>
        <v>7.6666666666666661</v>
      </c>
      <c r="C50" s="162">
        <f>IF(B50&lt;(MAX(USER_INPUT!$J$14:$J$2000)),FINTERP(USER_INPUT!$J$14:$J$2000,USER_INPUT!$K$14:$K$2000,HYDROGRAPH!B50),0)</f>
        <v>0</v>
      </c>
      <c r="D50" s="132">
        <f t="shared" si="0"/>
        <v>0</v>
      </c>
      <c r="E50" s="162">
        <f t="shared" si="4"/>
        <v>0</v>
      </c>
      <c r="F50" s="162">
        <f t="shared" si="5"/>
        <v>0</v>
      </c>
      <c r="G50" s="162">
        <f>FINTERP(REFERENCE!$W$17:$W$67,REFERENCE!$V$17:$V$67,HYDROGRAPH!F50)</f>
        <v>0</v>
      </c>
      <c r="H50" s="132">
        <f>(F50-G50)/2*REFERENCE!$P$19</f>
        <v>0</v>
      </c>
      <c r="I50">
        <f>(FINTERP('STAGE-STORAGE'!$D$4:$D$54,'STAGE-STORAGE'!$A$4:$A$54,H50))</f>
        <v>0</v>
      </c>
    </row>
    <row r="51" spans="1:9" x14ac:dyDescent="0.25">
      <c r="A51">
        <v>48</v>
      </c>
      <c r="B51" s="132">
        <f t="shared" si="3"/>
        <v>7.833333333333333</v>
      </c>
      <c r="C51" s="162">
        <f>IF(B51&lt;(MAX(USER_INPUT!$J$14:$J$2000)),FINTERP(USER_INPUT!$J$14:$J$2000,USER_INPUT!$K$14:$K$2000,HYDROGRAPH!B51),0)</f>
        <v>0</v>
      </c>
      <c r="D51" s="132">
        <f t="shared" si="0"/>
        <v>0</v>
      </c>
      <c r="E51" s="162">
        <f t="shared" si="4"/>
        <v>0</v>
      </c>
      <c r="F51" s="162">
        <f t="shared" si="5"/>
        <v>0</v>
      </c>
      <c r="G51" s="162">
        <f>FINTERP(REFERENCE!$W$17:$W$67,REFERENCE!$V$17:$V$67,HYDROGRAPH!F51)</f>
        <v>0</v>
      </c>
      <c r="H51" s="132">
        <f>(F51-G51)/2*REFERENCE!$P$19</f>
        <v>0</v>
      </c>
      <c r="I51">
        <f>(FINTERP('STAGE-STORAGE'!$D$4:$D$54,'STAGE-STORAGE'!$A$4:$A$54,H51))</f>
        <v>0</v>
      </c>
    </row>
    <row r="52" spans="1:9" x14ac:dyDescent="0.25">
      <c r="A52">
        <v>49</v>
      </c>
      <c r="B52" s="132">
        <f t="shared" si="3"/>
        <v>8</v>
      </c>
      <c r="C52" s="162">
        <f>IF(B52&lt;(MAX(USER_INPUT!$J$14:$J$2000)),FINTERP(USER_INPUT!$J$14:$J$2000,USER_INPUT!$K$14:$K$2000,HYDROGRAPH!B52),0)</f>
        <v>0</v>
      </c>
      <c r="D52" s="132">
        <f t="shared" si="0"/>
        <v>0</v>
      </c>
      <c r="E52" s="162">
        <f t="shared" si="4"/>
        <v>0</v>
      </c>
      <c r="F52" s="162">
        <f t="shared" si="5"/>
        <v>0</v>
      </c>
      <c r="G52" s="162">
        <f>FINTERP(REFERENCE!$W$17:$W$67,REFERENCE!$V$17:$V$67,HYDROGRAPH!F52)</f>
        <v>0</v>
      </c>
      <c r="H52" s="132">
        <f>(F52-G52)/2*REFERENCE!$P$19</f>
        <v>0</v>
      </c>
      <c r="I52">
        <f>(FINTERP('STAGE-STORAGE'!$D$4:$D$54,'STAGE-STORAGE'!$A$4:$A$54,H52))</f>
        <v>0</v>
      </c>
    </row>
    <row r="53" spans="1:9" x14ac:dyDescent="0.25">
      <c r="A53">
        <v>50</v>
      </c>
      <c r="B53" s="132">
        <f t="shared" si="3"/>
        <v>8.1666666666666661</v>
      </c>
      <c r="C53" s="162">
        <f>IF(B53&lt;(MAX(USER_INPUT!$J$14:$J$2000)),FINTERP(USER_INPUT!$J$14:$J$2000,USER_INPUT!$K$14:$K$2000,HYDROGRAPH!B53),0)</f>
        <v>0</v>
      </c>
      <c r="D53" s="132">
        <f t="shared" si="0"/>
        <v>0</v>
      </c>
      <c r="E53" s="162">
        <f t="shared" si="4"/>
        <v>0</v>
      </c>
      <c r="F53" s="162">
        <f t="shared" si="5"/>
        <v>0</v>
      </c>
      <c r="G53" s="162">
        <f>FINTERP(REFERENCE!$W$17:$W$67,REFERENCE!$V$17:$V$67,HYDROGRAPH!F53)</f>
        <v>0</v>
      </c>
      <c r="H53" s="132">
        <f>(F53-G53)/2*REFERENCE!$P$19</f>
        <v>0</v>
      </c>
      <c r="I53">
        <f>(FINTERP('STAGE-STORAGE'!$D$4:$D$54,'STAGE-STORAGE'!$A$4:$A$54,H53))</f>
        <v>0</v>
      </c>
    </row>
    <row r="54" spans="1:9" x14ac:dyDescent="0.25">
      <c r="A54">
        <v>51</v>
      </c>
      <c r="B54" s="132">
        <f t="shared" si="3"/>
        <v>8.3333333333333321</v>
      </c>
      <c r="C54" s="162">
        <f>IF(B54&lt;(MAX(USER_INPUT!$J$14:$J$2000)),FINTERP(USER_INPUT!$J$14:$J$2000,USER_INPUT!$K$14:$K$2000,HYDROGRAPH!B54),0)</f>
        <v>0</v>
      </c>
      <c r="D54" s="132">
        <f t="shared" si="0"/>
        <v>0</v>
      </c>
      <c r="E54" s="162">
        <f t="shared" si="4"/>
        <v>0</v>
      </c>
      <c r="F54" s="162">
        <f t="shared" si="5"/>
        <v>0</v>
      </c>
      <c r="G54" s="162">
        <f>FINTERP(REFERENCE!$W$17:$W$67,REFERENCE!$V$17:$V$67,HYDROGRAPH!F54)</f>
        <v>0</v>
      </c>
      <c r="H54" s="132">
        <f>(F54-G54)/2*REFERENCE!$P$19</f>
        <v>0</v>
      </c>
      <c r="I54">
        <f>(FINTERP('STAGE-STORAGE'!$D$4:$D$54,'STAGE-STORAGE'!$A$4:$A$54,H54))</f>
        <v>0</v>
      </c>
    </row>
    <row r="55" spans="1:9" x14ac:dyDescent="0.25">
      <c r="A55">
        <v>52</v>
      </c>
      <c r="B55" s="132">
        <f t="shared" si="3"/>
        <v>8.5</v>
      </c>
      <c r="C55" s="162">
        <f>IF(B55&lt;(MAX(USER_INPUT!$J$14:$J$2000)),FINTERP(USER_INPUT!$J$14:$J$2000,USER_INPUT!$K$14:$K$2000,HYDROGRAPH!B55),0)</f>
        <v>0</v>
      </c>
      <c r="D55" s="132">
        <f t="shared" si="0"/>
        <v>0</v>
      </c>
      <c r="E55" s="162">
        <f t="shared" si="4"/>
        <v>0</v>
      </c>
      <c r="F55" s="162">
        <f t="shared" si="5"/>
        <v>0</v>
      </c>
      <c r="G55" s="162">
        <f>FINTERP(REFERENCE!$W$17:$W$67,REFERENCE!$V$17:$V$67,HYDROGRAPH!F55)</f>
        <v>0</v>
      </c>
      <c r="H55" s="132">
        <f>(F55-G55)/2*REFERENCE!$P$19</f>
        <v>0</v>
      </c>
      <c r="I55">
        <f>(FINTERP('STAGE-STORAGE'!$D$4:$D$54,'STAGE-STORAGE'!$A$4:$A$54,H55))</f>
        <v>0</v>
      </c>
    </row>
    <row r="56" spans="1:9" x14ac:dyDescent="0.25">
      <c r="A56">
        <v>53</v>
      </c>
      <c r="B56" s="132">
        <f t="shared" si="3"/>
        <v>8.6666666666666661</v>
      </c>
      <c r="C56" s="162">
        <f>IF(B56&lt;(MAX(USER_INPUT!$J$14:$J$2000)),FINTERP(USER_INPUT!$J$14:$J$2000,USER_INPUT!$K$14:$K$2000,HYDROGRAPH!B56),0)</f>
        <v>0</v>
      </c>
      <c r="D56" s="132">
        <f t="shared" si="0"/>
        <v>0</v>
      </c>
      <c r="E56" s="162">
        <f t="shared" si="4"/>
        <v>0</v>
      </c>
      <c r="F56" s="162">
        <f t="shared" si="5"/>
        <v>0</v>
      </c>
      <c r="G56" s="162">
        <f>FINTERP(REFERENCE!$W$17:$W$67,REFERENCE!$V$17:$V$67,HYDROGRAPH!F56)</f>
        <v>0</v>
      </c>
      <c r="H56" s="132">
        <f>(F56-G56)/2*REFERENCE!$P$19</f>
        <v>0</v>
      </c>
      <c r="I56">
        <f>(FINTERP('STAGE-STORAGE'!$D$4:$D$54,'STAGE-STORAGE'!$A$4:$A$54,H56))</f>
        <v>0</v>
      </c>
    </row>
    <row r="57" spans="1:9" x14ac:dyDescent="0.25">
      <c r="A57">
        <v>54</v>
      </c>
      <c r="B57" s="132">
        <f t="shared" si="3"/>
        <v>8.8333333333333321</v>
      </c>
      <c r="C57" s="162">
        <f>IF(B57&lt;(MAX(USER_INPUT!$J$14:$J$2000)),FINTERP(USER_INPUT!$J$14:$J$2000,USER_INPUT!$K$14:$K$2000,HYDROGRAPH!B57),0)</f>
        <v>0</v>
      </c>
      <c r="D57" s="132">
        <f t="shared" si="0"/>
        <v>0</v>
      </c>
      <c r="E57" s="162">
        <f t="shared" si="4"/>
        <v>0</v>
      </c>
      <c r="F57" s="162">
        <f t="shared" si="5"/>
        <v>0</v>
      </c>
      <c r="G57" s="162">
        <f>FINTERP(REFERENCE!$W$17:$W$67,REFERENCE!$V$17:$V$67,HYDROGRAPH!F57)</f>
        <v>0</v>
      </c>
      <c r="H57" s="132">
        <f>(F57-G57)/2*REFERENCE!$P$19</f>
        <v>0</v>
      </c>
      <c r="I57">
        <f>(FINTERP('STAGE-STORAGE'!$D$4:$D$54,'STAGE-STORAGE'!$A$4:$A$54,H57))</f>
        <v>0</v>
      </c>
    </row>
    <row r="58" spans="1:9" x14ac:dyDescent="0.25">
      <c r="A58">
        <v>55</v>
      </c>
      <c r="B58" s="132">
        <f t="shared" si="3"/>
        <v>9</v>
      </c>
      <c r="C58" s="162">
        <f>IF(B58&lt;(MAX(USER_INPUT!$J$14:$J$2000)),FINTERP(USER_INPUT!$J$14:$J$2000,USER_INPUT!$K$14:$K$2000,HYDROGRAPH!B58),0)</f>
        <v>0</v>
      </c>
      <c r="D58" s="132">
        <f t="shared" si="0"/>
        <v>0</v>
      </c>
      <c r="E58" s="162">
        <f t="shared" si="4"/>
        <v>0</v>
      </c>
      <c r="F58" s="162">
        <f t="shared" si="5"/>
        <v>0</v>
      </c>
      <c r="G58" s="162">
        <f>FINTERP(REFERENCE!$W$17:$W$67,REFERENCE!$V$17:$V$67,HYDROGRAPH!F58)</f>
        <v>0</v>
      </c>
      <c r="H58" s="132">
        <f>(F58-G58)/2*REFERENCE!$P$19</f>
        <v>0</v>
      </c>
      <c r="I58">
        <f>(FINTERP('STAGE-STORAGE'!$D$4:$D$54,'STAGE-STORAGE'!$A$4:$A$54,H58))</f>
        <v>0</v>
      </c>
    </row>
    <row r="59" spans="1:9" x14ac:dyDescent="0.25">
      <c r="A59">
        <v>56</v>
      </c>
      <c r="B59" s="132">
        <f t="shared" si="3"/>
        <v>9.1666666666666661</v>
      </c>
      <c r="C59" s="162">
        <f>IF(B59&lt;(MAX(USER_INPUT!$J$14:$J$2000)),FINTERP(USER_INPUT!$J$14:$J$2000,USER_INPUT!$K$14:$K$2000,HYDROGRAPH!B59),0)</f>
        <v>0</v>
      </c>
      <c r="D59" s="132">
        <f t="shared" si="0"/>
        <v>0</v>
      </c>
      <c r="E59" s="162">
        <f t="shared" si="4"/>
        <v>0</v>
      </c>
      <c r="F59" s="162">
        <f t="shared" si="5"/>
        <v>0</v>
      </c>
      <c r="G59" s="162">
        <f>FINTERP(REFERENCE!$W$17:$W$67,REFERENCE!$V$17:$V$67,HYDROGRAPH!F59)</f>
        <v>0</v>
      </c>
      <c r="H59" s="132">
        <f>(F59-G59)/2*REFERENCE!$P$19</f>
        <v>0</v>
      </c>
      <c r="I59">
        <f>(FINTERP('STAGE-STORAGE'!$D$4:$D$54,'STAGE-STORAGE'!$A$4:$A$54,H59))</f>
        <v>0</v>
      </c>
    </row>
    <row r="60" spans="1:9" x14ac:dyDescent="0.25">
      <c r="A60">
        <v>57</v>
      </c>
      <c r="B60" s="132">
        <f t="shared" si="3"/>
        <v>9.3333333333333321</v>
      </c>
      <c r="C60" s="162">
        <f>IF(B60&lt;(MAX(USER_INPUT!$J$14:$J$2000)),FINTERP(USER_INPUT!$J$14:$J$2000,USER_INPUT!$K$14:$K$2000,HYDROGRAPH!B60),0)</f>
        <v>0</v>
      </c>
      <c r="D60" s="132">
        <f t="shared" si="0"/>
        <v>0</v>
      </c>
      <c r="E60" s="162">
        <f t="shared" si="4"/>
        <v>0</v>
      </c>
      <c r="F60" s="162">
        <f t="shared" si="5"/>
        <v>0</v>
      </c>
      <c r="G60" s="162">
        <f>FINTERP(REFERENCE!$W$17:$W$67,REFERENCE!$V$17:$V$67,HYDROGRAPH!F60)</f>
        <v>0</v>
      </c>
      <c r="H60" s="132">
        <f>(F60-G60)/2*REFERENCE!$P$19</f>
        <v>0</v>
      </c>
      <c r="I60">
        <f>(FINTERP('STAGE-STORAGE'!$D$4:$D$54,'STAGE-STORAGE'!$A$4:$A$54,H60))</f>
        <v>0</v>
      </c>
    </row>
    <row r="61" spans="1:9" x14ac:dyDescent="0.25">
      <c r="A61">
        <v>58</v>
      </c>
      <c r="B61" s="132">
        <f t="shared" si="3"/>
        <v>9.5</v>
      </c>
      <c r="C61" s="162">
        <f>IF(B61&lt;(MAX(USER_INPUT!$J$14:$J$2000)),FINTERP(USER_INPUT!$J$14:$J$2000,USER_INPUT!$K$14:$K$2000,HYDROGRAPH!B61),0)</f>
        <v>0</v>
      </c>
      <c r="D61" s="132">
        <f t="shared" si="0"/>
        <v>0</v>
      </c>
      <c r="E61" s="162">
        <f t="shared" si="4"/>
        <v>0</v>
      </c>
      <c r="F61" s="162">
        <f t="shared" si="5"/>
        <v>0</v>
      </c>
      <c r="G61" s="162">
        <f>FINTERP(REFERENCE!$W$17:$W$67,REFERENCE!$V$17:$V$67,HYDROGRAPH!F61)</f>
        <v>0</v>
      </c>
      <c r="H61" s="132">
        <f>(F61-G61)/2*REFERENCE!$P$19</f>
        <v>0</v>
      </c>
      <c r="I61">
        <f>(FINTERP('STAGE-STORAGE'!$D$4:$D$54,'STAGE-STORAGE'!$A$4:$A$54,H61))</f>
        <v>0</v>
      </c>
    </row>
    <row r="62" spans="1:9" x14ac:dyDescent="0.25">
      <c r="A62">
        <v>59</v>
      </c>
      <c r="B62" s="132">
        <f t="shared" si="3"/>
        <v>9.6666666666666661</v>
      </c>
      <c r="C62" s="162">
        <f>IF(B62&lt;(MAX(USER_INPUT!$J$14:$J$2000)),FINTERP(USER_INPUT!$J$14:$J$2000,USER_INPUT!$K$14:$K$2000,HYDROGRAPH!B62),0)</f>
        <v>0</v>
      </c>
      <c r="D62" s="132">
        <f t="shared" si="0"/>
        <v>0</v>
      </c>
      <c r="E62" s="162">
        <f t="shared" si="4"/>
        <v>0</v>
      </c>
      <c r="F62" s="162">
        <f t="shared" si="5"/>
        <v>0</v>
      </c>
      <c r="G62" s="162">
        <f>FINTERP(REFERENCE!$W$17:$W$67,REFERENCE!$V$17:$V$67,HYDROGRAPH!F62)</f>
        <v>0</v>
      </c>
      <c r="H62" s="132">
        <f>(F62-G62)/2*REFERENCE!$P$19</f>
        <v>0</v>
      </c>
      <c r="I62">
        <f>(FINTERP('STAGE-STORAGE'!$D$4:$D$54,'STAGE-STORAGE'!$A$4:$A$54,H62))</f>
        <v>0</v>
      </c>
    </row>
    <row r="63" spans="1:9" x14ac:dyDescent="0.25">
      <c r="A63">
        <v>60</v>
      </c>
      <c r="B63" s="132">
        <f t="shared" si="3"/>
        <v>9.8333333333333321</v>
      </c>
      <c r="C63" s="162">
        <f>IF(B63&lt;(MAX(USER_INPUT!$J$14:$J$2000)),FINTERP(USER_INPUT!$J$14:$J$2000,USER_INPUT!$K$14:$K$2000,HYDROGRAPH!B63),0)</f>
        <v>0</v>
      </c>
      <c r="D63" s="132">
        <f t="shared" si="0"/>
        <v>0</v>
      </c>
      <c r="E63" s="162">
        <f t="shared" si="4"/>
        <v>0</v>
      </c>
      <c r="F63" s="162">
        <f t="shared" si="5"/>
        <v>0</v>
      </c>
      <c r="G63" s="162">
        <f>FINTERP(REFERENCE!$W$17:$W$67,REFERENCE!$V$17:$V$67,HYDROGRAPH!F63)</f>
        <v>0</v>
      </c>
      <c r="H63" s="132">
        <f>(F63-G63)/2*REFERENCE!$P$19</f>
        <v>0</v>
      </c>
      <c r="I63">
        <f>(FINTERP('STAGE-STORAGE'!$D$4:$D$54,'STAGE-STORAGE'!$A$4:$A$54,H63))</f>
        <v>0</v>
      </c>
    </row>
    <row r="64" spans="1:9" x14ac:dyDescent="0.25">
      <c r="A64">
        <v>61</v>
      </c>
      <c r="B64" s="132">
        <f t="shared" si="3"/>
        <v>10</v>
      </c>
      <c r="C64" s="162">
        <f>IF(B64&lt;(MAX(USER_INPUT!$J$14:$J$2000)),FINTERP(USER_INPUT!$J$14:$J$2000,USER_INPUT!$K$14:$K$2000,HYDROGRAPH!B64),0)</f>
        <v>0</v>
      </c>
      <c r="D64" s="132">
        <f t="shared" si="0"/>
        <v>0</v>
      </c>
      <c r="E64" s="162">
        <f t="shared" si="4"/>
        <v>0</v>
      </c>
      <c r="F64" s="162">
        <f t="shared" si="5"/>
        <v>0</v>
      </c>
      <c r="G64" s="162">
        <f>FINTERP(REFERENCE!$W$17:$W$67,REFERENCE!$V$17:$V$67,HYDROGRAPH!F64)</f>
        <v>0</v>
      </c>
      <c r="H64" s="132">
        <f>(F64-G64)/2*REFERENCE!$P$19</f>
        <v>0</v>
      </c>
      <c r="I64">
        <f>(FINTERP('STAGE-STORAGE'!$D$4:$D$54,'STAGE-STORAGE'!$A$4:$A$54,H64))</f>
        <v>0</v>
      </c>
    </row>
    <row r="65" spans="1:9" x14ac:dyDescent="0.25">
      <c r="A65">
        <v>62</v>
      </c>
      <c r="B65" s="132">
        <f t="shared" si="3"/>
        <v>10.166666666666666</v>
      </c>
      <c r="C65" s="162">
        <f>IF(B65&lt;(MAX(USER_INPUT!$J$14:$J$2000)),FINTERP(USER_INPUT!$J$14:$J$2000,USER_INPUT!$K$14:$K$2000,HYDROGRAPH!B65),0)</f>
        <v>0</v>
      </c>
      <c r="D65" s="132">
        <f t="shared" si="0"/>
        <v>0</v>
      </c>
      <c r="E65" s="162">
        <f t="shared" si="4"/>
        <v>0</v>
      </c>
      <c r="F65" s="162">
        <f t="shared" si="5"/>
        <v>0</v>
      </c>
      <c r="G65" s="162">
        <f>FINTERP(REFERENCE!$W$17:$W$67,REFERENCE!$V$17:$V$67,HYDROGRAPH!F65)</f>
        <v>0</v>
      </c>
      <c r="H65" s="132">
        <f>(F65-G65)/2*REFERENCE!$P$19</f>
        <v>0</v>
      </c>
      <c r="I65">
        <f>(FINTERP('STAGE-STORAGE'!$D$4:$D$54,'STAGE-STORAGE'!$A$4:$A$54,H65))</f>
        <v>0</v>
      </c>
    </row>
    <row r="66" spans="1:9" x14ac:dyDescent="0.25">
      <c r="A66">
        <v>63</v>
      </c>
      <c r="B66" s="132">
        <f t="shared" si="3"/>
        <v>10.333333333333332</v>
      </c>
      <c r="C66" s="162">
        <f>IF(B66&lt;(MAX(USER_INPUT!$J$14:$J$2000)),FINTERP(USER_INPUT!$J$14:$J$2000,USER_INPUT!$K$14:$K$2000,HYDROGRAPH!B66),0)</f>
        <v>0</v>
      </c>
      <c r="D66" s="132">
        <f t="shared" si="0"/>
        <v>0</v>
      </c>
      <c r="E66" s="162">
        <f t="shared" si="4"/>
        <v>0</v>
      </c>
      <c r="F66" s="162">
        <f t="shared" si="5"/>
        <v>0</v>
      </c>
      <c r="G66" s="162">
        <f>FINTERP(REFERENCE!$W$17:$W$67,REFERENCE!$V$17:$V$67,HYDROGRAPH!F66)</f>
        <v>0</v>
      </c>
      <c r="H66" s="132">
        <f>(F66-G66)/2*REFERENCE!$P$19</f>
        <v>0</v>
      </c>
      <c r="I66">
        <f>(FINTERP('STAGE-STORAGE'!$D$4:$D$54,'STAGE-STORAGE'!$A$4:$A$54,H66))</f>
        <v>0</v>
      </c>
    </row>
    <row r="67" spans="1:9" x14ac:dyDescent="0.25">
      <c r="A67">
        <v>64</v>
      </c>
      <c r="B67" s="132">
        <f t="shared" si="3"/>
        <v>10.5</v>
      </c>
      <c r="C67" s="162">
        <f>IF(B67&lt;(MAX(USER_INPUT!$J$14:$J$2000)),FINTERP(USER_INPUT!$J$14:$J$2000,USER_INPUT!$K$14:$K$2000,HYDROGRAPH!B67),0)</f>
        <v>0</v>
      </c>
      <c r="D67" s="132">
        <f t="shared" si="0"/>
        <v>0</v>
      </c>
      <c r="E67" s="162">
        <f t="shared" si="4"/>
        <v>0</v>
      </c>
      <c r="F67" s="162">
        <f t="shared" si="5"/>
        <v>0</v>
      </c>
      <c r="G67" s="162">
        <f>FINTERP(REFERENCE!$W$17:$W$67,REFERENCE!$V$17:$V$67,HYDROGRAPH!F67)</f>
        <v>0</v>
      </c>
      <c r="H67" s="132">
        <f>(F67-G67)/2*REFERENCE!$P$19</f>
        <v>0</v>
      </c>
      <c r="I67">
        <f>(FINTERP('STAGE-STORAGE'!$D$4:$D$54,'STAGE-STORAGE'!$A$4:$A$54,H67))</f>
        <v>0</v>
      </c>
    </row>
    <row r="68" spans="1:9" x14ac:dyDescent="0.25">
      <c r="A68">
        <v>65</v>
      </c>
      <c r="B68" s="132">
        <f t="shared" si="3"/>
        <v>10.666666666666666</v>
      </c>
      <c r="C68" s="162">
        <f>IF(B68&lt;(MAX(USER_INPUT!$J$14:$J$2000)),FINTERP(USER_INPUT!$J$14:$J$2000,USER_INPUT!$K$14:$K$2000,HYDROGRAPH!B68),0)</f>
        <v>0</v>
      </c>
      <c r="D68" s="132">
        <f t="shared" si="0"/>
        <v>0</v>
      </c>
      <c r="E68" s="162">
        <f t="shared" si="4"/>
        <v>0</v>
      </c>
      <c r="F68" s="162">
        <f t="shared" si="5"/>
        <v>0</v>
      </c>
      <c r="G68" s="162">
        <f>FINTERP(REFERENCE!$W$17:$W$67,REFERENCE!$V$17:$V$67,HYDROGRAPH!F68)</f>
        <v>0</v>
      </c>
      <c r="H68" s="132">
        <f>(F68-G68)/2*REFERENCE!$P$19</f>
        <v>0</v>
      </c>
      <c r="I68">
        <f>(FINTERP('STAGE-STORAGE'!$D$4:$D$54,'STAGE-STORAGE'!$A$4:$A$54,H68))</f>
        <v>0</v>
      </c>
    </row>
    <row r="69" spans="1:9" x14ac:dyDescent="0.25">
      <c r="A69">
        <v>66</v>
      </c>
      <c r="B69" s="132">
        <f t="shared" si="3"/>
        <v>10.833333333333332</v>
      </c>
      <c r="C69" s="162">
        <f>IF(B69&lt;(MAX(USER_INPUT!$J$14:$J$2000)),FINTERP(USER_INPUT!$J$14:$J$2000,USER_INPUT!$K$14:$K$2000,HYDROGRAPH!B69),0)</f>
        <v>0</v>
      </c>
      <c r="D69" s="132">
        <f t="shared" ref="D69:D132" si="6">C69+C70</f>
        <v>0</v>
      </c>
      <c r="E69" s="162">
        <f t="shared" si="4"/>
        <v>0</v>
      </c>
      <c r="F69" s="162">
        <f t="shared" si="5"/>
        <v>0</v>
      </c>
      <c r="G69" s="162">
        <f>FINTERP(REFERENCE!$W$17:$W$67,REFERENCE!$V$17:$V$67,HYDROGRAPH!F69)</f>
        <v>0</v>
      </c>
      <c r="H69" s="132">
        <f>(F69-G69)/2*REFERENCE!$P$19</f>
        <v>0</v>
      </c>
      <c r="I69">
        <f>(FINTERP('STAGE-STORAGE'!$D$4:$D$54,'STAGE-STORAGE'!$A$4:$A$54,H69))</f>
        <v>0</v>
      </c>
    </row>
    <row r="70" spans="1:9" x14ac:dyDescent="0.25">
      <c r="A70">
        <v>67</v>
      </c>
      <c r="B70" s="132">
        <f t="shared" si="3"/>
        <v>11</v>
      </c>
      <c r="C70" s="162">
        <f>IF(B70&lt;(MAX(USER_INPUT!$J$14:$J$2000)),FINTERP(USER_INPUT!$J$14:$J$2000,USER_INPUT!$K$14:$K$2000,HYDROGRAPH!B70),0)</f>
        <v>0</v>
      </c>
      <c r="D70" s="132">
        <f t="shared" si="6"/>
        <v>0</v>
      </c>
      <c r="E70" s="162">
        <f t="shared" si="4"/>
        <v>0</v>
      </c>
      <c r="F70" s="162">
        <f t="shared" si="5"/>
        <v>0</v>
      </c>
      <c r="G70" s="162">
        <f>FINTERP(REFERENCE!$W$17:$W$67,REFERENCE!$V$17:$V$67,HYDROGRAPH!F70)</f>
        <v>0</v>
      </c>
      <c r="H70" s="132">
        <f>(F70-G70)/2*REFERENCE!$P$19</f>
        <v>0</v>
      </c>
      <c r="I70">
        <f>(FINTERP('STAGE-STORAGE'!$D$4:$D$54,'STAGE-STORAGE'!$A$4:$A$54,H70))</f>
        <v>0</v>
      </c>
    </row>
    <row r="71" spans="1:9" x14ac:dyDescent="0.25">
      <c r="A71">
        <v>68</v>
      </c>
      <c r="B71" s="132">
        <f t="shared" ref="B71:B134" si="7">$B$5*A70</f>
        <v>11.166666666666666</v>
      </c>
      <c r="C71" s="162">
        <f>IF(B71&lt;(MAX(USER_INPUT!$J$14:$J$2000)),FINTERP(USER_INPUT!$J$14:$J$2000,USER_INPUT!$K$14:$K$2000,HYDROGRAPH!B71),0)</f>
        <v>0</v>
      </c>
      <c r="D71" s="132">
        <f t="shared" si="6"/>
        <v>0</v>
      </c>
      <c r="E71" s="162">
        <f t="shared" si="4"/>
        <v>0</v>
      </c>
      <c r="F71" s="162">
        <f t="shared" si="5"/>
        <v>0</v>
      </c>
      <c r="G71" s="162">
        <f>FINTERP(REFERENCE!$W$17:$W$67,REFERENCE!$V$17:$V$67,HYDROGRAPH!F71)</f>
        <v>0</v>
      </c>
      <c r="H71" s="132">
        <f>(F71-G71)/2*REFERENCE!$P$19</f>
        <v>0</v>
      </c>
      <c r="I71">
        <f>(FINTERP('STAGE-STORAGE'!$D$4:$D$54,'STAGE-STORAGE'!$A$4:$A$54,H71))</f>
        <v>0</v>
      </c>
    </row>
    <row r="72" spans="1:9" x14ac:dyDescent="0.25">
      <c r="A72">
        <v>69</v>
      </c>
      <c r="B72" s="132">
        <f t="shared" si="7"/>
        <v>11.333333333333332</v>
      </c>
      <c r="C72" s="162">
        <f>IF(B72&lt;(MAX(USER_INPUT!$J$14:$J$2000)),FINTERP(USER_INPUT!$J$14:$J$2000,USER_INPUT!$K$14:$K$2000,HYDROGRAPH!B72),0)</f>
        <v>0</v>
      </c>
      <c r="D72" s="132">
        <f t="shared" si="6"/>
        <v>0</v>
      </c>
      <c r="E72" s="162">
        <f t="shared" si="4"/>
        <v>0</v>
      </c>
      <c r="F72" s="162">
        <f t="shared" si="5"/>
        <v>0</v>
      </c>
      <c r="G72" s="162">
        <f>FINTERP(REFERENCE!$W$17:$W$67,REFERENCE!$V$17:$V$67,HYDROGRAPH!F72)</f>
        <v>0</v>
      </c>
      <c r="H72" s="132">
        <f>(F72-G72)/2*REFERENCE!$P$19</f>
        <v>0</v>
      </c>
      <c r="I72">
        <f>(FINTERP('STAGE-STORAGE'!$D$4:$D$54,'STAGE-STORAGE'!$A$4:$A$54,H72))</f>
        <v>0</v>
      </c>
    </row>
    <row r="73" spans="1:9" x14ac:dyDescent="0.25">
      <c r="A73">
        <v>70</v>
      </c>
      <c r="B73" s="132">
        <f t="shared" si="7"/>
        <v>11.5</v>
      </c>
      <c r="C73" s="162">
        <f>IF(B73&lt;(MAX(USER_INPUT!$J$14:$J$2000)),FINTERP(USER_INPUT!$J$14:$J$2000,USER_INPUT!$K$14:$K$2000,HYDROGRAPH!B73),0)</f>
        <v>0</v>
      </c>
      <c r="D73" s="132">
        <f t="shared" si="6"/>
        <v>0</v>
      </c>
      <c r="E73" s="162">
        <f t="shared" ref="E73:E136" si="8">F72-(2*G72)</f>
        <v>0</v>
      </c>
      <c r="F73" s="162">
        <f t="shared" ref="F73:F136" si="9">D73+E73</f>
        <v>0</v>
      </c>
      <c r="G73" s="162">
        <f>FINTERP(REFERENCE!$W$17:$W$67,REFERENCE!$V$17:$V$67,HYDROGRAPH!F73)</f>
        <v>0</v>
      </c>
      <c r="H73" s="132">
        <f>(F73-G73)/2*REFERENCE!$P$19</f>
        <v>0</v>
      </c>
      <c r="I73">
        <f>(FINTERP('STAGE-STORAGE'!$D$4:$D$54,'STAGE-STORAGE'!$A$4:$A$54,H73))</f>
        <v>0</v>
      </c>
    </row>
    <row r="74" spans="1:9" x14ac:dyDescent="0.25">
      <c r="A74">
        <v>71</v>
      </c>
      <c r="B74" s="132">
        <f t="shared" si="7"/>
        <v>11.666666666666666</v>
      </c>
      <c r="C74" s="162">
        <f>IF(B74&lt;(MAX(USER_INPUT!$J$14:$J$2000)),FINTERP(USER_INPUT!$J$14:$J$2000,USER_INPUT!$K$14:$K$2000,HYDROGRAPH!B74),0)</f>
        <v>0</v>
      </c>
      <c r="D74" s="132">
        <f t="shared" si="6"/>
        <v>0</v>
      </c>
      <c r="E74" s="162">
        <f t="shared" si="8"/>
        <v>0</v>
      </c>
      <c r="F74" s="162">
        <f t="shared" si="9"/>
        <v>0</v>
      </c>
      <c r="G74" s="162">
        <f>FINTERP(REFERENCE!$W$17:$W$67,REFERENCE!$V$17:$V$67,HYDROGRAPH!F74)</f>
        <v>0</v>
      </c>
      <c r="H74" s="132">
        <f>(F74-G74)/2*REFERENCE!$P$19</f>
        <v>0</v>
      </c>
      <c r="I74">
        <f>(FINTERP('STAGE-STORAGE'!$D$4:$D$54,'STAGE-STORAGE'!$A$4:$A$54,H74))</f>
        <v>0</v>
      </c>
    </row>
    <row r="75" spans="1:9" x14ac:dyDescent="0.25">
      <c r="A75">
        <v>72</v>
      </c>
      <c r="B75" s="132">
        <f t="shared" si="7"/>
        <v>11.833333333333332</v>
      </c>
      <c r="C75" s="162">
        <f>IF(B75&lt;(MAX(USER_INPUT!$J$14:$J$2000)),FINTERP(USER_INPUT!$J$14:$J$2000,USER_INPUT!$K$14:$K$2000,HYDROGRAPH!B75),0)</f>
        <v>0</v>
      </c>
      <c r="D75" s="132">
        <f t="shared" si="6"/>
        <v>0</v>
      </c>
      <c r="E75" s="162">
        <f t="shared" si="8"/>
        <v>0</v>
      </c>
      <c r="F75" s="162">
        <f t="shared" si="9"/>
        <v>0</v>
      </c>
      <c r="G75" s="162">
        <f>FINTERP(REFERENCE!$W$17:$W$67,REFERENCE!$V$17:$V$67,HYDROGRAPH!F75)</f>
        <v>0</v>
      </c>
      <c r="H75" s="132">
        <f>(F75-G75)/2*REFERENCE!$P$19</f>
        <v>0</v>
      </c>
      <c r="I75">
        <f>(FINTERP('STAGE-STORAGE'!$D$4:$D$54,'STAGE-STORAGE'!$A$4:$A$54,H75))</f>
        <v>0</v>
      </c>
    </row>
    <row r="76" spans="1:9" x14ac:dyDescent="0.25">
      <c r="A76">
        <v>73</v>
      </c>
      <c r="B76" s="132">
        <f t="shared" si="7"/>
        <v>12</v>
      </c>
      <c r="C76" s="162">
        <f>IF(B76&lt;(MAX(USER_INPUT!$J$14:$J$2000)),FINTERP(USER_INPUT!$J$14:$J$2000,USER_INPUT!$K$14:$K$2000,HYDROGRAPH!B76),0)</f>
        <v>0</v>
      </c>
      <c r="D76" s="132">
        <f t="shared" si="6"/>
        <v>0</v>
      </c>
      <c r="E76" s="162">
        <f t="shared" si="8"/>
        <v>0</v>
      </c>
      <c r="F76" s="162">
        <f t="shared" si="9"/>
        <v>0</v>
      </c>
      <c r="G76" s="162">
        <f>FINTERP(REFERENCE!$W$17:$W$67,REFERENCE!$V$17:$V$67,HYDROGRAPH!F76)</f>
        <v>0</v>
      </c>
      <c r="H76" s="132">
        <f>(F76-G76)/2*REFERENCE!$P$19</f>
        <v>0</v>
      </c>
      <c r="I76">
        <f>(FINTERP('STAGE-STORAGE'!$D$4:$D$54,'STAGE-STORAGE'!$A$4:$A$54,H76))</f>
        <v>0</v>
      </c>
    </row>
    <row r="77" spans="1:9" x14ac:dyDescent="0.25">
      <c r="A77">
        <v>74</v>
      </c>
      <c r="B77" s="132">
        <f t="shared" si="7"/>
        <v>12.166666666666666</v>
      </c>
      <c r="C77" s="162">
        <f>IF(B77&lt;(MAX(USER_INPUT!$J$14:$J$2000)),FINTERP(USER_INPUT!$J$14:$J$2000,USER_INPUT!$K$14:$K$2000,HYDROGRAPH!B77),0)</f>
        <v>0</v>
      </c>
      <c r="D77" s="132">
        <f t="shared" si="6"/>
        <v>0</v>
      </c>
      <c r="E77" s="162">
        <f t="shared" si="8"/>
        <v>0</v>
      </c>
      <c r="F77" s="162">
        <f t="shared" si="9"/>
        <v>0</v>
      </c>
      <c r="G77" s="162">
        <f>FINTERP(REFERENCE!$W$17:$W$67,REFERENCE!$V$17:$V$67,HYDROGRAPH!F77)</f>
        <v>0</v>
      </c>
      <c r="H77" s="132">
        <f>(F77-G77)/2*REFERENCE!$P$19</f>
        <v>0</v>
      </c>
      <c r="I77">
        <f>(FINTERP('STAGE-STORAGE'!$D$4:$D$54,'STAGE-STORAGE'!$A$4:$A$54,H77))</f>
        <v>0</v>
      </c>
    </row>
    <row r="78" spans="1:9" x14ac:dyDescent="0.25">
      <c r="A78">
        <v>75</v>
      </c>
      <c r="B78" s="132">
        <f t="shared" si="7"/>
        <v>12.333333333333332</v>
      </c>
      <c r="C78" s="162">
        <f>IF(B78&lt;(MAX(USER_INPUT!$J$14:$J$2000)),FINTERP(USER_INPUT!$J$14:$J$2000,USER_INPUT!$K$14:$K$2000,HYDROGRAPH!B78),0)</f>
        <v>0</v>
      </c>
      <c r="D78" s="132">
        <f t="shared" si="6"/>
        <v>0</v>
      </c>
      <c r="E78" s="162">
        <f t="shared" si="8"/>
        <v>0</v>
      </c>
      <c r="F78" s="162">
        <f t="shared" si="9"/>
        <v>0</v>
      </c>
      <c r="G78" s="162">
        <f>FINTERP(REFERENCE!$W$17:$W$67,REFERENCE!$V$17:$V$67,HYDROGRAPH!F78)</f>
        <v>0</v>
      </c>
      <c r="H78" s="132">
        <f>(F78-G78)/2*REFERENCE!$P$19</f>
        <v>0</v>
      </c>
      <c r="I78">
        <f>(FINTERP('STAGE-STORAGE'!$D$4:$D$54,'STAGE-STORAGE'!$A$4:$A$54,H78))</f>
        <v>0</v>
      </c>
    </row>
    <row r="79" spans="1:9" x14ac:dyDescent="0.25">
      <c r="A79">
        <v>76</v>
      </c>
      <c r="B79" s="132">
        <f t="shared" si="7"/>
        <v>12.5</v>
      </c>
      <c r="C79" s="162">
        <f>IF(B79&lt;(MAX(USER_INPUT!$J$14:$J$2000)),FINTERP(USER_INPUT!$J$14:$J$2000,USER_INPUT!$K$14:$K$2000,HYDROGRAPH!B79),0)</f>
        <v>0</v>
      </c>
      <c r="D79" s="132">
        <f t="shared" si="6"/>
        <v>0</v>
      </c>
      <c r="E79" s="162">
        <f t="shared" si="8"/>
        <v>0</v>
      </c>
      <c r="F79" s="162">
        <f t="shared" si="9"/>
        <v>0</v>
      </c>
      <c r="G79" s="162">
        <f>FINTERP(REFERENCE!$W$17:$W$67,REFERENCE!$V$17:$V$67,HYDROGRAPH!F79)</f>
        <v>0</v>
      </c>
      <c r="H79" s="132">
        <f>(F79-G79)/2*REFERENCE!$P$19</f>
        <v>0</v>
      </c>
      <c r="I79">
        <f>(FINTERP('STAGE-STORAGE'!$D$4:$D$54,'STAGE-STORAGE'!$A$4:$A$54,H79))</f>
        <v>0</v>
      </c>
    </row>
    <row r="80" spans="1:9" x14ac:dyDescent="0.25">
      <c r="A80">
        <v>77</v>
      </c>
      <c r="B80" s="132">
        <f t="shared" si="7"/>
        <v>12.666666666666666</v>
      </c>
      <c r="C80" s="162">
        <f>IF(B80&lt;(MAX(USER_INPUT!$J$14:$J$2000)),FINTERP(USER_INPUT!$J$14:$J$2000,USER_INPUT!$K$14:$K$2000,HYDROGRAPH!B80),0)</f>
        <v>0</v>
      </c>
      <c r="D80" s="132">
        <f t="shared" si="6"/>
        <v>0</v>
      </c>
      <c r="E80" s="162">
        <f t="shared" si="8"/>
        <v>0</v>
      </c>
      <c r="F80" s="162">
        <f t="shared" si="9"/>
        <v>0</v>
      </c>
      <c r="G80" s="162">
        <f>FINTERP(REFERENCE!$W$17:$W$67,REFERENCE!$V$17:$V$67,HYDROGRAPH!F80)</f>
        <v>0</v>
      </c>
      <c r="H80" s="132">
        <f>(F80-G80)/2*REFERENCE!$P$19</f>
        <v>0</v>
      </c>
      <c r="I80">
        <f>(FINTERP('STAGE-STORAGE'!$D$4:$D$54,'STAGE-STORAGE'!$A$4:$A$54,H80))</f>
        <v>0</v>
      </c>
    </row>
    <row r="81" spans="1:9" x14ac:dyDescent="0.25">
      <c r="A81">
        <v>78</v>
      </c>
      <c r="B81" s="132">
        <f t="shared" si="7"/>
        <v>12.833333333333332</v>
      </c>
      <c r="C81" s="162">
        <f>IF(B81&lt;(MAX(USER_INPUT!$J$14:$J$2000)),FINTERP(USER_INPUT!$J$14:$J$2000,USER_INPUT!$K$14:$K$2000,HYDROGRAPH!B81),0)</f>
        <v>0</v>
      </c>
      <c r="D81" s="132">
        <f t="shared" si="6"/>
        <v>0</v>
      </c>
      <c r="E81" s="162">
        <f t="shared" si="8"/>
        <v>0</v>
      </c>
      <c r="F81" s="162">
        <f t="shared" si="9"/>
        <v>0</v>
      </c>
      <c r="G81" s="162">
        <f>FINTERP(REFERENCE!$W$17:$W$67,REFERENCE!$V$17:$V$67,HYDROGRAPH!F81)</f>
        <v>0</v>
      </c>
      <c r="H81" s="132">
        <f>(F81-G81)/2*REFERENCE!$P$19</f>
        <v>0</v>
      </c>
      <c r="I81">
        <f>(FINTERP('STAGE-STORAGE'!$D$4:$D$54,'STAGE-STORAGE'!$A$4:$A$54,H81))</f>
        <v>0</v>
      </c>
    </row>
    <row r="82" spans="1:9" x14ac:dyDescent="0.25">
      <c r="A82">
        <v>79</v>
      </c>
      <c r="B82" s="132">
        <f t="shared" si="7"/>
        <v>13</v>
      </c>
      <c r="C82" s="162">
        <f>IF(B82&lt;(MAX(USER_INPUT!$J$14:$J$2000)),FINTERP(USER_INPUT!$J$14:$J$2000,USER_INPUT!$K$14:$K$2000,HYDROGRAPH!B82),0)</f>
        <v>0</v>
      </c>
      <c r="D82" s="132">
        <f t="shared" si="6"/>
        <v>0</v>
      </c>
      <c r="E82" s="162">
        <f t="shared" si="8"/>
        <v>0</v>
      </c>
      <c r="F82" s="162">
        <f t="shared" si="9"/>
        <v>0</v>
      </c>
      <c r="G82" s="162">
        <f>FINTERP(REFERENCE!$W$17:$W$67,REFERENCE!$V$17:$V$67,HYDROGRAPH!F82)</f>
        <v>0</v>
      </c>
      <c r="H82" s="132">
        <f>(F82-G82)/2*REFERENCE!$P$19</f>
        <v>0</v>
      </c>
      <c r="I82">
        <f>(FINTERP('STAGE-STORAGE'!$D$4:$D$54,'STAGE-STORAGE'!$A$4:$A$54,H82))</f>
        <v>0</v>
      </c>
    </row>
    <row r="83" spans="1:9" x14ac:dyDescent="0.25">
      <c r="A83">
        <v>80</v>
      </c>
      <c r="B83" s="132">
        <f t="shared" si="7"/>
        <v>13.166666666666666</v>
      </c>
      <c r="C83" s="162">
        <f>IF(B83&lt;(MAX(USER_INPUT!$J$14:$J$2000)),FINTERP(USER_INPUT!$J$14:$J$2000,USER_INPUT!$K$14:$K$2000,HYDROGRAPH!B83),0)</f>
        <v>0</v>
      </c>
      <c r="D83" s="132">
        <f t="shared" si="6"/>
        <v>0</v>
      </c>
      <c r="E83" s="162">
        <f t="shared" si="8"/>
        <v>0</v>
      </c>
      <c r="F83" s="162">
        <f t="shared" si="9"/>
        <v>0</v>
      </c>
      <c r="G83" s="162">
        <f>FINTERP(REFERENCE!$W$17:$W$67,REFERENCE!$V$17:$V$67,HYDROGRAPH!F83)</f>
        <v>0</v>
      </c>
      <c r="H83" s="132">
        <f>(F83-G83)/2*REFERENCE!$P$19</f>
        <v>0</v>
      </c>
      <c r="I83">
        <f>(FINTERP('STAGE-STORAGE'!$D$4:$D$54,'STAGE-STORAGE'!$A$4:$A$54,H83))</f>
        <v>0</v>
      </c>
    </row>
    <row r="84" spans="1:9" x14ac:dyDescent="0.25">
      <c r="A84">
        <v>81</v>
      </c>
      <c r="B84" s="132">
        <f t="shared" si="7"/>
        <v>13.333333333333332</v>
      </c>
      <c r="C84" s="162">
        <f>IF(B84&lt;(MAX(USER_INPUT!$J$14:$J$2000)),FINTERP(USER_INPUT!$J$14:$J$2000,USER_INPUT!$K$14:$K$2000,HYDROGRAPH!B84),0)</f>
        <v>0</v>
      </c>
      <c r="D84" s="132">
        <f t="shared" si="6"/>
        <v>0</v>
      </c>
      <c r="E84" s="162">
        <f t="shared" si="8"/>
        <v>0</v>
      </c>
      <c r="F84" s="162">
        <f t="shared" si="9"/>
        <v>0</v>
      </c>
      <c r="G84" s="162">
        <f>FINTERP(REFERENCE!$W$17:$W$67,REFERENCE!$V$17:$V$67,HYDROGRAPH!F84)</f>
        <v>0</v>
      </c>
      <c r="H84" s="132">
        <f>(F84-G84)/2*REFERENCE!$P$19</f>
        <v>0</v>
      </c>
      <c r="I84">
        <f>(FINTERP('STAGE-STORAGE'!$D$4:$D$54,'STAGE-STORAGE'!$A$4:$A$54,H84))</f>
        <v>0</v>
      </c>
    </row>
    <row r="85" spans="1:9" x14ac:dyDescent="0.25">
      <c r="A85">
        <v>82</v>
      </c>
      <c r="B85" s="132">
        <f t="shared" si="7"/>
        <v>13.5</v>
      </c>
      <c r="C85" s="162">
        <f>IF(B85&lt;(MAX(USER_INPUT!$J$14:$J$2000)),FINTERP(USER_INPUT!$J$14:$J$2000,USER_INPUT!$K$14:$K$2000,HYDROGRAPH!B85),0)</f>
        <v>0</v>
      </c>
      <c r="D85" s="132">
        <f t="shared" si="6"/>
        <v>0</v>
      </c>
      <c r="E85" s="162">
        <f t="shared" si="8"/>
        <v>0</v>
      </c>
      <c r="F85" s="162">
        <f t="shared" si="9"/>
        <v>0</v>
      </c>
      <c r="G85" s="162">
        <f>FINTERP(REFERENCE!$W$17:$W$67,REFERENCE!$V$17:$V$67,HYDROGRAPH!F85)</f>
        <v>0</v>
      </c>
      <c r="H85" s="132">
        <f>(F85-G85)/2*REFERENCE!$P$19</f>
        <v>0</v>
      </c>
      <c r="I85">
        <f>(FINTERP('STAGE-STORAGE'!$D$4:$D$54,'STAGE-STORAGE'!$A$4:$A$54,H85))</f>
        <v>0</v>
      </c>
    </row>
    <row r="86" spans="1:9" x14ac:dyDescent="0.25">
      <c r="A86">
        <v>83</v>
      </c>
      <c r="B86" s="132">
        <f t="shared" si="7"/>
        <v>13.666666666666666</v>
      </c>
      <c r="C86" s="162">
        <f>IF(B86&lt;(MAX(USER_INPUT!$J$14:$J$2000)),FINTERP(USER_INPUT!$J$14:$J$2000,USER_INPUT!$K$14:$K$2000,HYDROGRAPH!B86),0)</f>
        <v>0</v>
      </c>
      <c r="D86" s="132">
        <f t="shared" si="6"/>
        <v>0</v>
      </c>
      <c r="E86" s="162">
        <f t="shared" si="8"/>
        <v>0</v>
      </c>
      <c r="F86" s="162">
        <f t="shared" si="9"/>
        <v>0</v>
      </c>
      <c r="G86" s="162">
        <f>FINTERP(REFERENCE!$W$17:$W$67,REFERENCE!$V$17:$V$67,HYDROGRAPH!F86)</f>
        <v>0</v>
      </c>
      <c r="H86" s="132">
        <f>(F86-G86)/2*REFERENCE!$P$19</f>
        <v>0</v>
      </c>
      <c r="I86">
        <f>(FINTERP('STAGE-STORAGE'!$D$4:$D$54,'STAGE-STORAGE'!$A$4:$A$54,H86))</f>
        <v>0</v>
      </c>
    </row>
    <row r="87" spans="1:9" x14ac:dyDescent="0.25">
      <c r="A87">
        <v>84</v>
      </c>
      <c r="B87" s="132">
        <f t="shared" si="7"/>
        <v>13.833333333333332</v>
      </c>
      <c r="C87" s="162">
        <f>IF(B87&lt;(MAX(USER_INPUT!$J$14:$J$2000)),FINTERP(USER_INPUT!$J$14:$J$2000,USER_INPUT!$K$14:$K$2000,HYDROGRAPH!B87),0)</f>
        <v>0</v>
      </c>
      <c r="D87" s="132">
        <f t="shared" si="6"/>
        <v>0</v>
      </c>
      <c r="E87" s="162">
        <f t="shared" si="8"/>
        <v>0</v>
      </c>
      <c r="F87" s="162">
        <f t="shared" si="9"/>
        <v>0</v>
      </c>
      <c r="G87" s="162">
        <f>FINTERP(REFERENCE!$W$17:$W$67,REFERENCE!$V$17:$V$67,HYDROGRAPH!F87)</f>
        <v>0</v>
      </c>
      <c r="H87" s="132">
        <f>(F87-G87)/2*REFERENCE!$P$19</f>
        <v>0</v>
      </c>
      <c r="I87">
        <f>(FINTERP('STAGE-STORAGE'!$D$4:$D$54,'STAGE-STORAGE'!$A$4:$A$54,H87))</f>
        <v>0</v>
      </c>
    </row>
    <row r="88" spans="1:9" x14ac:dyDescent="0.25">
      <c r="A88">
        <v>85</v>
      </c>
      <c r="B88" s="132">
        <f t="shared" si="7"/>
        <v>14</v>
      </c>
      <c r="C88" s="162">
        <f>IF(B88&lt;(MAX(USER_INPUT!$J$14:$J$2000)),FINTERP(USER_INPUT!$J$14:$J$2000,USER_INPUT!$K$14:$K$2000,HYDROGRAPH!B88),0)</f>
        <v>0</v>
      </c>
      <c r="D88" s="132">
        <f t="shared" si="6"/>
        <v>0</v>
      </c>
      <c r="E88" s="162">
        <f t="shared" si="8"/>
        <v>0</v>
      </c>
      <c r="F88" s="162">
        <f t="shared" si="9"/>
        <v>0</v>
      </c>
      <c r="G88" s="162">
        <f>FINTERP(REFERENCE!$W$17:$W$67,REFERENCE!$V$17:$V$67,HYDROGRAPH!F88)</f>
        <v>0</v>
      </c>
      <c r="H88" s="132">
        <f>(F88-G88)/2*REFERENCE!$P$19</f>
        <v>0</v>
      </c>
      <c r="I88">
        <f>(FINTERP('STAGE-STORAGE'!$D$4:$D$54,'STAGE-STORAGE'!$A$4:$A$54,H88))</f>
        <v>0</v>
      </c>
    </row>
    <row r="89" spans="1:9" x14ac:dyDescent="0.25">
      <c r="A89">
        <v>86</v>
      </c>
      <c r="B89" s="132">
        <f t="shared" si="7"/>
        <v>14.166666666666666</v>
      </c>
      <c r="C89" s="162">
        <f>IF(B89&lt;(MAX(USER_INPUT!$J$14:$J$2000)),FINTERP(USER_INPUT!$J$14:$J$2000,USER_INPUT!$K$14:$K$2000,HYDROGRAPH!B89),0)</f>
        <v>0</v>
      </c>
      <c r="D89" s="132">
        <f t="shared" si="6"/>
        <v>0</v>
      </c>
      <c r="E89" s="162">
        <f t="shared" si="8"/>
        <v>0</v>
      </c>
      <c r="F89" s="162">
        <f t="shared" si="9"/>
        <v>0</v>
      </c>
      <c r="G89" s="162">
        <f>FINTERP(REFERENCE!$W$17:$W$67,REFERENCE!$V$17:$V$67,HYDROGRAPH!F89)</f>
        <v>0</v>
      </c>
      <c r="H89" s="132">
        <f>(F89-G89)/2*REFERENCE!$P$19</f>
        <v>0</v>
      </c>
      <c r="I89">
        <f>(FINTERP('STAGE-STORAGE'!$D$4:$D$54,'STAGE-STORAGE'!$A$4:$A$54,H89))</f>
        <v>0</v>
      </c>
    </row>
    <row r="90" spans="1:9" x14ac:dyDescent="0.25">
      <c r="A90">
        <v>87</v>
      </c>
      <c r="B90" s="132">
        <f t="shared" si="7"/>
        <v>14.333333333333332</v>
      </c>
      <c r="C90" s="162">
        <f>IF(B90&lt;(MAX(USER_INPUT!$J$14:$J$2000)),FINTERP(USER_INPUT!$J$14:$J$2000,USER_INPUT!$K$14:$K$2000,HYDROGRAPH!B90),0)</f>
        <v>0</v>
      </c>
      <c r="D90" s="132">
        <f t="shared" si="6"/>
        <v>0</v>
      </c>
      <c r="E90" s="162">
        <f t="shared" si="8"/>
        <v>0</v>
      </c>
      <c r="F90" s="162">
        <f t="shared" si="9"/>
        <v>0</v>
      </c>
      <c r="G90" s="162">
        <f>FINTERP(REFERENCE!$W$17:$W$67,REFERENCE!$V$17:$V$67,HYDROGRAPH!F90)</f>
        <v>0</v>
      </c>
      <c r="H90" s="132">
        <f>(F90-G90)/2*REFERENCE!$P$19</f>
        <v>0</v>
      </c>
      <c r="I90">
        <f>(FINTERP('STAGE-STORAGE'!$D$4:$D$54,'STAGE-STORAGE'!$A$4:$A$54,H90))</f>
        <v>0</v>
      </c>
    </row>
    <row r="91" spans="1:9" x14ac:dyDescent="0.25">
      <c r="A91">
        <v>88</v>
      </c>
      <c r="B91" s="132">
        <f t="shared" si="7"/>
        <v>14.5</v>
      </c>
      <c r="C91" s="162">
        <f>IF(B91&lt;(MAX(USER_INPUT!$J$14:$J$2000)),FINTERP(USER_INPUT!$J$14:$J$2000,USER_INPUT!$K$14:$K$2000,HYDROGRAPH!B91),0)</f>
        <v>0</v>
      </c>
      <c r="D91" s="132">
        <f t="shared" si="6"/>
        <v>0</v>
      </c>
      <c r="E91" s="162">
        <f t="shared" si="8"/>
        <v>0</v>
      </c>
      <c r="F91" s="162">
        <f t="shared" si="9"/>
        <v>0</v>
      </c>
      <c r="G91" s="162">
        <f>FINTERP(REFERENCE!$W$17:$W$67,REFERENCE!$V$17:$V$67,HYDROGRAPH!F91)</f>
        <v>0</v>
      </c>
      <c r="H91" s="132">
        <f>(F91-G91)/2*REFERENCE!$P$19</f>
        <v>0</v>
      </c>
      <c r="I91">
        <f>(FINTERP('STAGE-STORAGE'!$D$4:$D$54,'STAGE-STORAGE'!$A$4:$A$54,H91))</f>
        <v>0</v>
      </c>
    </row>
    <row r="92" spans="1:9" x14ac:dyDescent="0.25">
      <c r="A92">
        <v>89</v>
      </c>
      <c r="B92" s="132">
        <f t="shared" si="7"/>
        <v>14.666666666666666</v>
      </c>
      <c r="C92" s="162">
        <f>IF(B92&lt;(MAX(USER_INPUT!$J$14:$J$2000)),FINTERP(USER_INPUT!$J$14:$J$2000,USER_INPUT!$K$14:$K$2000,HYDROGRAPH!B92),0)</f>
        <v>0</v>
      </c>
      <c r="D92" s="132">
        <f t="shared" si="6"/>
        <v>0</v>
      </c>
      <c r="E92" s="162">
        <f t="shared" si="8"/>
        <v>0</v>
      </c>
      <c r="F92" s="162">
        <f t="shared" si="9"/>
        <v>0</v>
      </c>
      <c r="G92" s="162">
        <f>FINTERP(REFERENCE!$W$17:$W$67,REFERENCE!$V$17:$V$67,HYDROGRAPH!F92)</f>
        <v>0</v>
      </c>
      <c r="H92" s="132">
        <f>(F92-G92)/2*REFERENCE!$P$19</f>
        <v>0</v>
      </c>
      <c r="I92">
        <f>(FINTERP('STAGE-STORAGE'!$D$4:$D$54,'STAGE-STORAGE'!$A$4:$A$54,H92))</f>
        <v>0</v>
      </c>
    </row>
    <row r="93" spans="1:9" x14ac:dyDescent="0.25">
      <c r="A93">
        <v>90</v>
      </c>
      <c r="B93" s="132">
        <f t="shared" si="7"/>
        <v>14.833333333333332</v>
      </c>
      <c r="C93" s="162">
        <f>IF(B93&lt;(MAX(USER_INPUT!$J$14:$J$2000)),FINTERP(USER_INPUT!$J$14:$J$2000,USER_INPUT!$K$14:$K$2000,HYDROGRAPH!B93),0)</f>
        <v>0</v>
      </c>
      <c r="D93" s="132">
        <f t="shared" si="6"/>
        <v>0</v>
      </c>
      <c r="E93" s="162">
        <f t="shared" si="8"/>
        <v>0</v>
      </c>
      <c r="F93" s="162">
        <f t="shared" si="9"/>
        <v>0</v>
      </c>
      <c r="G93" s="162">
        <f>FINTERP(REFERENCE!$W$17:$W$67,REFERENCE!$V$17:$V$67,HYDROGRAPH!F93)</f>
        <v>0</v>
      </c>
      <c r="H93" s="132">
        <f>(F93-G93)/2*REFERENCE!$P$19</f>
        <v>0</v>
      </c>
      <c r="I93">
        <f>(FINTERP('STAGE-STORAGE'!$D$4:$D$54,'STAGE-STORAGE'!$A$4:$A$54,H93))</f>
        <v>0</v>
      </c>
    </row>
    <row r="94" spans="1:9" x14ac:dyDescent="0.25">
      <c r="A94">
        <v>91</v>
      </c>
      <c r="B94" s="132">
        <f t="shared" si="7"/>
        <v>15</v>
      </c>
      <c r="C94" s="162">
        <f>IF(B94&lt;(MAX(USER_INPUT!$J$14:$J$2000)),FINTERP(USER_INPUT!$J$14:$J$2000,USER_INPUT!$K$14:$K$2000,HYDROGRAPH!B94),0)</f>
        <v>0</v>
      </c>
      <c r="D94" s="132">
        <f t="shared" si="6"/>
        <v>0</v>
      </c>
      <c r="E94" s="162">
        <f t="shared" si="8"/>
        <v>0</v>
      </c>
      <c r="F94" s="162">
        <f t="shared" si="9"/>
        <v>0</v>
      </c>
      <c r="G94" s="162">
        <f>FINTERP(REFERENCE!$W$17:$W$67,REFERENCE!$V$17:$V$67,HYDROGRAPH!F94)</f>
        <v>0</v>
      </c>
      <c r="H94" s="132">
        <f>(F94-G94)/2*REFERENCE!$P$19</f>
        <v>0</v>
      </c>
      <c r="I94">
        <f>(FINTERP('STAGE-STORAGE'!$D$4:$D$54,'STAGE-STORAGE'!$A$4:$A$54,H94))</f>
        <v>0</v>
      </c>
    </row>
    <row r="95" spans="1:9" x14ac:dyDescent="0.25">
      <c r="A95">
        <v>92</v>
      </c>
      <c r="B95" s="132">
        <f t="shared" si="7"/>
        <v>15.166666666666666</v>
      </c>
      <c r="C95" s="162">
        <f>IF(B95&lt;(MAX(USER_INPUT!$J$14:$J$2000)),FINTERP(USER_INPUT!$J$14:$J$2000,USER_INPUT!$K$14:$K$2000,HYDROGRAPH!B95),0)</f>
        <v>0</v>
      </c>
      <c r="D95" s="132">
        <f t="shared" si="6"/>
        <v>0</v>
      </c>
      <c r="E95" s="162">
        <f t="shared" si="8"/>
        <v>0</v>
      </c>
      <c r="F95" s="162">
        <f t="shared" si="9"/>
        <v>0</v>
      </c>
      <c r="G95" s="162">
        <f>FINTERP(REFERENCE!$W$17:$W$67,REFERENCE!$V$17:$V$67,HYDROGRAPH!F95)</f>
        <v>0</v>
      </c>
      <c r="H95" s="132">
        <f>(F95-G95)/2*REFERENCE!$P$19</f>
        <v>0</v>
      </c>
      <c r="I95">
        <f>(FINTERP('STAGE-STORAGE'!$D$4:$D$54,'STAGE-STORAGE'!$A$4:$A$54,H95))</f>
        <v>0</v>
      </c>
    </row>
    <row r="96" spans="1:9" x14ac:dyDescent="0.25">
      <c r="A96">
        <v>93</v>
      </c>
      <c r="B96" s="132">
        <f t="shared" si="7"/>
        <v>15.333333333333332</v>
      </c>
      <c r="C96" s="162">
        <f>IF(B96&lt;(MAX(USER_INPUT!$J$14:$J$2000)),FINTERP(USER_INPUT!$J$14:$J$2000,USER_INPUT!$K$14:$K$2000,HYDROGRAPH!B96),0)</f>
        <v>0</v>
      </c>
      <c r="D96" s="132">
        <f t="shared" si="6"/>
        <v>0</v>
      </c>
      <c r="E96" s="162">
        <f t="shared" si="8"/>
        <v>0</v>
      </c>
      <c r="F96" s="162">
        <f t="shared" si="9"/>
        <v>0</v>
      </c>
      <c r="G96" s="162">
        <f>FINTERP(REFERENCE!$W$17:$W$67,REFERENCE!$V$17:$V$67,HYDROGRAPH!F96)</f>
        <v>0</v>
      </c>
      <c r="H96" s="132">
        <f>(F96-G96)/2*REFERENCE!$P$19</f>
        <v>0</v>
      </c>
      <c r="I96">
        <f>(FINTERP('STAGE-STORAGE'!$D$4:$D$54,'STAGE-STORAGE'!$A$4:$A$54,H96))</f>
        <v>0</v>
      </c>
    </row>
    <row r="97" spans="1:9" x14ac:dyDescent="0.25">
      <c r="A97">
        <v>94</v>
      </c>
      <c r="B97" s="132">
        <f t="shared" si="7"/>
        <v>15.5</v>
      </c>
      <c r="C97" s="162">
        <f>IF(B97&lt;(MAX(USER_INPUT!$J$14:$J$2000)),FINTERP(USER_INPUT!$J$14:$J$2000,USER_INPUT!$K$14:$K$2000,HYDROGRAPH!B97),0)</f>
        <v>0</v>
      </c>
      <c r="D97" s="132">
        <f t="shared" si="6"/>
        <v>0</v>
      </c>
      <c r="E97" s="162">
        <f t="shared" si="8"/>
        <v>0</v>
      </c>
      <c r="F97" s="162">
        <f t="shared" si="9"/>
        <v>0</v>
      </c>
      <c r="G97" s="162">
        <f>FINTERP(REFERENCE!$W$17:$W$67,REFERENCE!$V$17:$V$67,HYDROGRAPH!F97)</f>
        <v>0</v>
      </c>
      <c r="H97" s="132">
        <f>(F97-G97)/2*REFERENCE!$P$19</f>
        <v>0</v>
      </c>
      <c r="I97">
        <f>(FINTERP('STAGE-STORAGE'!$D$4:$D$54,'STAGE-STORAGE'!$A$4:$A$54,H97))</f>
        <v>0</v>
      </c>
    </row>
    <row r="98" spans="1:9" x14ac:dyDescent="0.25">
      <c r="A98">
        <v>95</v>
      </c>
      <c r="B98" s="132">
        <f t="shared" si="7"/>
        <v>15.666666666666666</v>
      </c>
      <c r="C98" s="162">
        <f>IF(B98&lt;(MAX(USER_INPUT!$J$14:$J$2000)),FINTERP(USER_INPUT!$J$14:$J$2000,USER_INPUT!$K$14:$K$2000,HYDROGRAPH!B98),0)</f>
        <v>0</v>
      </c>
      <c r="D98" s="132">
        <f t="shared" si="6"/>
        <v>0</v>
      </c>
      <c r="E98" s="162">
        <f t="shared" si="8"/>
        <v>0</v>
      </c>
      <c r="F98" s="162">
        <f t="shared" si="9"/>
        <v>0</v>
      </c>
      <c r="G98" s="162">
        <f>FINTERP(REFERENCE!$W$17:$W$67,REFERENCE!$V$17:$V$67,HYDROGRAPH!F98)</f>
        <v>0</v>
      </c>
      <c r="H98" s="132">
        <f>(F98-G98)/2*REFERENCE!$P$19</f>
        <v>0</v>
      </c>
      <c r="I98">
        <f>(FINTERP('STAGE-STORAGE'!$D$4:$D$54,'STAGE-STORAGE'!$A$4:$A$54,H98))</f>
        <v>0</v>
      </c>
    </row>
    <row r="99" spans="1:9" x14ac:dyDescent="0.25">
      <c r="A99">
        <v>96</v>
      </c>
      <c r="B99" s="132">
        <f t="shared" si="7"/>
        <v>15.833333333333332</v>
      </c>
      <c r="C99" s="162">
        <f>IF(B99&lt;(MAX(USER_INPUT!$J$14:$J$2000)),FINTERP(USER_INPUT!$J$14:$J$2000,USER_INPUT!$K$14:$K$2000,HYDROGRAPH!B99),0)</f>
        <v>0</v>
      </c>
      <c r="D99" s="132">
        <f t="shared" si="6"/>
        <v>0</v>
      </c>
      <c r="E99" s="162">
        <f t="shared" si="8"/>
        <v>0</v>
      </c>
      <c r="F99" s="162">
        <f t="shared" si="9"/>
        <v>0</v>
      </c>
      <c r="G99" s="162">
        <f>FINTERP(REFERENCE!$W$17:$W$67,REFERENCE!$V$17:$V$67,HYDROGRAPH!F99)</f>
        <v>0</v>
      </c>
      <c r="H99" s="132">
        <f>(F99-G99)/2*REFERENCE!$P$19</f>
        <v>0</v>
      </c>
      <c r="I99">
        <f>(FINTERP('STAGE-STORAGE'!$D$4:$D$54,'STAGE-STORAGE'!$A$4:$A$54,H99))</f>
        <v>0</v>
      </c>
    </row>
    <row r="100" spans="1:9" x14ac:dyDescent="0.25">
      <c r="A100">
        <v>97</v>
      </c>
      <c r="B100" s="132">
        <f t="shared" si="7"/>
        <v>16</v>
      </c>
      <c r="C100" s="162">
        <f>IF(B100&lt;(MAX(USER_INPUT!$J$14:$J$2000)),FINTERP(USER_INPUT!$J$14:$J$2000,USER_INPUT!$K$14:$K$2000,HYDROGRAPH!B100),0)</f>
        <v>0</v>
      </c>
      <c r="D100" s="132">
        <f t="shared" si="6"/>
        <v>0</v>
      </c>
      <c r="E100" s="162">
        <f t="shared" si="8"/>
        <v>0</v>
      </c>
      <c r="F100" s="162">
        <f t="shared" si="9"/>
        <v>0</v>
      </c>
      <c r="G100" s="162">
        <f>FINTERP(REFERENCE!$W$17:$W$67,REFERENCE!$V$17:$V$67,HYDROGRAPH!F100)</f>
        <v>0</v>
      </c>
      <c r="H100" s="132">
        <f>(F100-G100)/2*REFERENCE!$P$19</f>
        <v>0</v>
      </c>
      <c r="I100">
        <f>(FINTERP('STAGE-STORAGE'!$D$4:$D$54,'STAGE-STORAGE'!$A$4:$A$54,H100))</f>
        <v>0</v>
      </c>
    </row>
    <row r="101" spans="1:9" x14ac:dyDescent="0.25">
      <c r="A101">
        <v>98</v>
      </c>
      <c r="B101" s="132">
        <f t="shared" si="7"/>
        <v>16.166666666666664</v>
      </c>
      <c r="C101" s="162">
        <f>IF(B101&lt;(MAX(USER_INPUT!$J$14:$J$2000)),FINTERP(USER_INPUT!$J$14:$J$2000,USER_INPUT!$K$14:$K$2000,HYDROGRAPH!B101),0)</f>
        <v>0</v>
      </c>
      <c r="D101" s="132">
        <f t="shared" si="6"/>
        <v>0</v>
      </c>
      <c r="E101" s="162">
        <f t="shared" si="8"/>
        <v>0</v>
      </c>
      <c r="F101" s="162">
        <f t="shared" si="9"/>
        <v>0</v>
      </c>
      <c r="G101" s="162">
        <f>FINTERP(REFERENCE!$W$17:$W$67,REFERENCE!$V$17:$V$67,HYDROGRAPH!F101)</f>
        <v>0</v>
      </c>
      <c r="H101" s="132">
        <f>(F101-G101)/2*REFERENCE!$P$19</f>
        <v>0</v>
      </c>
      <c r="I101">
        <f>(FINTERP('STAGE-STORAGE'!$D$4:$D$54,'STAGE-STORAGE'!$A$4:$A$54,H101))</f>
        <v>0</v>
      </c>
    </row>
    <row r="102" spans="1:9" x14ac:dyDescent="0.25">
      <c r="A102">
        <v>99</v>
      </c>
      <c r="B102" s="132">
        <f t="shared" si="7"/>
        <v>16.333333333333332</v>
      </c>
      <c r="C102" s="162">
        <f>IF(B102&lt;(MAX(USER_INPUT!$J$14:$J$2000)),FINTERP(USER_INPUT!$J$14:$J$2000,USER_INPUT!$K$14:$K$2000,HYDROGRAPH!B102),0)</f>
        <v>0</v>
      </c>
      <c r="D102" s="132">
        <f t="shared" si="6"/>
        <v>0</v>
      </c>
      <c r="E102" s="162">
        <f t="shared" si="8"/>
        <v>0</v>
      </c>
      <c r="F102" s="162">
        <f t="shared" si="9"/>
        <v>0</v>
      </c>
      <c r="G102" s="162">
        <f>FINTERP(REFERENCE!$W$17:$W$67,REFERENCE!$V$17:$V$67,HYDROGRAPH!F102)</f>
        <v>0</v>
      </c>
      <c r="H102" s="132">
        <f>(F102-G102)/2*REFERENCE!$P$19</f>
        <v>0</v>
      </c>
      <c r="I102">
        <f>(FINTERP('STAGE-STORAGE'!$D$4:$D$54,'STAGE-STORAGE'!$A$4:$A$54,H102))</f>
        <v>0</v>
      </c>
    </row>
    <row r="103" spans="1:9" x14ac:dyDescent="0.25">
      <c r="A103">
        <v>100</v>
      </c>
      <c r="B103" s="132">
        <f t="shared" si="7"/>
        <v>16.5</v>
      </c>
      <c r="C103" s="162">
        <f>IF(B103&lt;(MAX(USER_INPUT!$J$14:$J$2000)),FINTERP(USER_INPUT!$J$14:$J$2000,USER_INPUT!$K$14:$K$2000,HYDROGRAPH!B103),0)</f>
        <v>0</v>
      </c>
      <c r="D103" s="132">
        <f t="shared" si="6"/>
        <v>0</v>
      </c>
      <c r="E103" s="162">
        <f t="shared" si="8"/>
        <v>0</v>
      </c>
      <c r="F103" s="162">
        <f t="shared" si="9"/>
        <v>0</v>
      </c>
      <c r="G103" s="162">
        <f>FINTERP(REFERENCE!$W$17:$W$67,REFERENCE!$V$17:$V$67,HYDROGRAPH!F103)</f>
        <v>0</v>
      </c>
      <c r="H103" s="132">
        <f>(F103-G103)/2*REFERENCE!$P$19</f>
        <v>0</v>
      </c>
      <c r="I103">
        <f>(FINTERP('STAGE-STORAGE'!$D$4:$D$54,'STAGE-STORAGE'!$A$4:$A$54,H103))</f>
        <v>0</v>
      </c>
    </row>
    <row r="104" spans="1:9" x14ac:dyDescent="0.25">
      <c r="A104">
        <v>101</v>
      </c>
      <c r="B104" s="132">
        <f t="shared" si="7"/>
        <v>16.666666666666664</v>
      </c>
      <c r="C104" s="162">
        <f>IF(B104&lt;(MAX(USER_INPUT!$J$14:$J$2000)),FINTERP(USER_INPUT!$J$14:$J$2000,USER_INPUT!$K$14:$K$2000,HYDROGRAPH!B104),0)</f>
        <v>0</v>
      </c>
      <c r="D104" s="132">
        <f t="shared" si="6"/>
        <v>0</v>
      </c>
      <c r="E104" s="162">
        <f t="shared" si="8"/>
        <v>0</v>
      </c>
      <c r="F104" s="162">
        <f t="shared" si="9"/>
        <v>0</v>
      </c>
      <c r="G104" s="162">
        <f>FINTERP(REFERENCE!$W$17:$W$67,REFERENCE!$V$17:$V$67,HYDROGRAPH!F104)</f>
        <v>0</v>
      </c>
      <c r="H104" s="132">
        <f>(F104-G104)/2*REFERENCE!$P$19</f>
        <v>0</v>
      </c>
      <c r="I104">
        <f>(FINTERP('STAGE-STORAGE'!$D$4:$D$54,'STAGE-STORAGE'!$A$4:$A$54,H104))</f>
        <v>0</v>
      </c>
    </row>
    <row r="105" spans="1:9" x14ac:dyDescent="0.25">
      <c r="A105">
        <v>102</v>
      </c>
      <c r="B105" s="132">
        <f t="shared" si="7"/>
        <v>16.833333333333332</v>
      </c>
      <c r="C105" s="162">
        <f>IF(B105&lt;(MAX(USER_INPUT!$J$14:$J$2000)),FINTERP(USER_INPUT!$J$14:$J$2000,USER_INPUT!$K$14:$K$2000,HYDROGRAPH!B105),0)</f>
        <v>0</v>
      </c>
      <c r="D105" s="132">
        <f t="shared" si="6"/>
        <v>0</v>
      </c>
      <c r="E105" s="162">
        <f t="shared" si="8"/>
        <v>0</v>
      </c>
      <c r="F105" s="162">
        <f t="shared" si="9"/>
        <v>0</v>
      </c>
      <c r="G105" s="162">
        <f>FINTERP(REFERENCE!$W$17:$W$67,REFERENCE!$V$17:$V$67,HYDROGRAPH!F105)</f>
        <v>0</v>
      </c>
      <c r="H105" s="132">
        <f>(F105-G105)/2*REFERENCE!$P$19</f>
        <v>0</v>
      </c>
      <c r="I105">
        <f>(FINTERP('STAGE-STORAGE'!$D$4:$D$54,'STAGE-STORAGE'!$A$4:$A$54,H105))</f>
        <v>0</v>
      </c>
    </row>
    <row r="106" spans="1:9" x14ac:dyDescent="0.25">
      <c r="A106">
        <v>103</v>
      </c>
      <c r="B106" s="132">
        <f t="shared" si="7"/>
        <v>17</v>
      </c>
      <c r="C106" s="162">
        <f>IF(B106&lt;(MAX(USER_INPUT!$J$14:$J$2000)),FINTERP(USER_INPUT!$J$14:$J$2000,USER_INPUT!$K$14:$K$2000,HYDROGRAPH!B106),0)</f>
        <v>0</v>
      </c>
      <c r="D106" s="132">
        <f t="shared" si="6"/>
        <v>0</v>
      </c>
      <c r="E106" s="162">
        <f t="shared" si="8"/>
        <v>0</v>
      </c>
      <c r="F106" s="162">
        <f t="shared" si="9"/>
        <v>0</v>
      </c>
      <c r="G106" s="162">
        <f>FINTERP(REFERENCE!$W$17:$W$67,REFERENCE!$V$17:$V$67,HYDROGRAPH!F106)</f>
        <v>0</v>
      </c>
      <c r="H106" s="132">
        <f>(F106-G106)/2*REFERENCE!$P$19</f>
        <v>0</v>
      </c>
      <c r="I106">
        <f>(FINTERP('STAGE-STORAGE'!$D$4:$D$54,'STAGE-STORAGE'!$A$4:$A$54,H106))</f>
        <v>0</v>
      </c>
    </row>
    <row r="107" spans="1:9" x14ac:dyDescent="0.25">
      <c r="A107">
        <v>104</v>
      </c>
      <c r="B107" s="132">
        <f t="shared" si="7"/>
        <v>17.166666666666664</v>
      </c>
      <c r="C107" s="162">
        <f>IF(B107&lt;(MAX(USER_INPUT!$J$14:$J$2000)),FINTERP(USER_INPUT!$J$14:$J$2000,USER_INPUT!$K$14:$K$2000,HYDROGRAPH!B107),0)</f>
        <v>0</v>
      </c>
      <c r="D107" s="132">
        <f t="shared" si="6"/>
        <v>0</v>
      </c>
      <c r="E107" s="162">
        <f t="shared" si="8"/>
        <v>0</v>
      </c>
      <c r="F107" s="162">
        <f t="shared" si="9"/>
        <v>0</v>
      </c>
      <c r="G107" s="162">
        <f>FINTERP(REFERENCE!$W$17:$W$67,REFERENCE!$V$17:$V$67,HYDROGRAPH!F107)</f>
        <v>0</v>
      </c>
      <c r="H107" s="132">
        <f>(F107-G107)/2*REFERENCE!$P$19</f>
        <v>0</v>
      </c>
      <c r="I107">
        <f>(FINTERP('STAGE-STORAGE'!$D$4:$D$54,'STAGE-STORAGE'!$A$4:$A$54,H107))</f>
        <v>0</v>
      </c>
    </row>
    <row r="108" spans="1:9" x14ac:dyDescent="0.25">
      <c r="A108">
        <v>105</v>
      </c>
      <c r="B108" s="132">
        <f t="shared" si="7"/>
        <v>17.333333333333332</v>
      </c>
      <c r="C108" s="162">
        <f>IF(B108&lt;(MAX(USER_INPUT!$J$14:$J$2000)),FINTERP(USER_INPUT!$J$14:$J$2000,USER_INPUT!$K$14:$K$2000,HYDROGRAPH!B108),0)</f>
        <v>0</v>
      </c>
      <c r="D108" s="132">
        <f t="shared" si="6"/>
        <v>0</v>
      </c>
      <c r="E108" s="162">
        <f t="shared" si="8"/>
        <v>0</v>
      </c>
      <c r="F108" s="162">
        <f t="shared" si="9"/>
        <v>0</v>
      </c>
      <c r="G108" s="162">
        <f>FINTERP(REFERENCE!$W$17:$W$67,REFERENCE!$V$17:$V$67,HYDROGRAPH!F108)</f>
        <v>0</v>
      </c>
      <c r="H108" s="132">
        <f>(F108-G108)/2*REFERENCE!$P$19</f>
        <v>0</v>
      </c>
      <c r="I108">
        <f>(FINTERP('STAGE-STORAGE'!$D$4:$D$54,'STAGE-STORAGE'!$A$4:$A$54,H108))</f>
        <v>0</v>
      </c>
    </row>
    <row r="109" spans="1:9" x14ac:dyDescent="0.25">
      <c r="A109">
        <v>106</v>
      </c>
      <c r="B109" s="132">
        <f t="shared" si="7"/>
        <v>17.5</v>
      </c>
      <c r="C109" s="162">
        <f>IF(B109&lt;(MAX(USER_INPUT!$J$14:$J$2000)),FINTERP(USER_INPUT!$J$14:$J$2000,USER_INPUT!$K$14:$K$2000,HYDROGRAPH!B109),0)</f>
        <v>0</v>
      </c>
      <c r="D109" s="132">
        <f t="shared" si="6"/>
        <v>0</v>
      </c>
      <c r="E109" s="162">
        <f t="shared" si="8"/>
        <v>0</v>
      </c>
      <c r="F109" s="162">
        <f t="shared" si="9"/>
        <v>0</v>
      </c>
      <c r="G109" s="162">
        <f>FINTERP(REFERENCE!$W$17:$W$67,REFERENCE!$V$17:$V$67,HYDROGRAPH!F109)</f>
        <v>0</v>
      </c>
      <c r="H109" s="132">
        <f>(F109-G109)/2*REFERENCE!$P$19</f>
        <v>0</v>
      </c>
      <c r="I109">
        <f>(FINTERP('STAGE-STORAGE'!$D$4:$D$54,'STAGE-STORAGE'!$A$4:$A$54,H109))</f>
        <v>0</v>
      </c>
    </row>
    <row r="110" spans="1:9" x14ac:dyDescent="0.25">
      <c r="A110">
        <v>107</v>
      </c>
      <c r="B110" s="132">
        <f t="shared" si="7"/>
        <v>17.666666666666664</v>
      </c>
      <c r="C110" s="162">
        <f>IF(B110&lt;(MAX(USER_INPUT!$J$14:$J$2000)),FINTERP(USER_INPUT!$J$14:$J$2000,USER_INPUT!$K$14:$K$2000,HYDROGRAPH!B110),0)</f>
        <v>0</v>
      </c>
      <c r="D110" s="132">
        <f t="shared" si="6"/>
        <v>0</v>
      </c>
      <c r="E110" s="162">
        <f t="shared" si="8"/>
        <v>0</v>
      </c>
      <c r="F110" s="162">
        <f t="shared" si="9"/>
        <v>0</v>
      </c>
      <c r="G110" s="162">
        <f>FINTERP(REFERENCE!$W$17:$W$67,REFERENCE!$V$17:$V$67,HYDROGRAPH!F110)</f>
        <v>0</v>
      </c>
      <c r="H110" s="132">
        <f>(F110-G110)/2*REFERENCE!$P$19</f>
        <v>0</v>
      </c>
      <c r="I110">
        <f>(FINTERP('STAGE-STORAGE'!$D$4:$D$54,'STAGE-STORAGE'!$A$4:$A$54,H110))</f>
        <v>0</v>
      </c>
    </row>
    <row r="111" spans="1:9" x14ac:dyDescent="0.25">
      <c r="A111">
        <v>108</v>
      </c>
      <c r="B111" s="132">
        <f t="shared" si="7"/>
        <v>17.833333333333332</v>
      </c>
      <c r="C111" s="162">
        <f>IF(B111&lt;(MAX(USER_INPUT!$J$14:$J$2000)),FINTERP(USER_INPUT!$J$14:$J$2000,USER_INPUT!$K$14:$K$2000,HYDROGRAPH!B111),0)</f>
        <v>0</v>
      </c>
      <c r="D111" s="132">
        <f t="shared" si="6"/>
        <v>0</v>
      </c>
      <c r="E111" s="162">
        <f t="shared" si="8"/>
        <v>0</v>
      </c>
      <c r="F111" s="162">
        <f t="shared" si="9"/>
        <v>0</v>
      </c>
      <c r="G111" s="162">
        <f>FINTERP(REFERENCE!$W$17:$W$67,REFERENCE!$V$17:$V$67,HYDROGRAPH!F111)</f>
        <v>0</v>
      </c>
      <c r="H111" s="132">
        <f>(F111-G111)/2*REFERENCE!$P$19</f>
        <v>0</v>
      </c>
      <c r="I111">
        <f>(FINTERP('STAGE-STORAGE'!$D$4:$D$54,'STAGE-STORAGE'!$A$4:$A$54,H111))</f>
        <v>0</v>
      </c>
    </row>
    <row r="112" spans="1:9" x14ac:dyDescent="0.25">
      <c r="A112">
        <v>109</v>
      </c>
      <c r="B112" s="132">
        <f t="shared" si="7"/>
        <v>18</v>
      </c>
      <c r="C112" s="162">
        <f>IF(B112&lt;(MAX(USER_INPUT!$J$14:$J$2000)),FINTERP(USER_INPUT!$J$14:$J$2000,USER_INPUT!$K$14:$K$2000,HYDROGRAPH!B112),0)</f>
        <v>0</v>
      </c>
      <c r="D112" s="132">
        <f t="shared" si="6"/>
        <v>0</v>
      </c>
      <c r="E112" s="162">
        <f t="shared" si="8"/>
        <v>0</v>
      </c>
      <c r="F112" s="162">
        <f t="shared" si="9"/>
        <v>0</v>
      </c>
      <c r="G112" s="162">
        <f>FINTERP(REFERENCE!$W$17:$W$67,REFERENCE!$V$17:$V$67,HYDROGRAPH!F112)</f>
        <v>0</v>
      </c>
      <c r="H112" s="132">
        <f>(F112-G112)/2*REFERENCE!$P$19</f>
        <v>0</v>
      </c>
      <c r="I112">
        <f>(FINTERP('STAGE-STORAGE'!$D$4:$D$54,'STAGE-STORAGE'!$A$4:$A$54,H112))</f>
        <v>0</v>
      </c>
    </row>
    <row r="113" spans="1:9" x14ac:dyDescent="0.25">
      <c r="A113">
        <v>110</v>
      </c>
      <c r="B113" s="132">
        <f t="shared" si="7"/>
        <v>18.166666666666664</v>
      </c>
      <c r="C113" s="162">
        <f>IF(B113&lt;(MAX(USER_INPUT!$J$14:$J$2000)),FINTERP(USER_INPUT!$J$14:$J$2000,USER_INPUT!$K$14:$K$2000,HYDROGRAPH!B113),0)</f>
        <v>0</v>
      </c>
      <c r="D113" s="132">
        <f t="shared" si="6"/>
        <v>0</v>
      </c>
      <c r="E113" s="162">
        <f t="shared" si="8"/>
        <v>0</v>
      </c>
      <c r="F113" s="162">
        <f t="shared" si="9"/>
        <v>0</v>
      </c>
      <c r="G113" s="162">
        <f>FINTERP(REFERENCE!$W$17:$W$67,REFERENCE!$V$17:$V$67,HYDROGRAPH!F113)</f>
        <v>0</v>
      </c>
      <c r="H113" s="132">
        <f>(F113-G113)/2*REFERENCE!$P$19</f>
        <v>0</v>
      </c>
      <c r="I113">
        <f>(FINTERP('STAGE-STORAGE'!$D$4:$D$54,'STAGE-STORAGE'!$A$4:$A$54,H113))</f>
        <v>0</v>
      </c>
    </row>
    <row r="114" spans="1:9" x14ac:dyDescent="0.25">
      <c r="A114">
        <v>111</v>
      </c>
      <c r="B114" s="132">
        <f t="shared" si="7"/>
        <v>18.333333333333332</v>
      </c>
      <c r="C114" s="162">
        <f>IF(B114&lt;(MAX(USER_INPUT!$J$14:$J$2000)),FINTERP(USER_INPUT!$J$14:$J$2000,USER_INPUT!$K$14:$K$2000,HYDROGRAPH!B114),0)</f>
        <v>0</v>
      </c>
      <c r="D114" s="132">
        <f t="shared" si="6"/>
        <v>0</v>
      </c>
      <c r="E114" s="162">
        <f t="shared" si="8"/>
        <v>0</v>
      </c>
      <c r="F114" s="162">
        <f t="shared" si="9"/>
        <v>0</v>
      </c>
      <c r="G114" s="162">
        <f>FINTERP(REFERENCE!$W$17:$W$67,REFERENCE!$V$17:$V$67,HYDROGRAPH!F114)</f>
        <v>0</v>
      </c>
      <c r="H114" s="132">
        <f>(F114-G114)/2*REFERENCE!$P$19</f>
        <v>0</v>
      </c>
      <c r="I114">
        <f>(FINTERP('STAGE-STORAGE'!$D$4:$D$54,'STAGE-STORAGE'!$A$4:$A$54,H114))</f>
        <v>0</v>
      </c>
    </row>
    <row r="115" spans="1:9" x14ac:dyDescent="0.25">
      <c r="A115">
        <v>112</v>
      </c>
      <c r="B115" s="132">
        <f t="shared" si="7"/>
        <v>18.5</v>
      </c>
      <c r="C115" s="162">
        <f>IF(B115&lt;(MAX(USER_INPUT!$J$14:$J$2000)),FINTERP(USER_INPUT!$J$14:$J$2000,USER_INPUT!$K$14:$K$2000,HYDROGRAPH!B115),0)</f>
        <v>0</v>
      </c>
      <c r="D115" s="132">
        <f t="shared" si="6"/>
        <v>0</v>
      </c>
      <c r="E115" s="162">
        <f t="shared" si="8"/>
        <v>0</v>
      </c>
      <c r="F115" s="162">
        <f t="shared" si="9"/>
        <v>0</v>
      </c>
      <c r="G115" s="162">
        <f>FINTERP(REFERENCE!$W$17:$W$67,REFERENCE!$V$17:$V$67,HYDROGRAPH!F115)</f>
        <v>0</v>
      </c>
      <c r="H115" s="132">
        <f>(F115-G115)/2*REFERENCE!$P$19</f>
        <v>0</v>
      </c>
      <c r="I115">
        <f>(FINTERP('STAGE-STORAGE'!$D$4:$D$54,'STAGE-STORAGE'!$A$4:$A$54,H115))</f>
        <v>0</v>
      </c>
    </row>
    <row r="116" spans="1:9" x14ac:dyDescent="0.25">
      <c r="A116">
        <v>113</v>
      </c>
      <c r="B116" s="132">
        <f t="shared" si="7"/>
        <v>18.666666666666664</v>
      </c>
      <c r="C116" s="162">
        <f>IF(B116&lt;(MAX(USER_INPUT!$J$14:$J$2000)),FINTERP(USER_INPUT!$J$14:$J$2000,USER_INPUT!$K$14:$K$2000,HYDROGRAPH!B116),0)</f>
        <v>0</v>
      </c>
      <c r="D116" s="132">
        <f t="shared" si="6"/>
        <v>0</v>
      </c>
      <c r="E116" s="162">
        <f t="shared" si="8"/>
        <v>0</v>
      </c>
      <c r="F116" s="162">
        <f t="shared" si="9"/>
        <v>0</v>
      </c>
      <c r="G116" s="162">
        <f>FINTERP(REFERENCE!$W$17:$W$67,REFERENCE!$V$17:$V$67,HYDROGRAPH!F116)</f>
        <v>0</v>
      </c>
      <c r="H116" s="132">
        <f>(F116-G116)/2*REFERENCE!$P$19</f>
        <v>0</v>
      </c>
      <c r="I116">
        <f>(FINTERP('STAGE-STORAGE'!$D$4:$D$54,'STAGE-STORAGE'!$A$4:$A$54,H116))</f>
        <v>0</v>
      </c>
    </row>
    <row r="117" spans="1:9" x14ac:dyDescent="0.25">
      <c r="A117">
        <v>114</v>
      </c>
      <c r="B117" s="132">
        <f t="shared" si="7"/>
        <v>18.833333333333332</v>
      </c>
      <c r="C117" s="162">
        <f>IF(B117&lt;(MAX(USER_INPUT!$J$14:$J$2000)),FINTERP(USER_INPUT!$J$14:$J$2000,USER_INPUT!$K$14:$K$2000,HYDROGRAPH!B117),0)</f>
        <v>0</v>
      </c>
      <c r="D117" s="132">
        <f t="shared" si="6"/>
        <v>0</v>
      </c>
      <c r="E117" s="162">
        <f t="shared" si="8"/>
        <v>0</v>
      </c>
      <c r="F117" s="162">
        <f t="shared" si="9"/>
        <v>0</v>
      </c>
      <c r="G117" s="162">
        <f>FINTERP(REFERENCE!$W$17:$W$67,REFERENCE!$V$17:$V$67,HYDROGRAPH!F117)</f>
        <v>0</v>
      </c>
      <c r="H117" s="132">
        <f>(F117-G117)/2*REFERENCE!$P$19</f>
        <v>0</v>
      </c>
      <c r="I117">
        <f>(FINTERP('STAGE-STORAGE'!$D$4:$D$54,'STAGE-STORAGE'!$A$4:$A$54,H117))</f>
        <v>0</v>
      </c>
    </row>
    <row r="118" spans="1:9" x14ac:dyDescent="0.25">
      <c r="A118">
        <v>115</v>
      </c>
      <c r="B118" s="132">
        <f t="shared" si="7"/>
        <v>19</v>
      </c>
      <c r="C118" s="162">
        <f>IF(B118&lt;(MAX(USER_INPUT!$J$14:$J$2000)),FINTERP(USER_INPUT!$J$14:$J$2000,USER_INPUT!$K$14:$K$2000,HYDROGRAPH!B118),0)</f>
        <v>0</v>
      </c>
      <c r="D118" s="132">
        <f t="shared" si="6"/>
        <v>0</v>
      </c>
      <c r="E118" s="162">
        <f t="shared" si="8"/>
        <v>0</v>
      </c>
      <c r="F118" s="162">
        <f t="shared" si="9"/>
        <v>0</v>
      </c>
      <c r="G118" s="162">
        <f>FINTERP(REFERENCE!$W$17:$W$67,REFERENCE!$V$17:$V$67,HYDROGRAPH!F118)</f>
        <v>0</v>
      </c>
      <c r="H118" s="132">
        <f>(F118-G118)/2*REFERENCE!$P$19</f>
        <v>0</v>
      </c>
      <c r="I118">
        <f>(FINTERP('STAGE-STORAGE'!$D$4:$D$54,'STAGE-STORAGE'!$A$4:$A$54,H118))</f>
        <v>0</v>
      </c>
    </row>
    <row r="119" spans="1:9" x14ac:dyDescent="0.25">
      <c r="A119">
        <v>116</v>
      </c>
      <c r="B119" s="132">
        <f t="shared" si="7"/>
        <v>19.166666666666664</v>
      </c>
      <c r="C119" s="162">
        <f>IF(B119&lt;(MAX(USER_INPUT!$J$14:$J$2000)),FINTERP(USER_INPUT!$J$14:$J$2000,USER_INPUT!$K$14:$K$2000,HYDROGRAPH!B119),0)</f>
        <v>0</v>
      </c>
      <c r="D119" s="132">
        <f t="shared" si="6"/>
        <v>0</v>
      </c>
      <c r="E119" s="162">
        <f t="shared" si="8"/>
        <v>0</v>
      </c>
      <c r="F119" s="162">
        <f t="shared" si="9"/>
        <v>0</v>
      </c>
      <c r="G119" s="162">
        <f>FINTERP(REFERENCE!$W$17:$W$67,REFERENCE!$V$17:$V$67,HYDROGRAPH!F119)</f>
        <v>0</v>
      </c>
      <c r="H119" s="132">
        <f>(F119-G119)/2*REFERENCE!$P$19</f>
        <v>0</v>
      </c>
      <c r="I119">
        <f>(FINTERP('STAGE-STORAGE'!$D$4:$D$54,'STAGE-STORAGE'!$A$4:$A$54,H119))</f>
        <v>0</v>
      </c>
    </row>
    <row r="120" spans="1:9" x14ac:dyDescent="0.25">
      <c r="A120">
        <v>117</v>
      </c>
      <c r="B120" s="132">
        <f t="shared" si="7"/>
        <v>19.333333333333332</v>
      </c>
      <c r="C120" s="162">
        <f>IF(B120&lt;(MAX(USER_INPUT!$J$14:$J$2000)),FINTERP(USER_INPUT!$J$14:$J$2000,USER_INPUT!$K$14:$K$2000,HYDROGRAPH!B120),0)</f>
        <v>0</v>
      </c>
      <c r="D120" s="132">
        <f t="shared" si="6"/>
        <v>0</v>
      </c>
      <c r="E120" s="162">
        <f t="shared" si="8"/>
        <v>0</v>
      </c>
      <c r="F120" s="162">
        <f t="shared" si="9"/>
        <v>0</v>
      </c>
      <c r="G120" s="162">
        <f>FINTERP(REFERENCE!$W$17:$W$67,REFERENCE!$V$17:$V$67,HYDROGRAPH!F120)</f>
        <v>0</v>
      </c>
      <c r="H120" s="132">
        <f>(F120-G120)/2*REFERENCE!$P$19</f>
        <v>0</v>
      </c>
      <c r="I120">
        <f>(FINTERP('STAGE-STORAGE'!$D$4:$D$54,'STAGE-STORAGE'!$A$4:$A$54,H120))</f>
        <v>0</v>
      </c>
    </row>
    <row r="121" spans="1:9" x14ac:dyDescent="0.25">
      <c r="A121">
        <v>118</v>
      </c>
      <c r="B121" s="132">
        <f t="shared" si="7"/>
        <v>19.5</v>
      </c>
      <c r="C121" s="162">
        <f>IF(B121&lt;(MAX(USER_INPUT!$J$14:$J$2000)),FINTERP(USER_INPUT!$J$14:$J$2000,USER_INPUT!$K$14:$K$2000,HYDROGRAPH!B121),0)</f>
        <v>0</v>
      </c>
      <c r="D121" s="132">
        <f t="shared" si="6"/>
        <v>0</v>
      </c>
      <c r="E121" s="162">
        <f t="shared" si="8"/>
        <v>0</v>
      </c>
      <c r="F121" s="162">
        <f t="shared" si="9"/>
        <v>0</v>
      </c>
      <c r="G121" s="162">
        <f>FINTERP(REFERENCE!$W$17:$W$67,REFERENCE!$V$17:$V$67,HYDROGRAPH!F121)</f>
        <v>0</v>
      </c>
      <c r="H121" s="132">
        <f>(F121-G121)/2*REFERENCE!$P$19</f>
        <v>0</v>
      </c>
      <c r="I121">
        <f>(FINTERP('STAGE-STORAGE'!$D$4:$D$54,'STAGE-STORAGE'!$A$4:$A$54,H121))</f>
        <v>0</v>
      </c>
    </row>
    <row r="122" spans="1:9" x14ac:dyDescent="0.25">
      <c r="A122">
        <v>119</v>
      </c>
      <c r="B122" s="132">
        <f t="shared" si="7"/>
        <v>19.666666666666664</v>
      </c>
      <c r="C122" s="162">
        <f>IF(B122&lt;(MAX(USER_INPUT!$J$14:$J$2000)),FINTERP(USER_INPUT!$J$14:$J$2000,USER_INPUT!$K$14:$K$2000,HYDROGRAPH!B122),0)</f>
        <v>0</v>
      </c>
      <c r="D122" s="132">
        <f t="shared" si="6"/>
        <v>0</v>
      </c>
      <c r="E122" s="162">
        <f t="shared" si="8"/>
        <v>0</v>
      </c>
      <c r="F122" s="162">
        <f t="shared" si="9"/>
        <v>0</v>
      </c>
      <c r="G122" s="162">
        <f>FINTERP(REFERENCE!$W$17:$W$67,REFERENCE!$V$17:$V$67,HYDROGRAPH!F122)</f>
        <v>0</v>
      </c>
      <c r="H122" s="132">
        <f>(F122-G122)/2*REFERENCE!$P$19</f>
        <v>0</v>
      </c>
      <c r="I122">
        <f>(FINTERP('STAGE-STORAGE'!$D$4:$D$54,'STAGE-STORAGE'!$A$4:$A$54,H122))</f>
        <v>0</v>
      </c>
    </row>
    <row r="123" spans="1:9" x14ac:dyDescent="0.25">
      <c r="A123">
        <v>120</v>
      </c>
      <c r="B123" s="132">
        <f t="shared" si="7"/>
        <v>19.833333333333332</v>
      </c>
      <c r="C123" s="162">
        <f>IF(B123&lt;(MAX(USER_INPUT!$J$14:$J$2000)),FINTERP(USER_INPUT!$J$14:$J$2000,USER_INPUT!$K$14:$K$2000,HYDROGRAPH!B123),0)</f>
        <v>0</v>
      </c>
      <c r="D123" s="132">
        <f t="shared" si="6"/>
        <v>0</v>
      </c>
      <c r="E123" s="162">
        <f t="shared" si="8"/>
        <v>0</v>
      </c>
      <c r="F123" s="162">
        <f t="shared" si="9"/>
        <v>0</v>
      </c>
      <c r="G123" s="162">
        <f>FINTERP(REFERENCE!$W$17:$W$67,REFERENCE!$V$17:$V$67,HYDROGRAPH!F123)</f>
        <v>0</v>
      </c>
      <c r="H123" s="132">
        <f>(F123-G123)/2*REFERENCE!$P$19</f>
        <v>0</v>
      </c>
      <c r="I123">
        <f>(FINTERP('STAGE-STORAGE'!$D$4:$D$54,'STAGE-STORAGE'!$A$4:$A$54,H123))</f>
        <v>0</v>
      </c>
    </row>
    <row r="124" spans="1:9" x14ac:dyDescent="0.25">
      <c r="A124">
        <v>121</v>
      </c>
      <c r="B124" s="132">
        <f t="shared" si="7"/>
        <v>20</v>
      </c>
      <c r="C124" s="162">
        <f>IF(B124&lt;(MAX(USER_INPUT!$J$14:$J$2000)),FINTERP(USER_INPUT!$J$14:$J$2000,USER_INPUT!$K$14:$K$2000,HYDROGRAPH!B124),0)</f>
        <v>0</v>
      </c>
      <c r="D124" s="132">
        <f t="shared" si="6"/>
        <v>0</v>
      </c>
      <c r="E124" s="162">
        <f t="shared" si="8"/>
        <v>0</v>
      </c>
      <c r="F124" s="162">
        <f t="shared" si="9"/>
        <v>0</v>
      </c>
      <c r="G124" s="162">
        <f>FINTERP(REFERENCE!$W$17:$W$67,REFERENCE!$V$17:$V$67,HYDROGRAPH!F124)</f>
        <v>0</v>
      </c>
      <c r="H124" s="132">
        <f>(F124-G124)/2*REFERENCE!$P$19</f>
        <v>0</v>
      </c>
      <c r="I124">
        <f>(FINTERP('STAGE-STORAGE'!$D$4:$D$54,'STAGE-STORAGE'!$A$4:$A$54,H124))</f>
        <v>0</v>
      </c>
    </row>
    <row r="125" spans="1:9" x14ac:dyDescent="0.25">
      <c r="A125">
        <v>122</v>
      </c>
      <c r="B125" s="132">
        <f t="shared" si="7"/>
        <v>20.166666666666664</v>
      </c>
      <c r="C125" s="162">
        <f>IF(B125&lt;(MAX(USER_INPUT!$J$14:$J$2000)),FINTERP(USER_INPUT!$J$14:$J$2000,USER_INPUT!$K$14:$K$2000,HYDROGRAPH!B125),0)</f>
        <v>0</v>
      </c>
      <c r="D125" s="132">
        <f t="shared" si="6"/>
        <v>0</v>
      </c>
      <c r="E125" s="162">
        <f t="shared" si="8"/>
        <v>0</v>
      </c>
      <c r="F125" s="162">
        <f t="shared" si="9"/>
        <v>0</v>
      </c>
      <c r="G125" s="162">
        <f>FINTERP(REFERENCE!$W$17:$W$67,REFERENCE!$V$17:$V$67,HYDROGRAPH!F125)</f>
        <v>0</v>
      </c>
      <c r="H125" s="132">
        <f>(F125-G125)/2*REFERENCE!$P$19</f>
        <v>0</v>
      </c>
      <c r="I125">
        <f>(FINTERP('STAGE-STORAGE'!$D$4:$D$54,'STAGE-STORAGE'!$A$4:$A$54,H125))</f>
        <v>0</v>
      </c>
    </row>
    <row r="126" spans="1:9" x14ac:dyDescent="0.25">
      <c r="A126">
        <v>123</v>
      </c>
      <c r="B126" s="132">
        <f t="shared" si="7"/>
        <v>20.333333333333332</v>
      </c>
      <c r="C126" s="162">
        <f>IF(B126&lt;(MAX(USER_INPUT!$J$14:$J$2000)),FINTERP(USER_INPUT!$J$14:$J$2000,USER_INPUT!$K$14:$K$2000,HYDROGRAPH!B126),0)</f>
        <v>0</v>
      </c>
      <c r="D126" s="132">
        <f t="shared" si="6"/>
        <v>0</v>
      </c>
      <c r="E126" s="162">
        <f t="shared" si="8"/>
        <v>0</v>
      </c>
      <c r="F126" s="162">
        <f t="shared" si="9"/>
        <v>0</v>
      </c>
      <c r="G126" s="162">
        <f>FINTERP(REFERENCE!$W$17:$W$67,REFERENCE!$V$17:$V$67,HYDROGRAPH!F126)</f>
        <v>0</v>
      </c>
      <c r="H126" s="132">
        <f>(F126-G126)/2*REFERENCE!$P$19</f>
        <v>0</v>
      </c>
      <c r="I126">
        <f>(FINTERP('STAGE-STORAGE'!$D$4:$D$54,'STAGE-STORAGE'!$A$4:$A$54,H126))</f>
        <v>0</v>
      </c>
    </row>
    <row r="127" spans="1:9" x14ac:dyDescent="0.25">
      <c r="A127">
        <v>124</v>
      </c>
      <c r="B127" s="132">
        <f t="shared" si="7"/>
        <v>20.5</v>
      </c>
      <c r="C127" s="162">
        <f>IF(B127&lt;(MAX(USER_INPUT!$J$14:$J$2000)),FINTERP(USER_INPUT!$J$14:$J$2000,USER_INPUT!$K$14:$K$2000,HYDROGRAPH!B127),0)</f>
        <v>0</v>
      </c>
      <c r="D127" s="132">
        <f t="shared" si="6"/>
        <v>0</v>
      </c>
      <c r="E127" s="162">
        <f t="shared" si="8"/>
        <v>0</v>
      </c>
      <c r="F127" s="162">
        <f t="shared" si="9"/>
        <v>0</v>
      </c>
      <c r="G127" s="162">
        <f>FINTERP(REFERENCE!$W$17:$W$67,REFERENCE!$V$17:$V$67,HYDROGRAPH!F127)</f>
        <v>0</v>
      </c>
      <c r="H127" s="132">
        <f>(F127-G127)/2*REFERENCE!$P$19</f>
        <v>0</v>
      </c>
      <c r="I127">
        <f>(FINTERP('STAGE-STORAGE'!$D$4:$D$54,'STAGE-STORAGE'!$A$4:$A$54,H127))</f>
        <v>0</v>
      </c>
    </row>
    <row r="128" spans="1:9" x14ac:dyDescent="0.25">
      <c r="A128">
        <v>125</v>
      </c>
      <c r="B128" s="132">
        <f t="shared" si="7"/>
        <v>20.666666666666664</v>
      </c>
      <c r="C128" s="162">
        <f>IF(B128&lt;(MAX(USER_INPUT!$J$14:$J$2000)),FINTERP(USER_INPUT!$J$14:$J$2000,USER_INPUT!$K$14:$K$2000,HYDROGRAPH!B128),0)</f>
        <v>0</v>
      </c>
      <c r="D128" s="132">
        <f t="shared" si="6"/>
        <v>0</v>
      </c>
      <c r="E128" s="162">
        <f t="shared" si="8"/>
        <v>0</v>
      </c>
      <c r="F128" s="162">
        <f t="shared" si="9"/>
        <v>0</v>
      </c>
      <c r="G128" s="162">
        <f>FINTERP(REFERENCE!$W$17:$W$67,REFERENCE!$V$17:$V$67,HYDROGRAPH!F128)</f>
        <v>0</v>
      </c>
      <c r="H128" s="132">
        <f>(F128-G128)/2*REFERENCE!$P$19</f>
        <v>0</v>
      </c>
      <c r="I128">
        <f>(FINTERP('STAGE-STORAGE'!$D$4:$D$54,'STAGE-STORAGE'!$A$4:$A$54,H128))</f>
        <v>0</v>
      </c>
    </row>
    <row r="129" spans="1:9" x14ac:dyDescent="0.25">
      <c r="A129">
        <v>126</v>
      </c>
      <c r="B129" s="132">
        <f t="shared" si="7"/>
        <v>20.833333333333332</v>
      </c>
      <c r="C129" s="162">
        <f>IF(B129&lt;(MAX(USER_INPUT!$J$14:$J$2000)),FINTERP(USER_INPUT!$J$14:$J$2000,USER_INPUT!$K$14:$K$2000,HYDROGRAPH!B129),0)</f>
        <v>0</v>
      </c>
      <c r="D129" s="132">
        <f t="shared" si="6"/>
        <v>0</v>
      </c>
      <c r="E129" s="162">
        <f t="shared" si="8"/>
        <v>0</v>
      </c>
      <c r="F129" s="162">
        <f t="shared" si="9"/>
        <v>0</v>
      </c>
      <c r="G129" s="162">
        <f>FINTERP(REFERENCE!$W$17:$W$67,REFERENCE!$V$17:$V$67,HYDROGRAPH!F129)</f>
        <v>0</v>
      </c>
      <c r="H129" s="132">
        <f>(F129-G129)/2*REFERENCE!$P$19</f>
        <v>0</v>
      </c>
      <c r="I129">
        <f>(FINTERP('STAGE-STORAGE'!$D$4:$D$54,'STAGE-STORAGE'!$A$4:$A$54,H129))</f>
        <v>0</v>
      </c>
    </row>
    <row r="130" spans="1:9" x14ac:dyDescent="0.25">
      <c r="A130">
        <v>127</v>
      </c>
      <c r="B130" s="132">
        <f t="shared" si="7"/>
        <v>21</v>
      </c>
      <c r="C130" s="162">
        <f>IF(B130&lt;(MAX(USER_INPUT!$J$14:$J$2000)),FINTERP(USER_INPUT!$J$14:$J$2000,USER_INPUT!$K$14:$K$2000,HYDROGRAPH!B130),0)</f>
        <v>0</v>
      </c>
      <c r="D130" s="132">
        <f t="shared" si="6"/>
        <v>0</v>
      </c>
      <c r="E130" s="162">
        <f t="shared" si="8"/>
        <v>0</v>
      </c>
      <c r="F130" s="162">
        <f t="shared" si="9"/>
        <v>0</v>
      </c>
      <c r="G130" s="162">
        <f>FINTERP(REFERENCE!$W$17:$W$67,REFERENCE!$V$17:$V$67,HYDROGRAPH!F130)</f>
        <v>0</v>
      </c>
      <c r="H130" s="132">
        <f>(F130-G130)/2*REFERENCE!$P$19</f>
        <v>0</v>
      </c>
      <c r="I130">
        <f>(FINTERP('STAGE-STORAGE'!$D$4:$D$54,'STAGE-STORAGE'!$A$4:$A$54,H130))</f>
        <v>0</v>
      </c>
    </row>
    <row r="131" spans="1:9" x14ac:dyDescent="0.25">
      <c r="A131">
        <v>128</v>
      </c>
      <c r="B131" s="132">
        <f t="shared" si="7"/>
        <v>21.166666666666664</v>
      </c>
      <c r="C131" s="162">
        <f>IF(B131&lt;(MAX(USER_INPUT!$J$14:$J$2000)),FINTERP(USER_INPUT!$J$14:$J$2000,USER_INPUT!$K$14:$K$2000,HYDROGRAPH!B131),0)</f>
        <v>0</v>
      </c>
      <c r="D131" s="132">
        <f t="shared" si="6"/>
        <v>0</v>
      </c>
      <c r="E131" s="162">
        <f t="shared" si="8"/>
        <v>0</v>
      </c>
      <c r="F131" s="162">
        <f t="shared" si="9"/>
        <v>0</v>
      </c>
      <c r="G131" s="162">
        <f>FINTERP(REFERENCE!$W$17:$W$67,REFERENCE!$V$17:$V$67,HYDROGRAPH!F131)</f>
        <v>0</v>
      </c>
      <c r="H131" s="132">
        <f>(F131-G131)/2*REFERENCE!$P$19</f>
        <v>0</v>
      </c>
      <c r="I131">
        <f>(FINTERP('STAGE-STORAGE'!$D$4:$D$54,'STAGE-STORAGE'!$A$4:$A$54,H131))</f>
        <v>0</v>
      </c>
    </row>
    <row r="132" spans="1:9" x14ac:dyDescent="0.25">
      <c r="A132">
        <v>129</v>
      </c>
      <c r="B132" s="132">
        <f t="shared" si="7"/>
        <v>21.333333333333332</v>
      </c>
      <c r="C132" s="162">
        <f>IF(B132&lt;(MAX(USER_INPUT!$J$14:$J$2000)),FINTERP(USER_INPUT!$J$14:$J$2000,USER_INPUT!$K$14:$K$2000,HYDROGRAPH!B132),0)</f>
        <v>0</v>
      </c>
      <c r="D132" s="132">
        <f t="shared" si="6"/>
        <v>0</v>
      </c>
      <c r="E132" s="162">
        <f t="shared" si="8"/>
        <v>0</v>
      </c>
      <c r="F132" s="162">
        <f t="shared" si="9"/>
        <v>0</v>
      </c>
      <c r="G132" s="162">
        <f>FINTERP(REFERENCE!$W$17:$W$67,REFERENCE!$V$17:$V$67,HYDROGRAPH!F132)</f>
        <v>0</v>
      </c>
      <c r="H132" s="132">
        <f>(F132-G132)/2*REFERENCE!$P$19</f>
        <v>0</v>
      </c>
      <c r="I132">
        <f>(FINTERP('STAGE-STORAGE'!$D$4:$D$54,'STAGE-STORAGE'!$A$4:$A$54,H132))</f>
        <v>0</v>
      </c>
    </row>
    <row r="133" spans="1:9" x14ac:dyDescent="0.25">
      <c r="A133">
        <v>130</v>
      </c>
      <c r="B133" s="132">
        <f t="shared" si="7"/>
        <v>21.5</v>
      </c>
      <c r="C133" s="162">
        <f>IF(B133&lt;(MAX(USER_INPUT!$J$14:$J$2000)),FINTERP(USER_INPUT!$J$14:$J$2000,USER_INPUT!$K$14:$K$2000,HYDROGRAPH!B133),0)</f>
        <v>0</v>
      </c>
      <c r="D133" s="132">
        <f t="shared" ref="D133:D196" si="10">C133+C134</f>
        <v>0</v>
      </c>
      <c r="E133" s="162">
        <f t="shared" si="8"/>
        <v>0</v>
      </c>
      <c r="F133" s="162">
        <f t="shared" si="9"/>
        <v>0</v>
      </c>
      <c r="G133" s="162">
        <f>FINTERP(REFERENCE!$W$17:$W$67,REFERENCE!$V$17:$V$67,HYDROGRAPH!F133)</f>
        <v>0</v>
      </c>
      <c r="H133" s="132">
        <f>(F133-G133)/2*REFERENCE!$P$19</f>
        <v>0</v>
      </c>
      <c r="I133">
        <f>(FINTERP('STAGE-STORAGE'!$D$4:$D$54,'STAGE-STORAGE'!$A$4:$A$54,H133))</f>
        <v>0</v>
      </c>
    </row>
    <row r="134" spans="1:9" x14ac:dyDescent="0.25">
      <c r="A134">
        <v>131</v>
      </c>
      <c r="B134" s="132">
        <f t="shared" si="7"/>
        <v>21.666666666666664</v>
      </c>
      <c r="C134" s="162">
        <f>IF(B134&lt;(MAX(USER_INPUT!$J$14:$J$2000)),FINTERP(USER_INPUT!$J$14:$J$2000,USER_INPUT!$K$14:$K$2000,HYDROGRAPH!B134),0)</f>
        <v>0</v>
      </c>
      <c r="D134" s="132">
        <f t="shared" si="10"/>
        <v>0</v>
      </c>
      <c r="E134" s="162">
        <f t="shared" si="8"/>
        <v>0</v>
      </c>
      <c r="F134" s="162">
        <f t="shared" si="9"/>
        <v>0</v>
      </c>
      <c r="G134" s="162">
        <f>FINTERP(REFERENCE!$W$17:$W$67,REFERENCE!$V$17:$V$67,HYDROGRAPH!F134)</f>
        <v>0</v>
      </c>
      <c r="H134" s="132">
        <f>(F134-G134)/2*REFERENCE!$P$19</f>
        <v>0</v>
      </c>
      <c r="I134">
        <f>(FINTERP('STAGE-STORAGE'!$D$4:$D$54,'STAGE-STORAGE'!$A$4:$A$54,H134))</f>
        <v>0</v>
      </c>
    </row>
    <row r="135" spans="1:9" x14ac:dyDescent="0.25">
      <c r="A135">
        <v>132</v>
      </c>
      <c r="B135" s="132">
        <f t="shared" ref="B135:B198" si="11">$B$5*A134</f>
        <v>21.833333333333332</v>
      </c>
      <c r="C135" s="162">
        <f>IF(B135&lt;(MAX(USER_INPUT!$J$14:$J$2000)),FINTERP(USER_INPUT!$J$14:$J$2000,USER_INPUT!$K$14:$K$2000,HYDROGRAPH!B135),0)</f>
        <v>0</v>
      </c>
      <c r="D135" s="132">
        <f t="shared" si="10"/>
        <v>0</v>
      </c>
      <c r="E135" s="162">
        <f t="shared" si="8"/>
        <v>0</v>
      </c>
      <c r="F135" s="162">
        <f t="shared" si="9"/>
        <v>0</v>
      </c>
      <c r="G135" s="162">
        <f>FINTERP(REFERENCE!$W$17:$W$67,REFERENCE!$V$17:$V$67,HYDROGRAPH!F135)</f>
        <v>0</v>
      </c>
      <c r="H135" s="132">
        <f>(F135-G135)/2*REFERENCE!$P$19</f>
        <v>0</v>
      </c>
      <c r="I135">
        <f>(FINTERP('STAGE-STORAGE'!$D$4:$D$54,'STAGE-STORAGE'!$A$4:$A$54,H135))</f>
        <v>0</v>
      </c>
    </row>
    <row r="136" spans="1:9" x14ac:dyDescent="0.25">
      <c r="A136">
        <v>133</v>
      </c>
      <c r="B136" s="132">
        <f t="shared" si="11"/>
        <v>22</v>
      </c>
      <c r="C136" s="162">
        <f>IF(B136&lt;(MAX(USER_INPUT!$J$14:$J$2000)),FINTERP(USER_INPUT!$J$14:$J$2000,USER_INPUT!$K$14:$K$2000,HYDROGRAPH!B136),0)</f>
        <v>0</v>
      </c>
      <c r="D136" s="132">
        <f t="shared" si="10"/>
        <v>0</v>
      </c>
      <c r="E136" s="162">
        <f t="shared" si="8"/>
        <v>0</v>
      </c>
      <c r="F136" s="162">
        <f t="shared" si="9"/>
        <v>0</v>
      </c>
      <c r="G136" s="162">
        <f>FINTERP(REFERENCE!$W$17:$W$67,REFERENCE!$V$17:$V$67,HYDROGRAPH!F136)</f>
        <v>0</v>
      </c>
      <c r="H136" s="132">
        <f>(F136-G136)/2*REFERENCE!$P$19</f>
        <v>0</v>
      </c>
      <c r="I136">
        <f>(FINTERP('STAGE-STORAGE'!$D$4:$D$54,'STAGE-STORAGE'!$A$4:$A$54,H136))</f>
        <v>0</v>
      </c>
    </row>
    <row r="137" spans="1:9" x14ac:dyDescent="0.25">
      <c r="A137">
        <v>134</v>
      </c>
      <c r="B137" s="132">
        <f t="shared" si="11"/>
        <v>22.166666666666664</v>
      </c>
      <c r="C137" s="162">
        <f>IF(B137&lt;(MAX(USER_INPUT!$J$14:$J$2000)),FINTERP(USER_INPUT!$J$14:$J$2000,USER_INPUT!$K$14:$K$2000,HYDROGRAPH!B137),0)</f>
        <v>0</v>
      </c>
      <c r="D137" s="132">
        <f t="shared" si="10"/>
        <v>0</v>
      </c>
      <c r="E137" s="162">
        <f t="shared" ref="E137:E200" si="12">F136-(2*G136)</f>
        <v>0</v>
      </c>
      <c r="F137" s="162">
        <f t="shared" ref="F137:F200" si="13">D137+E137</f>
        <v>0</v>
      </c>
      <c r="G137" s="162">
        <f>FINTERP(REFERENCE!$W$17:$W$67,REFERENCE!$V$17:$V$67,HYDROGRAPH!F137)</f>
        <v>0</v>
      </c>
      <c r="H137" s="132">
        <f>(F137-G137)/2*REFERENCE!$P$19</f>
        <v>0</v>
      </c>
      <c r="I137">
        <f>(FINTERP('STAGE-STORAGE'!$D$4:$D$54,'STAGE-STORAGE'!$A$4:$A$54,H137))</f>
        <v>0</v>
      </c>
    </row>
    <row r="138" spans="1:9" x14ac:dyDescent="0.25">
      <c r="A138">
        <v>135</v>
      </c>
      <c r="B138" s="132">
        <f t="shared" si="11"/>
        <v>22.333333333333332</v>
      </c>
      <c r="C138" s="162">
        <f>IF(B138&lt;(MAX(USER_INPUT!$J$14:$J$2000)),FINTERP(USER_INPUT!$J$14:$J$2000,USER_INPUT!$K$14:$K$2000,HYDROGRAPH!B138),0)</f>
        <v>0</v>
      </c>
      <c r="D138" s="132">
        <f t="shared" si="10"/>
        <v>0</v>
      </c>
      <c r="E138" s="162">
        <f t="shared" si="12"/>
        <v>0</v>
      </c>
      <c r="F138" s="162">
        <f t="shared" si="13"/>
        <v>0</v>
      </c>
      <c r="G138" s="162">
        <f>FINTERP(REFERENCE!$W$17:$W$67,REFERENCE!$V$17:$V$67,HYDROGRAPH!F138)</f>
        <v>0</v>
      </c>
      <c r="H138" s="132">
        <f>(F138-G138)/2*REFERENCE!$P$19</f>
        <v>0</v>
      </c>
      <c r="I138">
        <f>(FINTERP('STAGE-STORAGE'!$D$4:$D$54,'STAGE-STORAGE'!$A$4:$A$54,H138))</f>
        <v>0</v>
      </c>
    </row>
    <row r="139" spans="1:9" x14ac:dyDescent="0.25">
      <c r="A139">
        <v>136</v>
      </c>
      <c r="B139" s="132">
        <f t="shared" si="11"/>
        <v>22.5</v>
      </c>
      <c r="C139" s="162">
        <f>IF(B139&lt;(MAX(USER_INPUT!$J$14:$J$2000)),FINTERP(USER_INPUT!$J$14:$J$2000,USER_INPUT!$K$14:$K$2000,HYDROGRAPH!B139),0)</f>
        <v>0</v>
      </c>
      <c r="D139" s="132">
        <f t="shared" si="10"/>
        <v>0</v>
      </c>
      <c r="E139" s="162">
        <f t="shared" si="12"/>
        <v>0</v>
      </c>
      <c r="F139" s="162">
        <f t="shared" si="13"/>
        <v>0</v>
      </c>
      <c r="G139" s="162">
        <f>FINTERP(REFERENCE!$W$17:$W$67,REFERENCE!$V$17:$V$67,HYDROGRAPH!F139)</f>
        <v>0</v>
      </c>
      <c r="H139" s="132">
        <f>(F139-G139)/2*REFERENCE!$P$19</f>
        <v>0</v>
      </c>
      <c r="I139">
        <f>(FINTERP('STAGE-STORAGE'!$D$4:$D$54,'STAGE-STORAGE'!$A$4:$A$54,H139))</f>
        <v>0</v>
      </c>
    </row>
    <row r="140" spans="1:9" x14ac:dyDescent="0.25">
      <c r="A140">
        <v>137</v>
      </c>
      <c r="B140" s="132">
        <f t="shared" si="11"/>
        <v>22.666666666666664</v>
      </c>
      <c r="C140" s="162">
        <f>IF(B140&lt;(MAX(USER_INPUT!$J$14:$J$2000)),FINTERP(USER_INPUT!$J$14:$J$2000,USER_INPUT!$K$14:$K$2000,HYDROGRAPH!B140),0)</f>
        <v>0</v>
      </c>
      <c r="D140" s="132">
        <f t="shared" si="10"/>
        <v>0</v>
      </c>
      <c r="E140" s="162">
        <f t="shared" si="12"/>
        <v>0</v>
      </c>
      <c r="F140" s="162">
        <f t="shared" si="13"/>
        <v>0</v>
      </c>
      <c r="G140" s="162">
        <f>FINTERP(REFERENCE!$W$17:$W$67,REFERENCE!$V$17:$V$67,HYDROGRAPH!F140)</f>
        <v>0</v>
      </c>
      <c r="H140" s="132">
        <f>(F140-G140)/2*REFERENCE!$P$19</f>
        <v>0</v>
      </c>
      <c r="I140">
        <f>(FINTERP('STAGE-STORAGE'!$D$4:$D$54,'STAGE-STORAGE'!$A$4:$A$54,H140))</f>
        <v>0</v>
      </c>
    </row>
    <row r="141" spans="1:9" x14ac:dyDescent="0.25">
      <c r="A141">
        <v>138</v>
      </c>
      <c r="B141" s="132">
        <f t="shared" si="11"/>
        <v>22.833333333333332</v>
      </c>
      <c r="C141" s="162">
        <f>IF(B141&lt;(MAX(USER_INPUT!$J$14:$J$2000)),FINTERP(USER_INPUT!$J$14:$J$2000,USER_INPUT!$K$14:$K$2000,HYDROGRAPH!B141),0)</f>
        <v>0</v>
      </c>
      <c r="D141" s="132">
        <f t="shared" si="10"/>
        <v>0</v>
      </c>
      <c r="E141" s="162">
        <f t="shared" si="12"/>
        <v>0</v>
      </c>
      <c r="F141" s="162">
        <f t="shared" si="13"/>
        <v>0</v>
      </c>
      <c r="G141" s="162">
        <f>FINTERP(REFERENCE!$W$17:$W$67,REFERENCE!$V$17:$V$67,HYDROGRAPH!F141)</f>
        <v>0</v>
      </c>
      <c r="H141" s="132">
        <f>(F141-G141)/2*REFERENCE!$P$19</f>
        <v>0</v>
      </c>
      <c r="I141">
        <f>(FINTERP('STAGE-STORAGE'!$D$4:$D$54,'STAGE-STORAGE'!$A$4:$A$54,H141))</f>
        <v>0</v>
      </c>
    </row>
    <row r="142" spans="1:9" x14ac:dyDescent="0.25">
      <c r="A142">
        <v>139</v>
      </c>
      <c r="B142" s="132">
        <f t="shared" si="11"/>
        <v>23</v>
      </c>
      <c r="C142" s="162">
        <f>IF(B142&lt;(MAX(USER_INPUT!$J$14:$J$2000)),FINTERP(USER_INPUT!$J$14:$J$2000,USER_INPUT!$K$14:$K$2000,HYDROGRAPH!B142),0)</f>
        <v>0</v>
      </c>
      <c r="D142" s="132">
        <f t="shared" si="10"/>
        <v>0</v>
      </c>
      <c r="E142" s="162">
        <f t="shared" si="12"/>
        <v>0</v>
      </c>
      <c r="F142" s="162">
        <f t="shared" si="13"/>
        <v>0</v>
      </c>
      <c r="G142" s="162">
        <f>FINTERP(REFERENCE!$W$17:$W$67,REFERENCE!$V$17:$V$67,HYDROGRAPH!F142)</f>
        <v>0</v>
      </c>
      <c r="H142" s="132">
        <f>(F142-G142)/2*REFERENCE!$P$19</f>
        <v>0</v>
      </c>
      <c r="I142">
        <f>(FINTERP('STAGE-STORAGE'!$D$4:$D$54,'STAGE-STORAGE'!$A$4:$A$54,H142))</f>
        <v>0</v>
      </c>
    </row>
    <row r="143" spans="1:9" x14ac:dyDescent="0.25">
      <c r="A143">
        <v>140</v>
      </c>
      <c r="B143" s="132">
        <f t="shared" si="11"/>
        <v>23.166666666666664</v>
      </c>
      <c r="C143" s="162">
        <f>IF(B143&lt;(MAX(USER_INPUT!$J$14:$J$2000)),FINTERP(USER_INPUT!$J$14:$J$2000,USER_INPUT!$K$14:$K$2000,HYDROGRAPH!B143),0)</f>
        <v>0</v>
      </c>
      <c r="D143" s="132">
        <f t="shared" si="10"/>
        <v>0</v>
      </c>
      <c r="E143" s="162">
        <f t="shared" si="12"/>
        <v>0</v>
      </c>
      <c r="F143" s="162">
        <f t="shared" si="13"/>
        <v>0</v>
      </c>
      <c r="G143" s="162">
        <f>FINTERP(REFERENCE!$W$17:$W$67,REFERENCE!$V$17:$V$67,HYDROGRAPH!F143)</f>
        <v>0</v>
      </c>
      <c r="H143" s="132">
        <f>(F143-G143)/2*REFERENCE!$P$19</f>
        <v>0</v>
      </c>
      <c r="I143">
        <f>(FINTERP('STAGE-STORAGE'!$D$4:$D$54,'STAGE-STORAGE'!$A$4:$A$54,H143))</f>
        <v>0</v>
      </c>
    </row>
    <row r="144" spans="1:9" x14ac:dyDescent="0.25">
      <c r="A144">
        <v>141</v>
      </c>
      <c r="B144" s="132">
        <f t="shared" si="11"/>
        <v>23.333333333333332</v>
      </c>
      <c r="C144" s="162">
        <f>IF(B144&lt;(MAX(USER_INPUT!$J$14:$J$2000)),FINTERP(USER_INPUT!$J$14:$J$2000,USER_INPUT!$K$14:$K$2000,HYDROGRAPH!B144),0)</f>
        <v>0</v>
      </c>
      <c r="D144" s="132">
        <f t="shared" si="10"/>
        <v>0</v>
      </c>
      <c r="E144" s="162">
        <f t="shared" si="12"/>
        <v>0</v>
      </c>
      <c r="F144" s="162">
        <f t="shared" si="13"/>
        <v>0</v>
      </c>
      <c r="G144" s="162">
        <f>FINTERP(REFERENCE!$W$17:$W$67,REFERENCE!$V$17:$V$67,HYDROGRAPH!F144)</f>
        <v>0</v>
      </c>
      <c r="H144" s="132">
        <f>(F144-G144)/2*REFERENCE!$P$19</f>
        <v>0</v>
      </c>
      <c r="I144">
        <f>(FINTERP('STAGE-STORAGE'!$D$4:$D$54,'STAGE-STORAGE'!$A$4:$A$54,H144))</f>
        <v>0</v>
      </c>
    </row>
    <row r="145" spans="1:9" x14ac:dyDescent="0.25">
      <c r="A145">
        <v>142</v>
      </c>
      <c r="B145" s="132">
        <f t="shared" si="11"/>
        <v>23.5</v>
      </c>
      <c r="C145" s="162">
        <f>IF(B145&lt;(MAX(USER_INPUT!$J$14:$J$2000)),FINTERP(USER_INPUT!$J$14:$J$2000,USER_INPUT!$K$14:$K$2000,HYDROGRAPH!B145),0)</f>
        <v>0</v>
      </c>
      <c r="D145" s="132">
        <f t="shared" si="10"/>
        <v>0</v>
      </c>
      <c r="E145" s="162">
        <f t="shared" si="12"/>
        <v>0</v>
      </c>
      <c r="F145" s="162">
        <f t="shared" si="13"/>
        <v>0</v>
      </c>
      <c r="G145" s="162">
        <f>FINTERP(REFERENCE!$W$17:$W$67,REFERENCE!$V$17:$V$67,HYDROGRAPH!F145)</f>
        <v>0</v>
      </c>
      <c r="H145" s="132">
        <f>(F145-G145)/2*REFERENCE!$P$19</f>
        <v>0</v>
      </c>
      <c r="I145">
        <f>(FINTERP('STAGE-STORAGE'!$D$4:$D$54,'STAGE-STORAGE'!$A$4:$A$54,H145))</f>
        <v>0</v>
      </c>
    </row>
    <row r="146" spans="1:9" x14ac:dyDescent="0.25">
      <c r="A146">
        <v>143</v>
      </c>
      <c r="B146" s="132">
        <f t="shared" si="11"/>
        <v>23.666666666666664</v>
      </c>
      <c r="C146" s="162">
        <f>IF(B146&lt;(MAX(USER_INPUT!$J$14:$J$2000)),FINTERP(USER_INPUT!$J$14:$J$2000,USER_INPUT!$K$14:$K$2000,HYDROGRAPH!B146),0)</f>
        <v>0</v>
      </c>
      <c r="D146" s="132">
        <f t="shared" si="10"/>
        <v>0</v>
      </c>
      <c r="E146" s="162">
        <f t="shared" si="12"/>
        <v>0</v>
      </c>
      <c r="F146" s="162">
        <f t="shared" si="13"/>
        <v>0</v>
      </c>
      <c r="G146" s="162">
        <f>FINTERP(REFERENCE!$W$17:$W$67,REFERENCE!$V$17:$V$67,HYDROGRAPH!F146)</f>
        <v>0</v>
      </c>
      <c r="H146" s="132">
        <f>(F146-G146)/2*REFERENCE!$P$19</f>
        <v>0</v>
      </c>
      <c r="I146">
        <f>(FINTERP('STAGE-STORAGE'!$D$4:$D$54,'STAGE-STORAGE'!$A$4:$A$54,H146))</f>
        <v>0</v>
      </c>
    </row>
    <row r="147" spans="1:9" x14ac:dyDescent="0.25">
      <c r="A147">
        <v>144</v>
      </c>
      <c r="B147" s="132">
        <f t="shared" si="11"/>
        <v>23.833333333333332</v>
      </c>
      <c r="C147" s="162">
        <f>IF(B147&lt;(MAX(USER_INPUT!$J$14:$J$2000)),FINTERP(USER_INPUT!$J$14:$J$2000,USER_INPUT!$K$14:$K$2000,HYDROGRAPH!B147),0)</f>
        <v>0</v>
      </c>
      <c r="D147" s="132">
        <f t="shared" si="10"/>
        <v>0</v>
      </c>
      <c r="E147" s="162">
        <f t="shared" si="12"/>
        <v>0</v>
      </c>
      <c r="F147" s="162">
        <f t="shared" si="13"/>
        <v>0</v>
      </c>
      <c r="G147" s="162">
        <f>FINTERP(REFERENCE!$W$17:$W$67,REFERENCE!$V$17:$V$67,HYDROGRAPH!F147)</f>
        <v>0</v>
      </c>
      <c r="H147" s="132">
        <f>(F147-G147)/2*REFERENCE!$P$19</f>
        <v>0</v>
      </c>
      <c r="I147">
        <f>(FINTERP('STAGE-STORAGE'!$D$4:$D$54,'STAGE-STORAGE'!$A$4:$A$54,H147))</f>
        <v>0</v>
      </c>
    </row>
    <row r="148" spans="1:9" x14ac:dyDescent="0.25">
      <c r="A148">
        <v>145</v>
      </c>
      <c r="B148" s="132">
        <f t="shared" si="11"/>
        <v>24</v>
      </c>
      <c r="C148" s="162">
        <f>IF(B148&lt;(MAX(USER_INPUT!$J$14:$J$2000)),FINTERP(USER_INPUT!$J$14:$J$2000,USER_INPUT!$K$14:$K$2000,HYDROGRAPH!B148),0)</f>
        <v>0</v>
      </c>
      <c r="D148" s="132">
        <f t="shared" si="10"/>
        <v>0</v>
      </c>
      <c r="E148" s="162">
        <f t="shared" si="12"/>
        <v>0</v>
      </c>
      <c r="F148" s="162">
        <f t="shared" si="13"/>
        <v>0</v>
      </c>
      <c r="G148" s="162">
        <f>FINTERP(REFERENCE!$W$17:$W$67,REFERENCE!$V$17:$V$67,HYDROGRAPH!F148)</f>
        <v>0</v>
      </c>
      <c r="H148" s="132">
        <f>(F148-G148)/2*REFERENCE!$P$19</f>
        <v>0</v>
      </c>
      <c r="I148">
        <f>(FINTERP('STAGE-STORAGE'!$D$4:$D$54,'STAGE-STORAGE'!$A$4:$A$54,H148))</f>
        <v>0</v>
      </c>
    </row>
    <row r="149" spans="1:9" x14ac:dyDescent="0.25">
      <c r="A149">
        <v>146</v>
      </c>
      <c r="B149" s="132">
        <f t="shared" si="11"/>
        <v>24.166666666666664</v>
      </c>
      <c r="C149" s="162">
        <f>IF(B149&lt;(MAX(USER_INPUT!$J$14:$J$2000)),FINTERP(USER_INPUT!$J$14:$J$2000,USER_INPUT!$K$14:$K$2000,HYDROGRAPH!B149),0)</f>
        <v>0</v>
      </c>
      <c r="D149" s="132">
        <f t="shared" si="10"/>
        <v>0</v>
      </c>
      <c r="E149" s="162">
        <f t="shared" si="12"/>
        <v>0</v>
      </c>
      <c r="F149" s="162">
        <f t="shared" si="13"/>
        <v>0</v>
      </c>
      <c r="G149" s="162">
        <f>FINTERP(REFERENCE!$W$17:$W$67,REFERENCE!$V$17:$V$67,HYDROGRAPH!F149)</f>
        <v>0</v>
      </c>
      <c r="H149" s="132">
        <f>(F149-G149)/2*REFERENCE!$P$19</f>
        <v>0</v>
      </c>
      <c r="I149">
        <f>(FINTERP('STAGE-STORAGE'!$D$4:$D$54,'STAGE-STORAGE'!$A$4:$A$54,H149))</f>
        <v>0</v>
      </c>
    </row>
    <row r="150" spans="1:9" x14ac:dyDescent="0.25">
      <c r="A150">
        <v>147</v>
      </c>
      <c r="B150" s="132">
        <f t="shared" si="11"/>
        <v>24.333333333333332</v>
      </c>
      <c r="C150" s="162">
        <f>IF(B150&lt;(MAX(USER_INPUT!$J$14:$J$2000)),FINTERP(USER_INPUT!$J$14:$J$2000,USER_INPUT!$K$14:$K$2000,HYDROGRAPH!B150),0)</f>
        <v>0</v>
      </c>
      <c r="D150" s="132">
        <f t="shared" si="10"/>
        <v>0</v>
      </c>
      <c r="E150" s="162">
        <f t="shared" si="12"/>
        <v>0</v>
      </c>
      <c r="F150" s="162">
        <f t="shared" si="13"/>
        <v>0</v>
      </c>
      <c r="G150" s="162">
        <f>FINTERP(REFERENCE!$W$17:$W$67,REFERENCE!$V$17:$V$67,HYDROGRAPH!F150)</f>
        <v>0</v>
      </c>
      <c r="H150" s="132">
        <f>(F150-G150)/2*REFERENCE!$P$19</f>
        <v>0</v>
      </c>
      <c r="I150">
        <f>(FINTERP('STAGE-STORAGE'!$D$4:$D$54,'STAGE-STORAGE'!$A$4:$A$54,H150))</f>
        <v>0</v>
      </c>
    </row>
    <row r="151" spans="1:9" x14ac:dyDescent="0.25">
      <c r="A151">
        <v>148</v>
      </c>
      <c r="B151" s="132">
        <f t="shared" si="11"/>
        <v>24.5</v>
      </c>
      <c r="C151" s="162">
        <f>IF(B151&lt;(MAX(USER_INPUT!$J$14:$J$2000)),FINTERP(USER_INPUT!$J$14:$J$2000,USER_INPUT!$K$14:$K$2000,HYDROGRAPH!B151),0)</f>
        <v>0</v>
      </c>
      <c r="D151" s="132">
        <f t="shared" si="10"/>
        <v>0</v>
      </c>
      <c r="E151" s="162">
        <f t="shared" si="12"/>
        <v>0</v>
      </c>
      <c r="F151" s="162">
        <f t="shared" si="13"/>
        <v>0</v>
      </c>
      <c r="G151" s="162">
        <f>FINTERP(REFERENCE!$W$17:$W$67,REFERENCE!$V$17:$V$67,HYDROGRAPH!F151)</f>
        <v>0</v>
      </c>
      <c r="H151" s="132">
        <f>(F151-G151)/2*REFERENCE!$P$19</f>
        <v>0</v>
      </c>
      <c r="I151">
        <f>(FINTERP('STAGE-STORAGE'!$D$4:$D$54,'STAGE-STORAGE'!$A$4:$A$54,H151))</f>
        <v>0</v>
      </c>
    </row>
    <row r="152" spans="1:9" x14ac:dyDescent="0.25">
      <c r="A152">
        <v>149</v>
      </c>
      <c r="B152" s="132">
        <f t="shared" si="11"/>
        <v>24.666666666666664</v>
      </c>
      <c r="C152" s="162">
        <f>IF(B152&lt;(MAX(USER_INPUT!$J$14:$J$2000)),FINTERP(USER_INPUT!$J$14:$J$2000,USER_INPUT!$K$14:$K$2000,HYDROGRAPH!B152),0)</f>
        <v>0</v>
      </c>
      <c r="D152" s="132">
        <f t="shared" si="10"/>
        <v>0</v>
      </c>
      <c r="E152" s="162">
        <f t="shared" si="12"/>
        <v>0</v>
      </c>
      <c r="F152" s="162">
        <f t="shared" si="13"/>
        <v>0</v>
      </c>
      <c r="G152" s="162">
        <f>FINTERP(REFERENCE!$W$17:$W$67,REFERENCE!$V$17:$V$67,HYDROGRAPH!F152)</f>
        <v>0</v>
      </c>
      <c r="H152" s="132">
        <f>(F152-G152)/2*REFERENCE!$P$19</f>
        <v>0</v>
      </c>
      <c r="I152">
        <f>(FINTERP('STAGE-STORAGE'!$D$4:$D$54,'STAGE-STORAGE'!$A$4:$A$54,H152))</f>
        <v>0</v>
      </c>
    </row>
    <row r="153" spans="1:9" x14ac:dyDescent="0.25">
      <c r="A153">
        <v>150</v>
      </c>
      <c r="B153" s="132">
        <f t="shared" si="11"/>
        <v>24.833333333333332</v>
      </c>
      <c r="C153" s="162">
        <f>IF(B153&lt;(MAX(USER_INPUT!$J$14:$J$2000)),FINTERP(USER_INPUT!$J$14:$J$2000,USER_INPUT!$K$14:$K$2000,HYDROGRAPH!B153),0)</f>
        <v>0</v>
      </c>
      <c r="D153" s="132">
        <f t="shared" si="10"/>
        <v>0</v>
      </c>
      <c r="E153" s="162">
        <f t="shared" si="12"/>
        <v>0</v>
      </c>
      <c r="F153" s="162">
        <f t="shared" si="13"/>
        <v>0</v>
      </c>
      <c r="G153" s="162">
        <f>FINTERP(REFERENCE!$W$17:$W$67,REFERENCE!$V$17:$V$67,HYDROGRAPH!F153)</f>
        <v>0</v>
      </c>
      <c r="H153" s="132">
        <f>(F153-G153)/2*REFERENCE!$P$19</f>
        <v>0</v>
      </c>
      <c r="I153">
        <f>(FINTERP('STAGE-STORAGE'!$D$4:$D$54,'STAGE-STORAGE'!$A$4:$A$54,H153))</f>
        <v>0</v>
      </c>
    </row>
    <row r="154" spans="1:9" x14ac:dyDescent="0.25">
      <c r="A154">
        <v>151</v>
      </c>
      <c r="B154" s="132">
        <f t="shared" si="11"/>
        <v>25</v>
      </c>
      <c r="C154" s="162">
        <f>IF(B154&lt;(MAX(USER_INPUT!$J$14:$J$2000)),FINTERP(USER_INPUT!$J$14:$J$2000,USER_INPUT!$K$14:$K$2000,HYDROGRAPH!B154),0)</f>
        <v>0</v>
      </c>
      <c r="D154" s="132">
        <f t="shared" si="10"/>
        <v>0</v>
      </c>
      <c r="E154" s="162">
        <f t="shared" si="12"/>
        <v>0</v>
      </c>
      <c r="F154" s="162">
        <f t="shared" si="13"/>
        <v>0</v>
      </c>
      <c r="G154" s="162">
        <f>FINTERP(REFERENCE!$W$17:$W$67,REFERENCE!$V$17:$V$67,HYDROGRAPH!F154)</f>
        <v>0</v>
      </c>
      <c r="H154" s="132">
        <f>(F154-G154)/2*REFERENCE!$P$19</f>
        <v>0</v>
      </c>
      <c r="I154">
        <f>(FINTERP('STAGE-STORAGE'!$D$4:$D$54,'STAGE-STORAGE'!$A$4:$A$54,H154))</f>
        <v>0</v>
      </c>
    </row>
    <row r="155" spans="1:9" x14ac:dyDescent="0.25">
      <c r="A155">
        <v>152</v>
      </c>
      <c r="B155" s="132">
        <f t="shared" si="11"/>
        <v>25.166666666666664</v>
      </c>
      <c r="C155" s="162">
        <f>IF(B155&lt;(MAX(USER_INPUT!$J$14:$J$2000)),FINTERP(USER_INPUT!$J$14:$J$2000,USER_INPUT!$K$14:$K$2000,HYDROGRAPH!B155),0)</f>
        <v>0</v>
      </c>
      <c r="D155" s="132">
        <f t="shared" si="10"/>
        <v>0</v>
      </c>
      <c r="E155" s="162">
        <f t="shared" si="12"/>
        <v>0</v>
      </c>
      <c r="F155" s="162">
        <f t="shared" si="13"/>
        <v>0</v>
      </c>
      <c r="G155" s="162">
        <f>FINTERP(REFERENCE!$W$17:$W$67,REFERENCE!$V$17:$V$67,HYDROGRAPH!F155)</f>
        <v>0</v>
      </c>
      <c r="H155" s="132">
        <f>(F155-G155)/2*REFERENCE!$P$19</f>
        <v>0</v>
      </c>
      <c r="I155">
        <f>(FINTERP('STAGE-STORAGE'!$D$4:$D$54,'STAGE-STORAGE'!$A$4:$A$54,H155))</f>
        <v>0</v>
      </c>
    </row>
    <row r="156" spans="1:9" x14ac:dyDescent="0.25">
      <c r="A156">
        <v>153</v>
      </c>
      <c r="B156" s="132">
        <f t="shared" si="11"/>
        <v>25.333333333333332</v>
      </c>
      <c r="C156" s="162">
        <f>IF(B156&lt;(MAX(USER_INPUT!$J$14:$J$2000)),FINTERP(USER_INPUT!$J$14:$J$2000,USER_INPUT!$K$14:$K$2000,HYDROGRAPH!B156),0)</f>
        <v>0</v>
      </c>
      <c r="D156" s="132">
        <f t="shared" si="10"/>
        <v>0</v>
      </c>
      <c r="E156" s="162">
        <f t="shared" si="12"/>
        <v>0</v>
      </c>
      <c r="F156" s="162">
        <f t="shared" si="13"/>
        <v>0</v>
      </c>
      <c r="G156" s="162">
        <f>FINTERP(REFERENCE!$W$17:$W$67,REFERENCE!$V$17:$V$67,HYDROGRAPH!F156)</f>
        <v>0</v>
      </c>
      <c r="H156" s="132">
        <f>(F156-G156)/2*REFERENCE!$P$19</f>
        <v>0</v>
      </c>
      <c r="I156">
        <f>(FINTERP('STAGE-STORAGE'!$D$4:$D$54,'STAGE-STORAGE'!$A$4:$A$54,H156))</f>
        <v>0</v>
      </c>
    </row>
    <row r="157" spans="1:9" x14ac:dyDescent="0.25">
      <c r="A157">
        <v>154</v>
      </c>
      <c r="B157" s="132">
        <f t="shared" si="11"/>
        <v>25.5</v>
      </c>
      <c r="C157" s="162">
        <f>IF(B157&lt;(MAX(USER_INPUT!$J$14:$J$2000)),FINTERP(USER_INPUT!$J$14:$J$2000,USER_INPUT!$K$14:$K$2000,HYDROGRAPH!B157),0)</f>
        <v>0</v>
      </c>
      <c r="D157" s="132">
        <f t="shared" si="10"/>
        <v>0</v>
      </c>
      <c r="E157" s="162">
        <f t="shared" si="12"/>
        <v>0</v>
      </c>
      <c r="F157" s="162">
        <f t="shared" si="13"/>
        <v>0</v>
      </c>
      <c r="G157" s="162">
        <f>FINTERP(REFERENCE!$W$17:$W$67,REFERENCE!$V$17:$V$67,HYDROGRAPH!F157)</f>
        <v>0</v>
      </c>
      <c r="H157" s="132">
        <f>(F157-G157)/2*REFERENCE!$P$19</f>
        <v>0</v>
      </c>
      <c r="I157">
        <f>(FINTERP('STAGE-STORAGE'!$D$4:$D$54,'STAGE-STORAGE'!$A$4:$A$54,H157))</f>
        <v>0</v>
      </c>
    </row>
    <row r="158" spans="1:9" x14ac:dyDescent="0.25">
      <c r="A158">
        <v>155</v>
      </c>
      <c r="B158" s="132">
        <f t="shared" si="11"/>
        <v>25.666666666666664</v>
      </c>
      <c r="C158" s="162">
        <f>IF(B158&lt;(MAX(USER_INPUT!$J$14:$J$2000)),FINTERP(USER_INPUT!$J$14:$J$2000,USER_INPUT!$K$14:$K$2000,HYDROGRAPH!B158),0)</f>
        <v>0</v>
      </c>
      <c r="D158" s="132">
        <f t="shared" si="10"/>
        <v>0</v>
      </c>
      <c r="E158" s="162">
        <f t="shared" si="12"/>
        <v>0</v>
      </c>
      <c r="F158" s="162">
        <f t="shared" si="13"/>
        <v>0</v>
      </c>
      <c r="G158" s="162">
        <f>FINTERP(REFERENCE!$W$17:$W$67,REFERENCE!$V$17:$V$67,HYDROGRAPH!F158)</f>
        <v>0</v>
      </c>
      <c r="H158" s="132">
        <f>(F158-G158)/2*REFERENCE!$P$19</f>
        <v>0</v>
      </c>
      <c r="I158">
        <f>(FINTERP('STAGE-STORAGE'!$D$4:$D$54,'STAGE-STORAGE'!$A$4:$A$54,H158))</f>
        <v>0</v>
      </c>
    </row>
    <row r="159" spans="1:9" x14ac:dyDescent="0.25">
      <c r="A159">
        <v>156</v>
      </c>
      <c r="B159" s="132">
        <f t="shared" si="11"/>
        <v>25.833333333333332</v>
      </c>
      <c r="C159" s="162">
        <f>IF(B159&lt;(MAX(USER_INPUT!$J$14:$J$2000)),FINTERP(USER_INPUT!$J$14:$J$2000,USER_INPUT!$K$14:$K$2000,HYDROGRAPH!B159),0)</f>
        <v>0</v>
      </c>
      <c r="D159" s="132">
        <f t="shared" si="10"/>
        <v>0</v>
      </c>
      <c r="E159" s="162">
        <f t="shared" si="12"/>
        <v>0</v>
      </c>
      <c r="F159" s="162">
        <f t="shared" si="13"/>
        <v>0</v>
      </c>
      <c r="G159" s="162">
        <f>FINTERP(REFERENCE!$W$17:$W$67,REFERENCE!$V$17:$V$67,HYDROGRAPH!F159)</f>
        <v>0</v>
      </c>
      <c r="H159" s="132">
        <f>(F159-G159)/2*REFERENCE!$P$19</f>
        <v>0</v>
      </c>
      <c r="I159">
        <f>(FINTERP('STAGE-STORAGE'!$D$4:$D$54,'STAGE-STORAGE'!$A$4:$A$54,H159))</f>
        <v>0</v>
      </c>
    </row>
    <row r="160" spans="1:9" x14ac:dyDescent="0.25">
      <c r="A160">
        <v>157</v>
      </c>
      <c r="B160" s="132">
        <f t="shared" si="11"/>
        <v>26</v>
      </c>
      <c r="C160" s="162">
        <f>IF(B160&lt;(MAX(USER_INPUT!$J$14:$J$2000)),FINTERP(USER_INPUT!$J$14:$J$2000,USER_INPUT!$K$14:$K$2000,HYDROGRAPH!B160),0)</f>
        <v>0</v>
      </c>
      <c r="D160" s="132">
        <f t="shared" si="10"/>
        <v>0</v>
      </c>
      <c r="E160" s="162">
        <f t="shared" si="12"/>
        <v>0</v>
      </c>
      <c r="F160" s="162">
        <f t="shared" si="13"/>
        <v>0</v>
      </c>
      <c r="G160" s="162">
        <f>FINTERP(REFERENCE!$W$17:$W$67,REFERENCE!$V$17:$V$67,HYDROGRAPH!F160)</f>
        <v>0</v>
      </c>
      <c r="H160" s="132">
        <f>(F160-G160)/2*REFERENCE!$P$19</f>
        <v>0</v>
      </c>
      <c r="I160">
        <f>(FINTERP('STAGE-STORAGE'!$D$4:$D$54,'STAGE-STORAGE'!$A$4:$A$54,H160))</f>
        <v>0</v>
      </c>
    </row>
    <row r="161" spans="1:9" x14ac:dyDescent="0.25">
      <c r="A161">
        <v>158</v>
      </c>
      <c r="B161" s="132">
        <f t="shared" si="11"/>
        <v>26.166666666666664</v>
      </c>
      <c r="C161" s="162">
        <f>IF(B161&lt;(MAX(USER_INPUT!$J$14:$J$2000)),FINTERP(USER_INPUT!$J$14:$J$2000,USER_INPUT!$K$14:$K$2000,HYDROGRAPH!B161),0)</f>
        <v>0</v>
      </c>
      <c r="D161" s="132">
        <f t="shared" si="10"/>
        <v>0</v>
      </c>
      <c r="E161" s="162">
        <f t="shared" si="12"/>
        <v>0</v>
      </c>
      <c r="F161" s="162">
        <f t="shared" si="13"/>
        <v>0</v>
      </c>
      <c r="G161" s="162">
        <f>FINTERP(REFERENCE!$W$17:$W$67,REFERENCE!$V$17:$V$67,HYDROGRAPH!F161)</f>
        <v>0</v>
      </c>
      <c r="H161" s="132">
        <f>(F161-G161)/2*REFERENCE!$P$19</f>
        <v>0</v>
      </c>
      <c r="I161">
        <f>(FINTERP('STAGE-STORAGE'!$D$4:$D$54,'STAGE-STORAGE'!$A$4:$A$54,H161))</f>
        <v>0</v>
      </c>
    </row>
    <row r="162" spans="1:9" x14ac:dyDescent="0.25">
      <c r="A162">
        <v>159</v>
      </c>
      <c r="B162" s="132">
        <f t="shared" si="11"/>
        <v>26.333333333333332</v>
      </c>
      <c r="C162" s="162">
        <f>IF(B162&lt;(MAX(USER_INPUT!$J$14:$J$2000)),FINTERP(USER_INPUT!$J$14:$J$2000,USER_INPUT!$K$14:$K$2000,HYDROGRAPH!B162),0)</f>
        <v>0</v>
      </c>
      <c r="D162" s="132">
        <f t="shared" si="10"/>
        <v>0</v>
      </c>
      <c r="E162" s="162">
        <f t="shared" si="12"/>
        <v>0</v>
      </c>
      <c r="F162" s="162">
        <f t="shared" si="13"/>
        <v>0</v>
      </c>
      <c r="G162" s="162">
        <f>FINTERP(REFERENCE!$W$17:$W$67,REFERENCE!$V$17:$V$67,HYDROGRAPH!F162)</f>
        <v>0</v>
      </c>
      <c r="H162" s="132">
        <f>(F162-G162)/2*REFERENCE!$P$19</f>
        <v>0</v>
      </c>
      <c r="I162">
        <f>(FINTERP('STAGE-STORAGE'!$D$4:$D$54,'STAGE-STORAGE'!$A$4:$A$54,H162))</f>
        <v>0</v>
      </c>
    </row>
    <row r="163" spans="1:9" x14ac:dyDescent="0.25">
      <c r="A163">
        <v>160</v>
      </c>
      <c r="B163" s="132">
        <f t="shared" si="11"/>
        <v>26.5</v>
      </c>
      <c r="C163" s="162">
        <f>IF(B163&lt;(MAX(USER_INPUT!$J$14:$J$2000)),FINTERP(USER_INPUT!$J$14:$J$2000,USER_INPUT!$K$14:$K$2000,HYDROGRAPH!B163),0)</f>
        <v>0</v>
      </c>
      <c r="D163" s="132">
        <f t="shared" si="10"/>
        <v>0</v>
      </c>
      <c r="E163" s="162">
        <f t="shared" si="12"/>
        <v>0</v>
      </c>
      <c r="F163" s="162">
        <f t="shared" si="13"/>
        <v>0</v>
      </c>
      <c r="G163" s="162">
        <f>FINTERP(REFERENCE!$W$17:$W$67,REFERENCE!$V$17:$V$67,HYDROGRAPH!F163)</f>
        <v>0</v>
      </c>
      <c r="H163" s="132">
        <f>(F163-G163)/2*REFERENCE!$P$19</f>
        <v>0</v>
      </c>
      <c r="I163">
        <f>(FINTERP('STAGE-STORAGE'!$D$4:$D$54,'STAGE-STORAGE'!$A$4:$A$54,H163))</f>
        <v>0</v>
      </c>
    </row>
    <row r="164" spans="1:9" x14ac:dyDescent="0.25">
      <c r="A164">
        <v>161</v>
      </c>
      <c r="B164" s="132">
        <f t="shared" si="11"/>
        <v>26.666666666666664</v>
      </c>
      <c r="C164" s="162">
        <f>IF(B164&lt;(MAX(USER_INPUT!$J$14:$J$2000)),FINTERP(USER_INPUT!$J$14:$J$2000,USER_INPUT!$K$14:$K$2000,HYDROGRAPH!B164),0)</f>
        <v>0</v>
      </c>
      <c r="D164" s="132">
        <f t="shared" si="10"/>
        <v>0</v>
      </c>
      <c r="E164" s="162">
        <f t="shared" si="12"/>
        <v>0</v>
      </c>
      <c r="F164" s="162">
        <f t="shared" si="13"/>
        <v>0</v>
      </c>
      <c r="G164" s="162">
        <f>FINTERP(REFERENCE!$W$17:$W$67,REFERENCE!$V$17:$V$67,HYDROGRAPH!F164)</f>
        <v>0</v>
      </c>
      <c r="H164" s="132">
        <f>(F164-G164)/2*REFERENCE!$P$19</f>
        <v>0</v>
      </c>
      <c r="I164">
        <f>(FINTERP('STAGE-STORAGE'!$D$4:$D$54,'STAGE-STORAGE'!$A$4:$A$54,H164))</f>
        <v>0</v>
      </c>
    </row>
    <row r="165" spans="1:9" x14ac:dyDescent="0.25">
      <c r="A165">
        <v>162</v>
      </c>
      <c r="B165" s="132">
        <f t="shared" si="11"/>
        <v>26.833333333333332</v>
      </c>
      <c r="C165" s="162">
        <f>IF(B165&lt;(MAX(USER_INPUT!$J$14:$J$2000)),FINTERP(USER_INPUT!$J$14:$J$2000,USER_INPUT!$K$14:$K$2000,HYDROGRAPH!B165),0)</f>
        <v>0</v>
      </c>
      <c r="D165" s="132">
        <f t="shared" si="10"/>
        <v>0</v>
      </c>
      <c r="E165" s="162">
        <f t="shared" si="12"/>
        <v>0</v>
      </c>
      <c r="F165" s="162">
        <f t="shared" si="13"/>
        <v>0</v>
      </c>
      <c r="G165" s="162">
        <f>FINTERP(REFERENCE!$W$17:$W$67,REFERENCE!$V$17:$V$67,HYDROGRAPH!F165)</f>
        <v>0</v>
      </c>
      <c r="H165" s="132">
        <f>(F165-G165)/2*REFERENCE!$P$19</f>
        <v>0</v>
      </c>
      <c r="I165">
        <f>(FINTERP('STAGE-STORAGE'!$D$4:$D$54,'STAGE-STORAGE'!$A$4:$A$54,H165))</f>
        <v>0</v>
      </c>
    </row>
    <row r="166" spans="1:9" x14ac:dyDescent="0.25">
      <c r="A166">
        <v>163</v>
      </c>
      <c r="B166" s="132">
        <f t="shared" si="11"/>
        <v>27</v>
      </c>
      <c r="C166" s="162">
        <f>IF(B166&lt;(MAX(USER_INPUT!$J$14:$J$2000)),FINTERP(USER_INPUT!$J$14:$J$2000,USER_INPUT!$K$14:$K$2000,HYDROGRAPH!B166),0)</f>
        <v>0</v>
      </c>
      <c r="D166" s="132">
        <f t="shared" si="10"/>
        <v>0</v>
      </c>
      <c r="E166" s="162">
        <f t="shared" si="12"/>
        <v>0</v>
      </c>
      <c r="F166" s="162">
        <f t="shared" si="13"/>
        <v>0</v>
      </c>
      <c r="G166" s="162">
        <f>FINTERP(REFERENCE!$W$17:$W$67,REFERENCE!$V$17:$V$67,HYDROGRAPH!F166)</f>
        <v>0</v>
      </c>
      <c r="H166" s="132">
        <f>(F166-G166)/2*REFERENCE!$P$19</f>
        <v>0</v>
      </c>
      <c r="I166">
        <f>(FINTERP('STAGE-STORAGE'!$D$4:$D$54,'STAGE-STORAGE'!$A$4:$A$54,H166))</f>
        <v>0</v>
      </c>
    </row>
    <row r="167" spans="1:9" x14ac:dyDescent="0.25">
      <c r="A167">
        <v>164</v>
      </c>
      <c r="B167" s="132">
        <f t="shared" si="11"/>
        <v>27.166666666666664</v>
      </c>
      <c r="C167" s="162">
        <f>IF(B167&lt;(MAX(USER_INPUT!$J$14:$J$2000)),FINTERP(USER_INPUT!$J$14:$J$2000,USER_INPUT!$K$14:$K$2000,HYDROGRAPH!B167),0)</f>
        <v>0</v>
      </c>
      <c r="D167" s="132">
        <f t="shared" si="10"/>
        <v>0</v>
      </c>
      <c r="E167" s="162">
        <f t="shared" si="12"/>
        <v>0</v>
      </c>
      <c r="F167" s="162">
        <f t="shared" si="13"/>
        <v>0</v>
      </c>
      <c r="G167" s="162">
        <f>FINTERP(REFERENCE!$W$17:$W$67,REFERENCE!$V$17:$V$67,HYDROGRAPH!F167)</f>
        <v>0</v>
      </c>
      <c r="H167" s="132">
        <f>(F167-G167)/2*REFERENCE!$P$19</f>
        <v>0</v>
      </c>
      <c r="I167">
        <f>(FINTERP('STAGE-STORAGE'!$D$4:$D$54,'STAGE-STORAGE'!$A$4:$A$54,H167))</f>
        <v>0</v>
      </c>
    </row>
    <row r="168" spans="1:9" x14ac:dyDescent="0.25">
      <c r="A168">
        <v>165</v>
      </c>
      <c r="B168" s="132">
        <f t="shared" si="11"/>
        <v>27.333333333333332</v>
      </c>
      <c r="C168" s="162">
        <f>IF(B168&lt;(MAX(USER_INPUT!$J$14:$J$2000)),FINTERP(USER_INPUT!$J$14:$J$2000,USER_INPUT!$K$14:$K$2000,HYDROGRAPH!B168),0)</f>
        <v>0</v>
      </c>
      <c r="D168" s="132">
        <f t="shared" si="10"/>
        <v>0</v>
      </c>
      <c r="E168" s="162">
        <f t="shared" si="12"/>
        <v>0</v>
      </c>
      <c r="F168" s="162">
        <f t="shared" si="13"/>
        <v>0</v>
      </c>
      <c r="G168" s="162">
        <f>FINTERP(REFERENCE!$W$17:$W$67,REFERENCE!$V$17:$V$67,HYDROGRAPH!F168)</f>
        <v>0</v>
      </c>
      <c r="H168" s="132">
        <f>(F168-G168)/2*REFERENCE!$P$19</f>
        <v>0</v>
      </c>
      <c r="I168">
        <f>(FINTERP('STAGE-STORAGE'!$D$4:$D$54,'STAGE-STORAGE'!$A$4:$A$54,H168))</f>
        <v>0</v>
      </c>
    </row>
    <row r="169" spans="1:9" x14ac:dyDescent="0.25">
      <c r="A169">
        <v>166</v>
      </c>
      <c r="B169" s="132">
        <f t="shared" si="11"/>
        <v>27.5</v>
      </c>
      <c r="C169" s="162">
        <f>IF(B169&lt;(MAX(USER_INPUT!$J$14:$J$2000)),FINTERP(USER_INPUT!$J$14:$J$2000,USER_INPUT!$K$14:$K$2000,HYDROGRAPH!B169),0)</f>
        <v>0</v>
      </c>
      <c r="D169" s="132">
        <f t="shared" si="10"/>
        <v>0</v>
      </c>
      <c r="E169" s="162">
        <f t="shared" si="12"/>
        <v>0</v>
      </c>
      <c r="F169" s="162">
        <f t="shared" si="13"/>
        <v>0</v>
      </c>
      <c r="G169" s="162">
        <f>FINTERP(REFERENCE!$W$17:$W$67,REFERENCE!$V$17:$V$67,HYDROGRAPH!F169)</f>
        <v>0</v>
      </c>
      <c r="H169" s="132">
        <f>(F169-G169)/2*REFERENCE!$P$19</f>
        <v>0</v>
      </c>
      <c r="I169">
        <f>(FINTERP('STAGE-STORAGE'!$D$4:$D$54,'STAGE-STORAGE'!$A$4:$A$54,H169))</f>
        <v>0</v>
      </c>
    </row>
    <row r="170" spans="1:9" x14ac:dyDescent="0.25">
      <c r="A170">
        <v>167</v>
      </c>
      <c r="B170" s="132">
        <f t="shared" si="11"/>
        <v>27.666666666666664</v>
      </c>
      <c r="C170" s="162">
        <f>IF(B170&lt;(MAX(USER_INPUT!$J$14:$J$2000)),FINTERP(USER_INPUT!$J$14:$J$2000,USER_INPUT!$K$14:$K$2000,HYDROGRAPH!B170),0)</f>
        <v>0</v>
      </c>
      <c r="D170" s="132">
        <f t="shared" si="10"/>
        <v>0</v>
      </c>
      <c r="E170" s="162">
        <f t="shared" si="12"/>
        <v>0</v>
      </c>
      <c r="F170" s="162">
        <f t="shared" si="13"/>
        <v>0</v>
      </c>
      <c r="G170" s="162">
        <f>FINTERP(REFERENCE!$W$17:$W$67,REFERENCE!$V$17:$V$67,HYDROGRAPH!F170)</f>
        <v>0</v>
      </c>
      <c r="H170" s="132">
        <f>(F170-G170)/2*REFERENCE!$P$19</f>
        <v>0</v>
      </c>
      <c r="I170">
        <f>(FINTERP('STAGE-STORAGE'!$D$4:$D$54,'STAGE-STORAGE'!$A$4:$A$54,H170))</f>
        <v>0</v>
      </c>
    </row>
    <row r="171" spans="1:9" x14ac:dyDescent="0.25">
      <c r="A171">
        <v>168</v>
      </c>
      <c r="B171" s="132">
        <f t="shared" si="11"/>
        <v>27.833333333333332</v>
      </c>
      <c r="C171" s="162">
        <f>IF(B171&lt;(MAX(USER_INPUT!$J$14:$J$2000)),FINTERP(USER_INPUT!$J$14:$J$2000,USER_INPUT!$K$14:$K$2000,HYDROGRAPH!B171),0)</f>
        <v>0</v>
      </c>
      <c r="D171" s="132">
        <f t="shared" si="10"/>
        <v>0</v>
      </c>
      <c r="E171" s="162">
        <f t="shared" si="12"/>
        <v>0</v>
      </c>
      <c r="F171" s="162">
        <f t="shared" si="13"/>
        <v>0</v>
      </c>
      <c r="G171" s="162">
        <f>FINTERP(REFERENCE!$W$17:$W$67,REFERENCE!$V$17:$V$67,HYDROGRAPH!F171)</f>
        <v>0</v>
      </c>
      <c r="H171" s="132">
        <f>(F171-G171)/2*REFERENCE!$P$19</f>
        <v>0</v>
      </c>
      <c r="I171">
        <f>(FINTERP('STAGE-STORAGE'!$D$4:$D$54,'STAGE-STORAGE'!$A$4:$A$54,H171))</f>
        <v>0</v>
      </c>
    </row>
    <row r="172" spans="1:9" x14ac:dyDescent="0.25">
      <c r="A172">
        <v>169</v>
      </c>
      <c r="B172" s="132">
        <f t="shared" si="11"/>
        <v>28</v>
      </c>
      <c r="C172" s="162">
        <f>IF(B172&lt;(MAX(USER_INPUT!$J$14:$J$2000)),FINTERP(USER_INPUT!$J$14:$J$2000,USER_INPUT!$K$14:$K$2000,HYDROGRAPH!B172),0)</f>
        <v>0</v>
      </c>
      <c r="D172" s="132">
        <f t="shared" si="10"/>
        <v>0</v>
      </c>
      <c r="E172" s="162">
        <f t="shared" si="12"/>
        <v>0</v>
      </c>
      <c r="F172" s="162">
        <f t="shared" si="13"/>
        <v>0</v>
      </c>
      <c r="G172" s="162">
        <f>FINTERP(REFERENCE!$W$17:$W$67,REFERENCE!$V$17:$V$67,HYDROGRAPH!F172)</f>
        <v>0</v>
      </c>
      <c r="H172" s="132">
        <f>(F172-G172)/2*REFERENCE!$P$19</f>
        <v>0</v>
      </c>
      <c r="I172">
        <f>(FINTERP('STAGE-STORAGE'!$D$4:$D$54,'STAGE-STORAGE'!$A$4:$A$54,H172))</f>
        <v>0</v>
      </c>
    </row>
    <row r="173" spans="1:9" x14ac:dyDescent="0.25">
      <c r="A173">
        <v>170</v>
      </c>
      <c r="B173" s="132">
        <f t="shared" si="11"/>
        <v>28.166666666666664</v>
      </c>
      <c r="C173" s="162">
        <f>IF(B173&lt;(MAX(USER_INPUT!$J$14:$J$2000)),FINTERP(USER_INPUT!$J$14:$J$2000,USER_INPUT!$K$14:$K$2000,HYDROGRAPH!B173),0)</f>
        <v>0</v>
      </c>
      <c r="D173" s="132">
        <f t="shared" si="10"/>
        <v>0</v>
      </c>
      <c r="E173" s="162">
        <f t="shared" si="12"/>
        <v>0</v>
      </c>
      <c r="F173" s="162">
        <f t="shared" si="13"/>
        <v>0</v>
      </c>
      <c r="G173" s="162">
        <f>FINTERP(REFERENCE!$W$17:$W$67,REFERENCE!$V$17:$V$67,HYDROGRAPH!F173)</f>
        <v>0</v>
      </c>
      <c r="H173" s="132">
        <f>(F173-G173)/2*REFERENCE!$P$19</f>
        <v>0</v>
      </c>
      <c r="I173">
        <f>(FINTERP('STAGE-STORAGE'!$D$4:$D$54,'STAGE-STORAGE'!$A$4:$A$54,H173))</f>
        <v>0</v>
      </c>
    </row>
    <row r="174" spans="1:9" x14ac:dyDescent="0.25">
      <c r="A174">
        <v>171</v>
      </c>
      <c r="B174" s="132">
        <f t="shared" si="11"/>
        <v>28.333333333333332</v>
      </c>
      <c r="C174" s="162">
        <f>IF(B174&lt;(MAX(USER_INPUT!$J$14:$J$2000)),FINTERP(USER_INPUT!$J$14:$J$2000,USER_INPUT!$K$14:$K$2000,HYDROGRAPH!B174),0)</f>
        <v>0</v>
      </c>
      <c r="D174" s="132">
        <f t="shared" si="10"/>
        <v>0</v>
      </c>
      <c r="E174" s="162">
        <f t="shared" si="12"/>
        <v>0</v>
      </c>
      <c r="F174" s="162">
        <f t="shared" si="13"/>
        <v>0</v>
      </c>
      <c r="G174" s="162">
        <f>FINTERP(REFERENCE!$W$17:$W$67,REFERENCE!$V$17:$V$67,HYDROGRAPH!F174)</f>
        <v>0</v>
      </c>
      <c r="H174" s="132">
        <f>(F174-G174)/2*REFERENCE!$P$19</f>
        <v>0</v>
      </c>
      <c r="I174">
        <f>(FINTERP('STAGE-STORAGE'!$D$4:$D$54,'STAGE-STORAGE'!$A$4:$A$54,H174))</f>
        <v>0</v>
      </c>
    </row>
    <row r="175" spans="1:9" x14ac:dyDescent="0.25">
      <c r="A175">
        <v>172</v>
      </c>
      <c r="B175" s="132">
        <f t="shared" si="11"/>
        <v>28.5</v>
      </c>
      <c r="C175" s="162">
        <f>IF(B175&lt;(MAX(USER_INPUT!$J$14:$J$2000)),FINTERP(USER_INPUT!$J$14:$J$2000,USER_INPUT!$K$14:$K$2000,HYDROGRAPH!B175),0)</f>
        <v>0</v>
      </c>
      <c r="D175" s="132">
        <f t="shared" si="10"/>
        <v>0</v>
      </c>
      <c r="E175" s="162">
        <f t="shared" si="12"/>
        <v>0</v>
      </c>
      <c r="F175" s="162">
        <f t="shared" si="13"/>
        <v>0</v>
      </c>
      <c r="G175" s="162">
        <f>FINTERP(REFERENCE!$W$17:$W$67,REFERENCE!$V$17:$V$67,HYDROGRAPH!F175)</f>
        <v>0</v>
      </c>
      <c r="H175" s="132">
        <f>(F175-G175)/2*REFERENCE!$P$19</f>
        <v>0</v>
      </c>
      <c r="I175">
        <f>(FINTERP('STAGE-STORAGE'!$D$4:$D$54,'STAGE-STORAGE'!$A$4:$A$54,H175))</f>
        <v>0</v>
      </c>
    </row>
    <row r="176" spans="1:9" x14ac:dyDescent="0.25">
      <c r="A176">
        <v>173</v>
      </c>
      <c r="B176" s="132">
        <f t="shared" si="11"/>
        <v>28.666666666666664</v>
      </c>
      <c r="C176" s="162">
        <f>IF(B176&lt;(MAX(USER_INPUT!$J$14:$J$2000)),FINTERP(USER_INPUT!$J$14:$J$2000,USER_INPUT!$K$14:$K$2000,HYDROGRAPH!B176),0)</f>
        <v>0</v>
      </c>
      <c r="D176" s="132">
        <f t="shared" si="10"/>
        <v>0</v>
      </c>
      <c r="E176" s="162">
        <f t="shared" si="12"/>
        <v>0</v>
      </c>
      <c r="F176" s="162">
        <f t="shared" si="13"/>
        <v>0</v>
      </c>
      <c r="G176" s="162">
        <f>FINTERP(REFERENCE!$W$17:$W$67,REFERENCE!$V$17:$V$67,HYDROGRAPH!F176)</f>
        <v>0</v>
      </c>
      <c r="H176" s="132">
        <f>(F176-G176)/2*REFERENCE!$P$19</f>
        <v>0</v>
      </c>
      <c r="I176">
        <f>(FINTERP('STAGE-STORAGE'!$D$4:$D$54,'STAGE-STORAGE'!$A$4:$A$54,H176))</f>
        <v>0</v>
      </c>
    </row>
    <row r="177" spans="1:9" x14ac:dyDescent="0.25">
      <c r="A177">
        <v>174</v>
      </c>
      <c r="B177" s="132">
        <f t="shared" si="11"/>
        <v>28.833333333333332</v>
      </c>
      <c r="C177" s="162">
        <f>IF(B177&lt;(MAX(USER_INPUT!$J$14:$J$2000)),FINTERP(USER_INPUT!$J$14:$J$2000,USER_INPUT!$K$14:$K$2000,HYDROGRAPH!B177),0)</f>
        <v>0</v>
      </c>
      <c r="D177" s="132">
        <f t="shared" si="10"/>
        <v>0</v>
      </c>
      <c r="E177" s="162">
        <f t="shared" si="12"/>
        <v>0</v>
      </c>
      <c r="F177" s="162">
        <f t="shared" si="13"/>
        <v>0</v>
      </c>
      <c r="G177" s="162">
        <f>FINTERP(REFERENCE!$W$17:$W$67,REFERENCE!$V$17:$V$67,HYDROGRAPH!F177)</f>
        <v>0</v>
      </c>
      <c r="H177" s="132">
        <f>(F177-G177)/2*REFERENCE!$P$19</f>
        <v>0</v>
      </c>
      <c r="I177">
        <f>(FINTERP('STAGE-STORAGE'!$D$4:$D$54,'STAGE-STORAGE'!$A$4:$A$54,H177))</f>
        <v>0</v>
      </c>
    </row>
    <row r="178" spans="1:9" x14ac:dyDescent="0.25">
      <c r="A178">
        <v>175</v>
      </c>
      <c r="B178" s="132">
        <f t="shared" si="11"/>
        <v>29</v>
      </c>
      <c r="C178" s="162">
        <f>IF(B178&lt;(MAX(USER_INPUT!$J$14:$J$2000)),FINTERP(USER_INPUT!$J$14:$J$2000,USER_INPUT!$K$14:$K$2000,HYDROGRAPH!B178),0)</f>
        <v>0</v>
      </c>
      <c r="D178" s="132">
        <f t="shared" si="10"/>
        <v>0</v>
      </c>
      <c r="E178" s="162">
        <f t="shared" si="12"/>
        <v>0</v>
      </c>
      <c r="F178" s="162">
        <f t="shared" si="13"/>
        <v>0</v>
      </c>
      <c r="G178" s="162">
        <f>FINTERP(REFERENCE!$W$17:$W$67,REFERENCE!$V$17:$V$67,HYDROGRAPH!F178)</f>
        <v>0</v>
      </c>
      <c r="H178" s="132">
        <f>(F178-G178)/2*REFERENCE!$P$19</f>
        <v>0</v>
      </c>
      <c r="I178">
        <f>(FINTERP('STAGE-STORAGE'!$D$4:$D$54,'STAGE-STORAGE'!$A$4:$A$54,H178))</f>
        <v>0</v>
      </c>
    </row>
    <row r="179" spans="1:9" x14ac:dyDescent="0.25">
      <c r="A179">
        <v>176</v>
      </c>
      <c r="B179" s="132">
        <f t="shared" si="11"/>
        <v>29.166666666666664</v>
      </c>
      <c r="C179" s="162">
        <f>IF(B179&lt;(MAX(USER_INPUT!$J$14:$J$2000)),FINTERP(USER_INPUT!$J$14:$J$2000,USER_INPUT!$K$14:$K$2000,HYDROGRAPH!B179),0)</f>
        <v>0</v>
      </c>
      <c r="D179" s="132">
        <f t="shared" si="10"/>
        <v>0</v>
      </c>
      <c r="E179" s="162">
        <f t="shared" si="12"/>
        <v>0</v>
      </c>
      <c r="F179" s="162">
        <f t="shared" si="13"/>
        <v>0</v>
      </c>
      <c r="G179" s="162">
        <f>FINTERP(REFERENCE!$W$17:$W$67,REFERENCE!$V$17:$V$67,HYDROGRAPH!F179)</f>
        <v>0</v>
      </c>
      <c r="H179" s="132">
        <f>(F179-G179)/2*REFERENCE!$P$19</f>
        <v>0</v>
      </c>
      <c r="I179">
        <f>(FINTERP('STAGE-STORAGE'!$D$4:$D$54,'STAGE-STORAGE'!$A$4:$A$54,H179))</f>
        <v>0</v>
      </c>
    </row>
    <row r="180" spans="1:9" x14ac:dyDescent="0.25">
      <c r="A180">
        <v>177</v>
      </c>
      <c r="B180" s="132">
        <f t="shared" si="11"/>
        <v>29.333333333333332</v>
      </c>
      <c r="C180" s="162">
        <f>IF(B180&lt;(MAX(USER_INPUT!$J$14:$J$2000)),FINTERP(USER_INPUT!$J$14:$J$2000,USER_INPUT!$K$14:$K$2000,HYDROGRAPH!B180),0)</f>
        <v>0</v>
      </c>
      <c r="D180" s="132">
        <f t="shared" si="10"/>
        <v>0</v>
      </c>
      <c r="E180" s="162">
        <f t="shared" si="12"/>
        <v>0</v>
      </c>
      <c r="F180" s="162">
        <f t="shared" si="13"/>
        <v>0</v>
      </c>
      <c r="G180" s="162">
        <f>FINTERP(REFERENCE!$W$17:$W$67,REFERENCE!$V$17:$V$67,HYDROGRAPH!F180)</f>
        <v>0</v>
      </c>
      <c r="H180" s="132">
        <f>(F180-G180)/2*REFERENCE!$P$19</f>
        <v>0</v>
      </c>
      <c r="I180">
        <f>(FINTERP('STAGE-STORAGE'!$D$4:$D$54,'STAGE-STORAGE'!$A$4:$A$54,H180))</f>
        <v>0</v>
      </c>
    </row>
    <row r="181" spans="1:9" x14ac:dyDescent="0.25">
      <c r="A181">
        <v>178</v>
      </c>
      <c r="B181" s="132">
        <f t="shared" si="11"/>
        <v>29.5</v>
      </c>
      <c r="C181" s="162">
        <f>IF(B181&lt;(MAX(USER_INPUT!$J$14:$J$2000)),FINTERP(USER_INPUT!$J$14:$J$2000,USER_INPUT!$K$14:$K$2000,HYDROGRAPH!B181),0)</f>
        <v>0</v>
      </c>
      <c r="D181" s="132">
        <f t="shared" si="10"/>
        <v>0</v>
      </c>
      <c r="E181" s="162">
        <f t="shared" si="12"/>
        <v>0</v>
      </c>
      <c r="F181" s="162">
        <f t="shared" si="13"/>
        <v>0</v>
      </c>
      <c r="G181" s="162">
        <f>FINTERP(REFERENCE!$W$17:$W$67,REFERENCE!$V$17:$V$67,HYDROGRAPH!F181)</f>
        <v>0</v>
      </c>
      <c r="H181" s="132">
        <f>(F181-G181)/2*REFERENCE!$P$19</f>
        <v>0</v>
      </c>
      <c r="I181">
        <f>(FINTERP('STAGE-STORAGE'!$D$4:$D$54,'STAGE-STORAGE'!$A$4:$A$54,H181))</f>
        <v>0</v>
      </c>
    </row>
    <row r="182" spans="1:9" x14ac:dyDescent="0.25">
      <c r="A182">
        <v>179</v>
      </c>
      <c r="B182" s="132">
        <f t="shared" si="11"/>
        <v>29.666666666666664</v>
      </c>
      <c r="C182" s="162">
        <f>IF(B182&lt;(MAX(USER_INPUT!$J$14:$J$2000)),FINTERP(USER_INPUT!$J$14:$J$2000,USER_INPUT!$K$14:$K$2000,HYDROGRAPH!B182),0)</f>
        <v>0</v>
      </c>
      <c r="D182" s="132">
        <f t="shared" si="10"/>
        <v>0</v>
      </c>
      <c r="E182" s="162">
        <f t="shared" si="12"/>
        <v>0</v>
      </c>
      <c r="F182" s="162">
        <f t="shared" si="13"/>
        <v>0</v>
      </c>
      <c r="G182" s="162">
        <f>FINTERP(REFERENCE!$W$17:$W$67,REFERENCE!$V$17:$V$67,HYDROGRAPH!F182)</f>
        <v>0</v>
      </c>
      <c r="H182" s="132">
        <f>(F182-G182)/2*REFERENCE!$P$19</f>
        <v>0</v>
      </c>
      <c r="I182">
        <f>(FINTERP('STAGE-STORAGE'!$D$4:$D$54,'STAGE-STORAGE'!$A$4:$A$54,H182))</f>
        <v>0</v>
      </c>
    </row>
    <row r="183" spans="1:9" x14ac:dyDescent="0.25">
      <c r="A183">
        <v>180</v>
      </c>
      <c r="B183" s="132">
        <f t="shared" si="11"/>
        <v>29.833333333333332</v>
      </c>
      <c r="C183" s="162">
        <f>IF(B183&lt;(MAX(USER_INPUT!$J$14:$J$2000)),FINTERP(USER_INPUT!$J$14:$J$2000,USER_INPUT!$K$14:$K$2000,HYDROGRAPH!B183),0)</f>
        <v>0</v>
      </c>
      <c r="D183" s="132">
        <f t="shared" si="10"/>
        <v>0</v>
      </c>
      <c r="E183" s="162">
        <f t="shared" si="12"/>
        <v>0</v>
      </c>
      <c r="F183" s="162">
        <f t="shared" si="13"/>
        <v>0</v>
      </c>
      <c r="G183" s="162">
        <f>FINTERP(REFERENCE!$W$17:$W$67,REFERENCE!$V$17:$V$67,HYDROGRAPH!F183)</f>
        <v>0</v>
      </c>
      <c r="H183" s="132">
        <f>(F183-G183)/2*REFERENCE!$P$19</f>
        <v>0</v>
      </c>
      <c r="I183">
        <f>(FINTERP('STAGE-STORAGE'!$D$4:$D$54,'STAGE-STORAGE'!$A$4:$A$54,H183))</f>
        <v>0</v>
      </c>
    </row>
    <row r="184" spans="1:9" x14ac:dyDescent="0.25">
      <c r="A184">
        <v>181</v>
      </c>
      <c r="B184" s="132">
        <f t="shared" si="11"/>
        <v>30</v>
      </c>
      <c r="C184" s="162">
        <f>IF(B184&lt;(MAX(USER_INPUT!$J$14:$J$2000)),FINTERP(USER_INPUT!$J$14:$J$2000,USER_INPUT!$K$14:$K$2000,HYDROGRAPH!B184),0)</f>
        <v>0</v>
      </c>
      <c r="D184" s="132">
        <f t="shared" si="10"/>
        <v>0</v>
      </c>
      <c r="E184" s="162">
        <f t="shared" si="12"/>
        <v>0</v>
      </c>
      <c r="F184" s="162">
        <f t="shared" si="13"/>
        <v>0</v>
      </c>
      <c r="G184" s="162">
        <f>FINTERP(REFERENCE!$W$17:$W$67,REFERENCE!$V$17:$V$67,HYDROGRAPH!F184)</f>
        <v>0</v>
      </c>
      <c r="H184" s="132">
        <f>(F184-G184)/2*REFERENCE!$P$19</f>
        <v>0</v>
      </c>
      <c r="I184">
        <f>(FINTERP('STAGE-STORAGE'!$D$4:$D$54,'STAGE-STORAGE'!$A$4:$A$54,H184))</f>
        <v>0</v>
      </c>
    </row>
    <row r="185" spans="1:9" x14ac:dyDescent="0.25">
      <c r="A185">
        <v>182</v>
      </c>
      <c r="B185" s="132">
        <f t="shared" si="11"/>
        <v>30.166666666666664</v>
      </c>
      <c r="C185" s="162">
        <f>IF(B185&lt;(MAX(USER_INPUT!$J$14:$J$2000)),FINTERP(USER_INPUT!$J$14:$J$2000,USER_INPUT!$K$14:$K$2000,HYDROGRAPH!B185),0)</f>
        <v>0</v>
      </c>
      <c r="D185" s="132">
        <f t="shared" si="10"/>
        <v>0</v>
      </c>
      <c r="E185" s="162">
        <f t="shared" si="12"/>
        <v>0</v>
      </c>
      <c r="F185" s="162">
        <f t="shared" si="13"/>
        <v>0</v>
      </c>
      <c r="G185" s="162">
        <f>FINTERP(REFERENCE!$W$17:$W$67,REFERENCE!$V$17:$V$67,HYDROGRAPH!F185)</f>
        <v>0</v>
      </c>
      <c r="H185" s="132">
        <f>(F185-G185)/2*REFERENCE!$P$19</f>
        <v>0</v>
      </c>
      <c r="I185">
        <f>(FINTERP('STAGE-STORAGE'!$D$4:$D$54,'STAGE-STORAGE'!$A$4:$A$54,H185))</f>
        <v>0</v>
      </c>
    </row>
    <row r="186" spans="1:9" x14ac:dyDescent="0.25">
      <c r="A186">
        <v>183</v>
      </c>
      <c r="B186" s="132">
        <f t="shared" si="11"/>
        <v>30.333333333333332</v>
      </c>
      <c r="C186" s="162">
        <f>IF(B186&lt;(MAX(USER_INPUT!$J$14:$J$2000)),FINTERP(USER_INPUT!$J$14:$J$2000,USER_INPUT!$K$14:$K$2000,HYDROGRAPH!B186),0)</f>
        <v>0</v>
      </c>
      <c r="D186" s="132">
        <f t="shared" si="10"/>
        <v>0</v>
      </c>
      <c r="E186" s="162">
        <f t="shared" si="12"/>
        <v>0</v>
      </c>
      <c r="F186" s="162">
        <f t="shared" si="13"/>
        <v>0</v>
      </c>
      <c r="G186" s="162">
        <f>FINTERP(REFERENCE!$W$17:$W$67,REFERENCE!$V$17:$V$67,HYDROGRAPH!F186)</f>
        <v>0</v>
      </c>
      <c r="H186" s="132">
        <f>(F186-G186)/2*REFERENCE!$P$19</f>
        <v>0</v>
      </c>
      <c r="I186">
        <f>(FINTERP('STAGE-STORAGE'!$D$4:$D$54,'STAGE-STORAGE'!$A$4:$A$54,H186))</f>
        <v>0</v>
      </c>
    </row>
    <row r="187" spans="1:9" x14ac:dyDescent="0.25">
      <c r="A187">
        <v>184</v>
      </c>
      <c r="B187" s="132">
        <f t="shared" si="11"/>
        <v>30.5</v>
      </c>
      <c r="C187" s="162">
        <f>IF(B187&lt;(MAX(USER_INPUT!$J$14:$J$2000)),FINTERP(USER_INPUT!$J$14:$J$2000,USER_INPUT!$K$14:$K$2000,HYDROGRAPH!B187),0)</f>
        <v>0</v>
      </c>
      <c r="D187" s="132">
        <f t="shared" si="10"/>
        <v>0</v>
      </c>
      <c r="E187" s="162">
        <f t="shared" si="12"/>
        <v>0</v>
      </c>
      <c r="F187" s="162">
        <f t="shared" si="13"/>
        <v>0</v>
      </c>
      <c r="G187" s="162">
        <f>FINTERP(REFERENCE!$W$17:$W$67,REFERENCE!$V$17:$V$67,HYDROGRAPH!F187)</f>
        <v>0</v>
      </c>
      <c r="H187" s="132">
        <f>(F187-G187)/2*REFERENCE!$P$19</f>
        <v>0</v>
      </c>
      <c r="I187">
        <f>(FINTERP('STAGE-STORAGE'!$D$4:$D$54,'STAGE-STORAGE'!$A$4:$A$54,H187))</f>
        <v>0</v>
      </c>
    </row>
    <row r="188" spans="1:9" x14ac:dyDescent="0.25">
      <c r="A188">
        <v>185</v>
      </c>
      <c r="B188" s="132">
        <f t="shared" si="11"/>
        <v>30.666666666666664</v>
      </c>
      <c r="C188" s="162">
        <f>IF(B188&lt;(MAX(USER_INPUT!$J$14:$J$2000)),FINTERP(USER_INPUT!$J$14:$J$2000,USER_INPUT!$K$14:$K$2000,HYDROGRAPH!B188),0)</f>
        <v>0</v>
      </c>
      <c r="D188" s="132">
        <f t="shared" si="10"/>
        <v>0</v>
      </c>
      <c r="E188" s="162">
        <f t="shared" si="12"/>
        <v>0</v>
      </c>
      <c r="F188" s="162">
        <f t="shared" si="13"/>
        <v>0</v>
      </c>
      <c r="G188" s="162">
        <f>FINTERP(REFERENCE!$W$17:$W$67,REFERENCE!$V$17:$V$67,HYDROGRAPH!F188)</f>
        <v>0</v>
      </c>
      <c r="H188" s="132">
        <f>(F188-G188)/2*REFERENCE!$P$19</f>
        <v>0</v>
      </c>
      <c r="I188">
        <f>(FINTERP('STAGE-STORAGE'!$D$4:$D$54,'STAGE-STORAGE'!$A$4:$A$54,H188))</f>
        <v>0</v>
      </c>
    </row>
    <row r="189" spans="1:9" x14ac:dyDescent="0.25">
      <c r="A189">
        <v>186</v>
      </c>
      <c r="B189" s="132">
        <f t="shared" si="11"/>
        <v>30.833333333333332</v>
      </c>
      <c r="C189" s="162">
        <f>IF(B189&lt;(MAX(USER_INPUT!$J$14:$J$2000)),FINTERP(USER_INPUT!$J$14:$J$2000,USER_INPUT!$K$14:$K$2000,HYDROGRAPH!B189),0)</f>
        <v>0</v>
      </c>
      <c r="D189" s="132">
        <f t="shared" si="10"/>
        <v>0</v>
      </c>
      <c r="E189" s="162">
        <f t="shared" si="12"/>
        <v>0</v>
      </c>
      <c r="F189" s="162">
        <f t="shared" si="13"/>
        <v>0</v>
      </c>
      <c r="G189" s="162">
        <f>FINTERP(REFERENCE!$W$17:$W$67,REFERENCE!$V$17:$V$67,HYDROGRAPH!F189)</f>
        <v>0</v>
      </c>
      <c r="H189" s="132">
        <f>(F189-G189)/2*REFERENCE!$P$19</f>
        <v>0</v>
      </c>
      <c r="I189">
        <f>(FINTERP('STAGE-STORAGE'!$D$4:$D$54,'STAGE-STORAGE'!$A$4:$A$54,H189))</f>
        <v>0</v>
      </c>
    </row>
    <row r="190" spans="1:9" x14ac:dyDescent="0.25">
      <c r="A190">
        <v>187</v>
      </c>
      <c r="B190" s="132">
        <f t="shared" si="11"/>
        <v>31</v>
      </c>
      <c r="C190" s="162">
        <f>IF(B190&lt;(MAX(USER_INPUT!$J$14:$J$2000)),FINTERP(USER_INPUT!$J$14:$J$2000,USER_INPUT!$K$14:$K$2000,HYDROGRAPH!B190),0)</f>
        <v>0</v>
      </c>
      <c r="D190" s="132">
        <f t="shared" si="10"/>
        <v>0</v>
      </c>
      <c r="E190" s="162">
        <f t="shared" si="12"/>
        <v>0</v>
      </c>
      <c r="F190" s="162">
        <f t="shared" si="13"/>
        <v>0</v>
      </c>
      <c r="G190" s="162">
        <f>FINTERP(REFERENCE!$W$17:$W$67,REFERENCE!$V$17:$V$67,HYDROGRAPH!F190)</f>
        <v>0</v>
      </c>
      <c r="H190" s="132">
        <f>(F190-G190)/2*REFERENCE!$P$19</f>
        <v>0</v>
      </c>
      <c r="I190">
        <f>(FINTERP('STAGE-STORAGE'!$D$4:$D$54,'STAGE-STORAGE'!$A$4:$A$54,H190))</f>
        <v>0</v>
      </c>
    </row>
    <row r="191" spans="1:9" x14ac:dyDescent="0.25">
      <c r="A191">
        <v>188</v>
      </c>
      <c r="B191" s="132">
        <f t="shared" si="11"/>
        <v>31.166666666666664</v>
      </c>
      <c r="C191" s="162">
        <f>IF(B191&lt;(MAX(USER_INPUT!$J$14:$J$2000)),FINTERP(USER_INPUT!$J$14:$J$2000,USER_INPUT!$K$14:$K$2000,HYDROGRAPH!B191),0)</f>
        <v>0</v>
      </c>
      <c r="D191" s="132">
        <f t="shared" si="10"/>
        <v>0</v>
      </c>
      <c r="E191" s="162">
        <f t="shared" si="12"/>
        <v>0</v>
      </c>
      <c r="F191" s="162">
        <f t="shared" si="13"/>
        <v>0</v>
      </c>
      <c r="G191" s="162">
        <f>FINTERP(REFERENCE!$W$17:$W$67,REFERENCE!$V$17:$V$67,HYDROGRAPH!F191)</f>
        <v>0</v>
      </c>
      <c r="H191" s="132">
        <f>(F191-G191)/2*REFERENCE!$P$19</f>
        <v>0</v>
      </c>
      <c r="I191">
        <f>(FINTERP('STAGE-STORAGE'!$D$4:$D$54,'STAGE-STORAGE'!$A$4:$A$54,H191))</f>
        <v>0</v>
      </c>
    </row>
    <row r="192" spans="1:9" x14ac:dyDescent="0.25">
      <c r="A192">
        <v>189</v>
      </c>
      <c r="B192" s="132">
        <f t="shared" si="11"/>
        <v>31.333333333333332</v>
      </c>
      <c r="C192" s="162">
        <f>IF(B192&lt;(MAX(USER_INPUT!$J$14:$J$2000)),FINTERP(USER_INPUT!$J$14:$J$2000,USER_INPUT!$K$14:$K$2000,HYDROGRAPH!B192),0)</f>
        <v>0</v>
      </c>
      <c r="D192" s="132">
        <f t="shared" si="10"/>
        <v>0</v>
      </c>
      <c r="E192" s="162">
        <f t="shared" si="12"/>
        <v>0</v>
      </c>
      <c r="F192" s="162">
        <f t="shared" si="13"/>
        <v>0</v>
      </c>
      <c r="G192" s="162">
        <f>FINTERP(REFERENCE!$W$17:$W$67,REFERENCE!$V$17:$V$67,HYDROGRAPH!F192)</f>
        <v>0</v>
      </c>
      <c r="H192" s="132">
        <f>(F192-G192)/2*REFERENCE!$P$19</f>
        <v>0</v>
      </c>
      <c r="I192">
        <f>(FINTERP('STAGE-STORAGE'!$D$4:$D$54,'STAGE-STORAGE'!$A$4:$A$54,H192))</f>
        <v>0</v>
      </c>
    </row>
    <row r="193" spans="1:9" x14ac:dyDescent="0.25">
      <c r="A193">
        <v>190</v>
      </c>
      <c r="B193" s="132">
        <f t="shared" si="11"/>
        <v>31.5</v>
      </c>
      <c r="C193" s="162">
        <f>IF(B193&lt;(MAX(USER_INPUT!$J$14:$J$2000)),FINTERP(USER_INPUT!$J$14:$J$2000,USER_INPUT!$K$14:$K$2000,HYDROGRAPH!B193),0)</f>
        <v>0</v>
      </c>
      <c r="D193" s="132">
        <f t="shared" si="10"/>
        <v>0</v>
      </c>
      <c r="E193" s="162">
        <f t="shared" si="12"/>
        <v>0</v>
      </c>
      <c r="F193" s="162">
        <f t="shared" si="13"/>
        <v>0</v>
      </c>
      <c r="G193" s="162">
        <f>FINTERP(REFERENCE!$W$17:$W$67,REFERENCE!$V$17:$V$67,HYDROGRAPH!F193)</f>
        <v>0</v>
      </c>
      <c r="H193" s="132">
        <f>(F193-G193)/2*REFERENCE!$P$19</f>
        <v>0</v>
      </c>
      <c r="I193">
        <f>(FINTERP('STAGE-STORAGE'!$D$4:$D$54,'STAGE-STORAGE'!$A$4:$A$54,H193))</f>
        <v>0</v>
      </c>
    </row>
    <row r="194" spans="1:9" x14ac:dyDescent="0.25">
      <c r="A194">
        <v>191</v>
      </c>
      <c r="B194" s="132">
        <f t="shared" si="11"/>
        <v>31.666666666666664</v>
      </c>
      <c r="C194" s="162">
        <f>IF(B194&lt;(MAX(USER_INPUT!$J$14:$J$2000)),FINTERP(USER_INPUT!$J$14:$J$2000,USER_INPUT!$K$14:$K$2000,HYDROGRAPH!B194),0)</f>
        <v>0</v>
      </c>
      <c r="D194" s="132">
        <f t="shared" si="10"/>
        <v>0</v>
      </c>
      <c r="E194" s="162">
        <f t="shared" si="12"/>
        <v>0</v>
      </c>
      <c r="F194" s="162">
        <f t="shared" si="13"/>
        <v>0</v>
      </c>
      <c r="G194" s="162">
        <f>FINTERP(REFERENCE!$W$17:$W$67,REFERENCE!$V$17:$V$67,HYDROGRAPH!F194)</f>
        <v>0</v>
      </c>
      <c r="H194" s="132">
        <f>(F194-G194)/2*REFERENCE!$P$19</f>
        <v>0</v>
      </c>
      <c r="I194">
        <f>(FINTERP('STAGE-STORAGE'!$D$4:$D$54,'STAGE-STORAGE'!$A$4:$A$54,H194))</f>
        <v>0</v>
      </c>
    </row>
    <row r="195" spans="1:9" x14ac:dyDescent="0.25">
      <c r="A195">
        <v>192</v>
      </c>
      <c r="B195" s="132">
        <f t="shared" si="11"/>
        <v>31.833333333333332</v>
      </c>
      <c r="C195" s="162">
        <f>IF(B195&lt;(MAX(USER_INPUT!$J$14:$J$2000)),FINTERP(USER_INPUT!$J$14:$J$2000,USER_INPUT!$K$14:$K$2000,HYDROGRAPH!B195),0)</f>
        <v>0</v>
      </c>
      <c r="D195" s="132">
        <f t="shared" si="10"/>
        <v>0</v>
      </c>
      <c r="E195" s="162">
        <f t="shared" si="12"/>
        <v>0</v>
      </c>
      <c r="F195" s="162">
        <f t="shared" si="13"/>
        <v>0</v>
      </c>
      <c r="G195" s="162">
        <f>FINTERP(REFERENCE!$W$17:$W$67,REFERENCE!$V$17:$V$67,HYDROGRAPH!F195)</f>
        <v>0</v>
      </c>
      <c r="H195" s="132">
        <f>(F195-G195)/2*REFERENCE!$P$19</f>
        <v>0</v>
      </c>
      <c r="I195">
        <f>(FINTERP('STAGE-STORAGE'!$D$4:$D$54,'STAGE-STORAGE'!$A$4:$A$54,H195))</f>
        <v>0</v>
      </c>
    </row>
    <row r="196" spans="1:9" x14ac:dyDescent="0.25">
      <c r="A196">
        <v>193</v>
      </c>
      <c r="B196" s="132">
        <f t="shared" si="11"/>
        <v>32</v>
      </c>
      <c r="C196" s="162">
        <f>IF(B196&lt;(MAX(USER_INPUT!$J$14:$J$2000)),FINTERP(USER_INPUT!$J$14:$J$2000,USER_INPUT!$K$14:$K$2000,HYDROGRAPH!B196),0)</f>
        <v>0</v>
      </c>
      <c r="D196" s="132">
        <f t="shared" si="10"/>
        <v>0</v>
      </c>
      <c r="E196" s="162">
        <f t="shared" si="12"/>
        <v>0</v>
      </c>
      <c r="F196" s="162">
        <f t="shared" si="13"/>
        <v>0</v>
      </c>
      <c r="G196" s="162">
        <f>FINTERP(REFERENCE!$W$17:$W$67,REFERENCE!$V$17:$V$67,HYDROGRAPH!F196)</f>
        <v>0</v>
      </c>
      <c r="H196" s="132">
        <f>(F196-G196)/2*REFERENCE!$P$19</f>
        <v>0</v>
      </c>
      <c r="I196">
        <f>(FINTERP('STAGE-STORAGE'!$D$4:$D$54,'STAGE-STORAGE'!$A$4:$A$54,H196))</f>
        <v>0</v>
      </c>
    </row>
    <row r="197" spans="1:9" x14ac:dyDescent="0.25">
      <c r="A197">
        <v>194</v>
      </c>
      <c r="B197" s="132">
        <f t="shared" si="11"/>
        <v>32.166666666666664</v>
      </c>
      <c r="C197" s="162">
        <f>IF(B197&lt;(MAX(USER_INPUT!$J$14:$J$2000)),FINTERP(USER_INPUT!$J$14:$J$2000,USER_INPUT!$K$14:$K$2000,HYDROGRAPH!B197),0)</f>
        <v>0</v>
      </c>
      <c r="D197" s="132">
        <f t="shared" ref="D197:D260" si="14">C197+C198</f>
        <v>0</v>
      </c>
      <c r="E197" s="162">
        <f t="shared" si="12"/>
        <v>0</v>
      </c>
      <c r="F197" s="162">
        <f t="shared" si="13"/>
        <v>0</v>
      </c>
      <c r="G197" s="162">
        <f>FINTERP(REFERENCE!$W$17:$W$67,REFERENCE!$V$17:$V$67,HYDROGRAPH!F197)</f>
        <v>0</v>
      </c>
      <c r="H197" s="132">
        <f>(F197-G197)/2*REFERENCE!$P$19</f>
        <v>0</v>
      </c>
      <c r="I197">
        <f>(FINTERP('STAGE-STORAGE'!$D$4:$D$54,'STAGE-STORAGE'!$A$4:$A$54,H197))</f>
        <v>0</v>
      </c>
    </row>
    <row r="198" spans="1:9" x14ac:dyDescent="0.25">
      <c r="A198">
        <v>195</v>
      </c>
      <c r="B198" s="132">
        <f t="shared" si="11"/>
        <v>32.333333333333329</v>
      </c>
      <c r="C198" s="162">
        <f>IF(B198&lt;(MAX(USER_INPUT!$J$14:$J$2000)),FINTERP(USER_INPUT!$J$14:$J$2000,USER_INPUT!$K$14:$K$2000,HYDROGRAPH!B198),0)</f>
        <v>0</v>
      </c>
      <c r="D198" s="132">
        <f t="shared" si="14"/>
        <v>0</v>
      </c>
      <c r="E198" s="162">
        <f t="shared" si="12"/>
        <v>0</v>
      </c>
      <c r="F198" s="162">
        <f t="shared" si="13"/>
        <v>0</v>
      </c>
      <c r="G198" s="162">
        <f>FINTERP(REFERENCE!$W$17:$W$67,REFERENCE!$V$17:$V$67,HYDROGRAPH!F198)</f>
        <v>0</v>
      </c>
      <c r="H198" s="132">
        <f>(F198-G198)/2*REFERENCE!$P$19</f>
        <v>0</v>
      </c>
      <c r="I198">
        <f>(FINTERP('STAGE-STORAGE'!$D$4:$D$54,'STAGE-STORAGE'!$A$4:$A$54,H198))</f>
        <v>0</v>
      </c>
    </row>
    <row r="199" spans="1:9" x14ac:dyDescent="0.25">
      <c r="A199">
        <v>196</v>
      </c>
      <c r="B199" s="132">
        <f t="shared" ref="B199:B262" si="15">$B$5*A198</f>
        <v>32.5</v>
      </c>
      <c r="C199" s="162">
        <f>IF(B199&lt;(MAX(USER_INPUT!$J$14:$J$2000)),FINTERP(USER_INPUT!$J$14:$J$2000,USER_INPUT!$K$14:$K$2000,HYDROGRAPH!B199),0)</f>
        <v>0</v>
      </c>
      <c r="D199" s="132">
        <f t="shared" si="14"/>
        <v>0</v>
      </c>
      <c r="E199" s="162">
        <f t="shared" si="12"/>
        <v>0</v>
      </c>
      <c r="F199" s="162">
        <f t="shared" si="13"/>
        <v>0</v>
      </c>
      <c r="G199" s="162">
        <f>FINTERP(REFERENCE!$W$17:$W$67,REFERENCE!$V$17:$V$67,HYDROGRAPH!F199)</f>
        <v>0</v>
      </c>
      <c r="H199" s="132">
        <f>(F199-G199)/2*REFERENCE!$P$19</f>
        <v>0</v>
      </c>
      <c r="I199">
        <f>(FINTERP('STAGE-STORAGE'!$D$4:$D$54,'STAGE-STORAGE'!$A$4:$A$54,H199))</f>
        <v>0</v>
      </c>
    </row>
    <row r="200" spans="1:9" x14ac:dyDescent="0.25">
      <c r="A200">
        <v>197</v>
      </c>
      <c r="B200" s="132">
        <f t="shared" si="15"/>
        <v>32.666666666666664</v>
      </c>
      <c r="C200" s="162">
        <f>IF(B200&lt;(MAX(USER_INPUT!$J$14:$J$2000)),FINTERP(USER_INPUT!$J$14:$J$2000,USER_INPUT!$K$14:$K$2000,HYDROGRAPH!B200),0)</f>
        <v>0</v>
      </c>
      <c r="D200" s="132">
        <f t="shared" si="14"/>
        <v>0</v>
      </c>
      <c r="E200" s="162">
        <f t="shared" si="12"/>
        <v>0</v>
      </c>
      <c r="F200" s="162">
        <f t="shared" si="13"/>
        <v>0</v>
      </c>
      <c r="G200" s="162">
        <f>FINTERP(REFERENCE!$W$17:$W$67,REFERENCE!$V$17:$V$67,HYDROGRAPH!F200)</f>
        <v>0</v>
      </c>
      <c r="H200" s="132">
        <f>(F200-G200)/2*REFERENCE!$P$19</f>
        <v>0</v>
      </c>
      <c r="I200">
        <f>(FINTERP('STAGE-STORAGE'!$D$4:$D$54,'STAGE-STORAGE'!$A$4:$A$54,H200))</f>
        <v>0</v>
      </c>
    </row>
    <row r="201" spans="1:9" x14ac:dyDescent="0.25">
      <c r="A201">
        <v>198</v>
      </c>
      <c r="B201" s="132">
        <f t="shared" si="15"/>
        <v>32.833333333333329</v>
      </c>
      <c r="C201" s="162">
        <f>IF(B201&lt;(MAX(USER_INPUT!$J$14:$J$2000)),FINTERP(USER_INPUT!$J$14:$J$2000,USER_INPUT!$K$14:$K$2000,HYDROGRAPH!B201),0)</f>
        <v>0</v>
      </c>
      <c r="D201" s="132">
        <f t="shared" si="14"/>
        <v>0</v>
      </c>
      <c r="E201" s="162">
        <f t="shared" ref="E201:E264" si="16">F200-(2*G200)</f>
        <v>0</v>
      </c>
      <c r="F201" s="162">
        <f t="shared" ref="F201:F264" si="17">D201+E201</f>
        <v>0</v>
      </c>
      <c r="G201" s="162">
        <f>FINTERP(REFERENCE!$W$17:$W$67,REFERENCE!$V$17:$V$67,HYDROGRAPH!F201)</f>
        <v>0</v>
      </c>
      <c r="H201" s="132">
        <f>(F201-G201)/2*REFERENCE!$P$19</f>
        <v>0</v>
      </c>
      <c r="I201">
        <f>(FINTERP('STAGE-STORAGE'!$D$4:$D$54,'STAGE-STORAGE'!$A$4:$A$54,H201))</f>
        <v>0</v>
      </c>
    </row>
    <row r="202" spans="1:9" x14ac:dyDescent="0.25">
      <c r="A202">
        <v>199</v>
      </c>
      <c r="B202" s="132">
        <f t="shared" si="15"/>
        <v>33</v>
      </c>
      <c r="C202" s="162">
        <f>IF(B202&lt;(MAX(USER_INPUT!$J$14:$J$2000)),FINTERP(USER_INPUT!$J$14:$J$2000,USER_INPUT!$K$14:$K$2000,HYDROGRAPH!B202),0)</f>
        <v>0</v>
      </c>
      <c r="D202" s="132">
        <f t="shared" si="14"/>
        <v>0</v>
      </c>
      <c r="E202" s="162">
        <f t="shared" si="16"/>
        <v>0</v>
      </c>
      <c r="F202" s="162">
        <f t="shared" si="17"/>
        <v>0</v>
      </c>
      <c r="G202" s="162">
        <f>FINTERP(REFERENCE!$W$17:$W$67,REFERENCE!$V$17:$V$67,HYDROGRAPH!F202)</f>
        <v>0</v>
      </c>
      <c r="H202" s="132">
        <f>(F202-G202)/2*REFERENCE!$P$19</f>
        <v>0</v>
      </c>
      <c r="I202">
        <f>(FINTERP('STAGE-STORAGE'!$D$4:$D$54,'STAGE-STORAGE'!$A$4:$A$54,H202))</f>
        <v>0</v>
      </c>
    </row>
    <row r="203" spans="1:9" x14ac:dyDescent="0.25">
      <c r="A203">
        <v>200</v>
      </c>
      <c r="B203" s="132">
        <f t="shared" si="15"/>
        <v>33.166666666666664</v>
      </c>
      <c r="C203" s="162">
        <f>IF(B203&lt;(MAX(USER_INPUT!$J$14:$J$2000)),FINTERP(USER_INPUT!$J$14:$J$2000,USER_INPUT!$K$14:$K$2000,HYDROGRAPH!B203),0)</f>
        <v>0</v>
      </c>
      <c r="D203" s="132">
        <f t="shared" si="14"/>
        <v>0</v>
      </c>
      <c r="E203" s="162">
        <f t="shared" si="16"/>
        <v>0</v>
      </c>
      <c r="F203" s="162">
        <f t="shared" si="17"/>
        <v>0</v>
      </c>
      <c r="G203" s="162">
        <f>FINTERP(REFERENCE!$W$17:$W$67,REFERENCE!$V$17:$V$67,HYDROGRAPH!F203)</f>
        <v>0</v>
      </c>
      <c r="H203" s="132">
        <f>(F203-G203)/2*REFERENCE!$P$19</f>
        <v>0</v>
      </c>
      <c r="I203">
        <f>(FINTERP('STAGE-STORAGE'!$D$4:$D$54,'STAGE-STORAGE'!$A$4:$A$54,H203))</f>
        <v>0</v>
      </c>
    </row>
    <row r="204" spans="1:9" x14ac:dyDescent="0.25">
      <c r="A204">
        <v>201</v>
      </c>
      <c r="B204" s="132">
        <f t="shared" si="15"/>
        <v>33.333333333333329</v>
      </c>
      <c r="C204" s="162">
        <f>IF(B204&lt;(MAX(USER_INPUT!$J$14:$J$2000)),FINTERP(USER_INPUT!$J$14:$J$2000,USER_INPUT!$K$14:$K$2000,HYDROGRAPH!B204),0)</f>
        <v>0</v>
      </c>
      <c r="D204" s="132">
        <f t="shared" si="14"/>
        <v>0</v>
      </c>
      <c r="E204" s="162">
        <f t="shared" si="16"/>
        <v>0</v>
      </c>
      <c r="F204" s="162">
        <f t="shared" si="17"/>
        <v>0</v>
      </c>
      <c r="G204" s="162">
        <f>FINTERP(REFERENCE!$W$17:$W$67,REFERENCE!$V$17:$V$67,HYDROGRAPH!F204)</f>
        <v>0</v>
      </c>
      <c r="H204" s="132">
        <f>(F204-G204)/2*REFERENCE!$P$19</f>
        <v>0</v>
      </c>
      <c r="I204">
        <f>(FINTERP('STAGE-STORAGE'!$D$4:$D$54,'STAGE-STORAGE'!$A$4:$A$54,H204))</f>
        <v>0</v>
      </c>
    </row>
    <row r="205" spans="1:9" x14ac:dyDescent="0.25">
      <c r="A205">
        <v>202</v>
      </c>
      <c r="B205" s="132">
        <f t="shared" si="15"/>
        <v>33.5</v>
      </c>
      <c r="C205" s="162">
        <f>IF(B205&lt;(MAX(USER_INPUT!$J$14:$J$2000)),FINTERP(USER_INPUT!$J$14:$J$2000,USER_INPUT!$K$14:$K$2000,HYDROGRAPH!B205),0)</f>
        <v>0</v>
      </c>
      <c r="D205" s="132">
        <f t="shared" si="14"/>
        <v>0</v>
      </c>
      <c r="E205" s="162">
        <f t="shared" si="16"/>
        <v>0</v>
      </c>
      <c r="F205" s="162">
        <f t="shared" si="17"/>
        <v>0</v>
      </c>
      <c r="G205" s="162">
        <f>FINTERP(REFERENCE!$W$17:$W$67,REFERENCE!$V$17:$V$67,HYDROGRAPH!F205)</f>
        <v>0</v>
      </c>
      <c r="H205" s="132">
        <f>(F205-G205)/2*REFERENCE!$P$19</f>
        <v>0</v>
      </c>
      <c r="I205">
        <f>(FINTERP('STAGE-STORAGE'!$D$4:$D$54,'STAGE-STORAGE'!$A$4:$A$54,H205))</f>
        <v>0</v>
      </c>
    </row>
    <row r="206" spans="1:9" x14ac:dyDescent="0.25">
      <c r="A206">
        <v>203</v>
      </c>
      <c r="B206" s="132">
        <f t="shared" si="15"/>
        <v>33.666666666666664</v>
      </c>
      <c r="C206" s="162">
        <f>IF(B206&lt;(MAX(USER_INPUT!$J$14:$J$2000)),FINTERP(USER_INPUT!$J$14:$J$2000,USER_INPUT!$K$14:$K$2000,HYDROGRAPH!B206),0)</f>
        <v>0</v>
      </c>
      <c r="D206" s="132">
        <f t="shared" si="14"/>
        <v>0</v>
      </c>
      <c r="E206" s="162">
        <f t="shared" si="16"/>
        <v>0</v>
      </c>
      <c r="F206" s="162">
        <f t="shared" si="17"/>
        <v>0</v>
      </c>
      <c r="G206" s="162">
        <f>FINTERP(REFERENCE!$W$17:$W$67,REFERENCE!$V$17:$V$67,HYDROGRAPH!F206)</f>
        <v>0</v>
      </c>
      <c r="H206" s="132">
        <f>(F206-G206)/2*REFERENCE!$P$19</f>
        <v>0</v>
      </c>
      <c r="I206">
        <f>(FINTERP('STAGE-STORAGE'!$D$4:$D$54,'STAGE-STORAGE'!$A$4:$A$54,H206))</f>
        <v>0</v>
      </c>
    </row>
    <row r="207" spans="1:9" x14ac:dyDescent="0.25">
      <c r="A207">
        <v>204</v>
      </c>
      <c r="B207" s="132">
        <f t="shared" si="15"/>
        <v>33.833333333333329</v>
      </c>
      <c r="C207" s="162">
        <f>IF(B207&lt;(MAX(USER_INPUT!$J$14:$J$2000)),FINTERP(USER_INPUT!$J$14:$J$2000,USER_INPUT!$K$14:$K$2000,HYDROGRAPH!B207),0)</f>
        <v>0</v>
      </c>
      <c r="D207" s="132">
        <f t="shared" si="14"/>
        <v>0</v>
      </c>
      <c r="E207" s="162">
        <f t="shared" si="16"/>
        <v>0</v>
      </c>
      <c r="F207" s="162">
        <f t="shared" si="17"/>
        <v>0</v>
      </c>
      <c r="G207" s="162">
        <f>FINTERP(REFERENCE!$W$17:$W$67,REFERENCE!$V$17:$V$67,HYDROGRAPH!F207)</f>
        <v>0</v>
      </c>
      <c r="H207" s="132">
        <f>(F207-G207)/2*REFERENCE!$P$19</f>
        <v>0</v>
      </c>
      <c r="I207">
        <f>(FINTERP('STAGE-STORAGE'!$D$4:$D$54,'STAGE-STORAGE'!$A$4:$A$54,H207))</f>
        <v>0</v>
      </c>
    </row>
    <row r="208" spans="1:9" x14ac:dyDescent="0.25">
      <c r="A208">
        <v>205</v>
      </c>
      <c r="B208" s="132">
        <f t="shared" si="15"/>
        <v>34</v>
      </c>
      <c r="C208" s="162">
        <f>IF(B208&lt;(MAX(USER_INPUT!$J$14:$J$2000)),FINTERP(USER_INPUT!$J$14:$J$2000,USER_INPUT!$K$14:$K$2000,HYDROGRAPH!B208),0)</f>
        <v>0</v>
      </c>
      <c r="D208" s="132">
        <f t="shared" si="14"/>
        <v>0</v>
      </c>
      <c r="E208" s="162">
        <f t="shared" si="16"/>
        <v>0</v>
      </c>
      <c r="F208" s="162">
        <f t="shared" si="17"/>
        <v>0</v>
      </c>
      <c r="G208" s="162">
        <f>FINTERP(REFERENCE!$W$17:$W$67,REFERENCE!$V$17:$V$67,HYDROGRAPH!F208)</f>
        <v>0</v>
      </c>
      <c r="H208" s="132">
        <f>(F208-G208)/2*REFERENCE!$P$19</f>
        <v>0</v>
      </c>
      <c r="I208">
        <f>(FINTERP('STAGE-STORAGE'!$D$4:$D$54,'STAGE-STORAGE'!$A$4:$A$54,H208))</f>
        <v>0</v>
      </c>
    </row>
    <row r="209" spans="1:9" x14ac:dyDescent="0.25">
      <c r="A209">
        <v>206</v>
      </c>
      <c r="B209" s="132">
        <f t="shared" si="15"/>
        <v>34.166666666666664</v>
      </c>
      <c r="C209" s="162">
        <f>IF(B209&lt;(MAX(USER_INPUT!$J$14:$J$2000)),FINTERP(USER_INPUT!$J$14:$J$2000,USER_INPUT!$K$14:$K$2000,HYDROGRAPH!B209),0)</f>
        <v>0</v>
      </c>
      <c r="D209" s="132">
        <f t="shared" si="14"/>
        <v>0</v>
      </c>
      <c r="E209" s="162">
        <f t="shared" si="16"/>
        <v>0</v>
      </c>
      <c r="F209" s="162">
        <f t="shared" si="17"/>
        <v>0</v>
      </c>
      <c r="G209" s="162">
        <f>FINTERP(REFERENCE!$W$17:$W$67,REFERENCE!$V$17:$V$67,HYDROGRAPH!F209)</f>
        <v>0</v>
      </c>
      <c r="H209" s="132">
        <f>(F209-G209)/2*REFERENCE!$P$19</f>
        <v>0</v>
      </c>
      <c r="I209">
        <f>(FINTERP('STAGE-STORAGE'!$D$4:$D$54,'STAGE-STORAGE'!$A$4:$A$54,H209))</f>
        <v>0</v>
      </c>
    </row>
    <row r="210" spans="1:9" x14ac:dyDescent="0.25">
      <c r="A210">
        <v>207</v>
      </c>
      <c r="B210" s="132">
        <f t="shared" si="15"/>
        <v>34.333333333333329</v>
      </c>
      <c r="C210" s="162">
        <f>IF(B210&lt;(MAX(USER_INPUT!$J$14:$J$2000)),FINTERP(USER_INPUT!$J$14:$J$2000,USER_INPUT!$K$14:$K$2000,HYDROGRAPH!B210),0)</f>
        <v>0</v>
      </c>
      <c r="D210" s="132">
        <f t="shared" si="14"/>
        <v>0</v>
      </c>
      <c r="E210" s="162">
        <f t="shared" si="16"/>
        <v>0</v>
      </c>
      <c r="F210" s="162">
        <f t="shared" si="17"/>
        <v>0</v>
      </c>
      <c r="G210" s="162">
        <f>FINTERP(REFERENCE!$W$17:$W$67,REFERENCE!$V$17:$V$67,HYDROGRAPH!F210)</f>
        <v>0</v>
      </c>
      <c r="H210" s="132">
        <f>(F210-G210)/2*REFERENCE!$P$19</f>
        <v>0</v>
      </c>
      <c r="I210">
        <f>(FINTERP('STAGE-STORAGE'!$D$4:$D$54,'STAGE-STORAGE'!$A$4:$A$54,H210))</f>
        <v>0</v>
      </c>
    </row>
    <row r="211" spans="1:9" x14ac:dyDescent="0.25">
      <c r="A211">
        <v>208</v>
      </c>
      <c r="B211" s="132">
        <f t="shared" si="15"/>
        <v>34.5</v>
      </c>
      <c r="C211" s="162">
        <f>IF(B211&lt;(MAX(USER_INPUT!$J$14:$J$2000)),FINTERP(USER_INPUT!$J$14:$J$2000,USER_INPUT!$K$14:$K$2000,HYDROGRAPH!B211),0)</f>
        <v>0</v>
      </c>
      <c r="D211" s="132">
        <f t="shared" si="14"/>
        <v>0</v>
      </c>
      <c r="E211" s="162">
        <f t="shared" si="16"/>
        <v>0</v>
      </c>
      <c r="F211" s="162">
        <f t="shared" si="17"/>
        <v>0</v>
      </c>
      <c r="G211" s="162">
        <f>FINTERP(REFERENCE!$W$17:$W$67,REFERENCE!$V$17:$V$67,HYDROGRAPH!F211)</f>
        <v>0</v>
      </c>
      <c r="H211" s="132">
        <f>(F211-G211)/2*REFERENCE!$P$19</f>
        <v>0</v>
      </c>
      <c r="I211">
        <f>(FINTERP('STAGE-STORAGE'!$D$4:$D$54,'STAGE-STORAGE'!$A$4:$A$54,H211))</f>
        <v>0</v>
      </c>
    </row>
    <row r="212" spans="1:9" x14ac:dyDescent="0.25">
      <c r="A212">
        <v>209</v>
      </c>
      <c r="B212" s="132">
        <f t="shared" si="15"/>
        <v>34.666666666666664</v>
      </c>
      <c r="C212" s="162">
        <f>IF(B212&lt;(MAX(USER_INPUT!$J$14:$J$2000)),FINTERP(USER_INPUT!$J$14:$J$2000,USER_INPUT!$K$14:$K$2000,HYDROGRAPH!B212),0)</f>
        <v>0</v>
      </c>
      <c r="D212" s="132">
        <f t="shared" si="14"/>
        <v>0</v>
      </c>
      <c r="E212" s="162">
        <f t="shared" si="16"/>
        <v>0</v>
      </c>
      <c r="F212" s="162">
        <f t="shared" si="17"/>
        <v>0</v>
      </c>
      <c r="G212" s="162">
        <f>FINTERP(REFERENCE!$W$17:$W$67,REFERENCE!$V$17:$V$67,HYDROGRAPH!F212)</f>
        <v>0</v>
      </c>
      <c r="H212" s="132">
        <f>(F212-G212)/2*REFERENCE!$P$19</f>
        <v>0</v>
      </c>
      <c r="I212">
        <f>(FINTERP('STAGE-STORAGE'!$D$4:$D$54,'STAGE-STORAGE'!$A$4:$A$54,H212))</f>
        <v>0</v>
      </c>
    </row>
    <row r="213" spans="1:9" x14ac:dyDescent="0.25">
      <c r="A213">
        <v>210</v>
      </c>
      <c r="B213" s="132">
        <f t="shared" si="15"/>
        <v>34.833333333333329</v>
      </c>
      <c r="C213" s="162">
        <f>IF(B213&lt;(MAX(USER_INPUT!$J$14:$J$2000)),FINTERP(USER_INPUT!$J$14:$J$2000,USER_INPUT!$K$14:$K$2000,HYDROGRAPH!B213),0)</f>
        <v>0</v>
      </c>
      <c r="D213" s="132">
        <f t="shared" si="14"/>
        <v>0</v>
      </c>
      <c r="E213" s="162">
        <f t="shared" si="16"/>
        <v>0</v>
      </c>
      <c r="F213" s="162">
        <f t="shared" si="17"/>
        <v>0</v>
      </c>
      <c r="G213" s="162">
        <f>FINTERP(REFERENCE!$W$17:$W$67,REFERENCE!$V$17:$V$67,HYDROGRAPH!F213)</f>
        <v>0</v>
      </c>
      <c r="H213" s="132">
        <f>(F213-G213)/2*REFERENCE!$P$19</f>
        <v>0</v>
      </c>
      <c r="I213">
        <f>(FINTERP('STAGE-STORAGE'!$D$4:$D$54,'STAGE-STORAGE'!$A$4:$A$54,H213))</f>
        <v>0</v>
      </c>
    </row>
    <row r="214" spans="1:9" x14ac:dyDescent="0.25">
      <c r="A214">
        <v>211</v>
      </c>
      <c r="B214" s="132">
        <f t="shared" si="15"/>
        <v>35</v>
      </c>
      <c r="C214" s="162">
        <f>IF(B214&lt;(MAX(USER_INPUT!$J$14:$J$2000)),FINTERP(USER_INPUT!$J$14:$J$2000,USER_INPUT!$K$14:$K$2000,HYDROGRAPH!B214),0)</f>
        <v>0</v>
      </c>
      <c r="D214" s="132">
        <f t="shared" si="14"/>
        <v>0</v>
      </c>
      <c r="E214" s="162">
        <f t="shared" si="16"/>
        <v>0</v>
      </c>
      <c r="F214" s="162">
        <f t="shared" si="17"/>
        <v>0</v>
      </c>
      <c r="G214" s="162">
        <f>FINTERP(REFERENCE!$W$17:$W$67,REFERENCE!$V$17:$V$67,HYDROGRAPH!F214)</f>
        <v>0</v>
      </c>
      <c r="H214" s="132">
        <f>(F214-G214)/2*REFERENCE!$P$19</f>
        <v>0</v>
      </c>
      <c r="I214">
        <f>(FINTERP('STAGE-STORAGE'!$D$4:$D$54,'STAGE-STORAGE'!$A$4:$A$54,H214))</f>
        <v>0</v>
      </c>
    </row>
    <row r="215" spans="1:9" x14ac:dyDescent="0.25">
      <c r="A215">
        <v>212</v>
      </c>
      <c r="B215" s="132">
        <f t="shared" si="15"/>
        <v>35.166666666666664</v>
      </c>
      <c r="C215" s="162">
        <f>IF(B215&lt;(MAX(USER_INPUT!$J$14:$J$2000)),FINTERP(USER_INPUT!$J$14:$J$2000,USER_INPUT!$K$14:$K$2000,HYDROGRAPH!B215),0)</f>
        <v>0</v>
      </c>
      <c r="D215" s="132">
        <f t="shared" si="14"/>
        <v>0</v>
      </c>
      <c r="E215" s="162">
        <f t="shared" si="16"/>
        <v>0</v>
      </c>
      <c r="F215" s="162">
        <f t="shared" si="17"/>
        <v>0</v>
      </c>
      <c r="G215" s="162">
        <f>FINTERP(REFERENCE!$W$17:$W$67,REFERENCE!$V$17:$V$67,HYDROGRAPH!F215)</f>
        <v>0</v>
      </c>
      <c r="H215" s="132">
        <f>(F215-G215)/2*REFERENCE!$P$19</f>
        <v>0</v>
      </c>
      <c r="I215">
        <f>(FINTERP('STAGE-STORAGE'!$D$4:$D$54,'STAGE-STORAGE'!$A$4:$A$54,H215))</f>
        <v>0</v>
      </c>
    </row>
    <row r="216" spans="1:9" x14ac:dyDescent="0.25">
      <c r="A216">
        <v>213</v>
      </c>
      <c r="B216" s="132">
        <f t="shared" si="15"/>
        <v>35.333333333333329</v>
      </c>
      <c r="C216" s="162">
        <f>IF(B216&lt;(MAX(USER_INPUT!$J$14:$J$2000)),FINTERP(USER_INPUT!$J$14:$J$2000,USER_INPUT!$K$14:$K$2000,HYDROGRAPH!B216),0)</f>
        <v>0</v>
      </c>
      <c r="D216" s="132">
        <f t="shared" si="14"/>
        <v>0</v>
      </c>
      <c r="E216" s="162">
        <f t="shared" si="16"/>
        <v>0</v>
      </c>
      <c r="F216" s="162">
        <f t="shared" si="17"/>
        <v>0</v>
      </c>
      <c r="G216" s="162">
        <f>FINTERP(REFERENCE!$W$17:$W$67,REFERENCE!$V$17:$V$67,HYDROGRAPH!F216)</f>
        <v>0</v>
      </c>
      <c r="H216" s="132">
        <f>(F216-G216)/2*REFERENCE!$P$19</f>
        <v>0</v>
      </c>
      <c r="I216">
        <f>(FINTERP('STAGE-STORAGE'!$D$4:$D$54,'STAGE-STORAGE'!$A$4:$A$54,H216))</f>
        <v>0</v>
      </c>
    </row>
    <row r="217" spans="1:9" x14ac:dyDescent="0.25">
      <c r="A217">
        <v>214</v>
      </c>
      <c r="B217" s="132">
        <f t="shared" si="15"/>
        <v>35.5</v>
      </c>
      <c r="C217" s="162">
        <f>IF(B217&lt;(MAX(USER_INPUT!$J$14:$J$2000)),FINTERP(USER_INPUT!$J$14:$J$2000,USER_INPUT!$K$14:$K$2000,HYDROGRAPH!B217),0)</f>
        <v>0</v>
      </c>
      <c r="D217" s="132">
        <f t="shared" si="14"/>
        <v>0</v>
      </c>
      <c r="E217" s="162">
        <f t="shared" si="16"/>
        <v>0</v>
      </c>
      <c r="F217" s="162">
        <f t="shared" si="17"/>
        <v>0</v>
      </c>
      <c r="G217" s="162">
        <f>FINTERP(REFERENCE!$W$17:$W$67,REFERENCE!$V$17:$V$67,HYDROGRAPH!F217)</f>
        <v>0</v>
      </c>
      <c r="H217" s="132">
        <f>(F217-G217)/2*REFERENCE!$P$19</f>
        <v>0</v>
      </c>
      <c r="I217">
        <f>(FINTERP('STAGE-STORAGE'!$D$4:$D$54,'STAGE-STORAGE'!$A$4:$A$54,H217))</f>
        <v>0</v>
      </c>
    </row>
    <row r="218" spans="1:9" x14ac:dyDescent="0.25">
      <c r="A218">
        <v>215</v>
      </c>
      <c r="B218" s="132">
        <f t="shared" si="15"/>
        <v>35.666666666666664</v>
      </c>
      <c r="C218" s="162">
        <f>IF(B218&lt;(MAX(USER_INPUT!$J$14:$J$2000)),FINTERP(USER_INPUT!$J$14:$J$2000,USER_INPUT!$K$14:$K$2000,HYDROGRAPH!B218),0)</f>
        <v>0</v>
      </c>
      <c r="D218" s="132">
        <f t="shared" si="14"/>
        <v>0</v>
      </c>
      <c r="E218" s="162">
        <f t="shared" si="16"/>
        <v>0</v>
      </c>
      <c r="F218" s="162">
        <f t="shared" si="17"/>
        <v>0</v>
      </c>
      <c r="G218" s="162">
        <f>FINTERP(REFERENCE!$W$17:$W$67,REFERENCE!$V$17:$V$67,HYDROGRAPH!F218)</f>
        <v>0</v>
      </c>
      <c r="H218" s="132">
        <f>(F218-G218)/2*REFERENCE!$P$19</f>
        <v>0</v>
      </c>
      <c r="I218">
        <f>(FINTERP('STAGE-STORAGE'!$D$4:$D$54,'STAGE-STORAGE'!$A$4:$A$54,H218))</f>
        <v>0</v>
      </c>
    </row>
    <row r="219" spans="1:9" x14ac:dyDescent="0.25">
      <c r="A219">
        <v>216</v>
      </c>
      <c r="B219" s="132">
        <f t="shared" si="15"/>
        <v>35.833333333333329</v>
      </c>
      <c r="C219" s="162">
        <f>IF(B219&lt;(MAX(USER_INPUT!$J$14:$J$2000)),FINTERP(USER_INPUT!$J$14:$J$2000,USER_INPUT!$K$14:$K$2000,HYDROGRAPH!B219),0)</f>
        <v>0</v>
      </c>
      <c r="D219" s="132">
        <f t="shared" si="14"/>
        <v>0</v>
      </c>
      <c r="E219" s="162">
        <f t="shared" si="16"/>
        <v>0</v>
      </c>
      <c r="F219" s="162">
        <f t="shared" si="17"/>
        <v>0</v>
      </c>
      <c r="G219" s="162">
        <f>FINTERP(REFERENCE!$W$17:$W$67,REFERENCE!$V$17:$V$67,HYDROGRAPH!F219)</f>
        <v>0</v>
      </c>
      <c r="H219" s="132">
        <f>(F219-G219)/2*REFERENCE!$P$19</f>
        <v>0</v>
      </c>
      <c r="I219">
        <f>(FINTERP('STAGE-STORAGE'!$D$4:$D$54,'STAGE-STORAGE'!$A$4:$A$54,H219))</f>
        <v>0</v>
      </c>
    </row>
    <row r="220" spans="1:9" x14ac:dyDescent="0.25">
      <c r="A220">
        <v>217</v>
      </c>
      <c r="B220" s="132">
        <f t="shared" si="15"/>
        <v>36</v>
      </c>
      <c r="C220" s="162">
        <f>IF(B220&lt;(MAX(USER_INPUT!$J$14:$J$2000)),FINTERP(USER_INPUT!$J$14:$J$2000,USER_INPUT!$K$14:$K$2000,HYDROGRAPH!B220),0)</f>
        <v>0</v>
      </c>
      <c r="D220" s="132">
        <f t="shared" si="14"/>
        <v>0</v>
      </c>
      <c r="E220" s="162">
        <f t="shared" si="16"/>
        <v>0</v>
      </c>
      <c r="F220" s="162">
        <f t="shared" si="17"/>
        <v>0</v>
      </c>
      <c r="G220" s="162">
        <f>FINTERP(REFERENCE!$W$17:$W$67,REFERENCE!$V$17:$V$67,HYDROGRAPH!F220)</f>
        <v>0</v>
      </c>
      <c r="H220" s="132">
        <f>(F220-G220)/2*REFERENCE!$P$19</f>
        <v>0</v>
      </c>
      <c r="I220">
        <f>(FINTERP('STAGE-STORAGE'!$D$4:$D$54,'STAGE-STORAGE'!$A$4:$A$54,H220))</f>
        <v>0</v>
      </c>
    </row>
    <row r="221" spans="1:9" x14ac:dyDescent="0.25">
      <c r="A221">
        <v>218</v>
      </c>
      <c r="B221" s="132">
        <f t="shared" si="15"/>
        <v>36.166666666666664</v>
      </c>
      <c r="C221" s="162">
        <f>IF(B221&lt;(MAX(USER_INPUT!$J$14:$J$2000)),FINTERP(USER_INPUT!$J$14:$J$2000,USER_INPUT!$K$14:$K$2000,HYDROGRAPH!B221),0)</f>
        <v>0</v>
      </c>
      <c r="D221" s="132">
        <f t="shared" si="14"/>
        <v>0</v>
      </c>
      <c r="E221" s="162">
        <f t="shared" si="16"/>
        <v>0</v>
      </c>
      <c r="F221" s="162">
        <f t="shared" si="17"/>
        <v>0</v>
      </c>
      <c r="G221" s="162">
        <f>FINTERP(REFERENCE!$W$17:$W$67,REFERENCE!$V$17:$V$67,HYDROGRAPH!F221)</f>
        <v>0</v>
      </c>
      <c r="H221" s="132">
        <f>(F221-G221)/2*REFERENCE!$P$19</f>
        <v>0</v>
      </c>
      <c r="I221">
        <f>(FINTERP('STAGE-STORAGE'!$D$4:$D$54,'STAGE-STORAGE'!$A$4:$A$54,H221))</f>
        <v>0</v>
      </c>
    </row>
    <row r="222" spans="1:9" x14ac:dyDescent="0.25">
      <c r="A222">
        <v>219</v>
      </c>
      <c r="B222" s="132">
        <f t="shared" si="15"/>
        <v>36.333333333333329</v>
      </c>
      <c r="C222" s="162">
        <f>IF(B222&lt;(MAX(USER_INPUT!$J$14:$J$2000)),FINTERP(USER_INPUT!$J$14:$J$2000,USER_INPUT!$K$14:$K$2000,HYDROGRAPH!B222),0)</f>
        <v>0</v>
      </c>
      <c r="D222" s="132">
        <f t="shared" si="14"/>
        <v>0</v>
      </c>
      <c r="E222" s="162">
        <f t="shared" si="16"/>
        <v>0</v>
      </c>
      <c r="F222" s="162">
        <f t="shared" si="17"/>
        <v>0</v>
      </c>
      <c r="G222" s="162">
        <f>FINTERP(REFERENCE!$W$17:$W$67,REFERENCE!$V$17:$V$67,HYDROGRAPH!F222)</f>
        <v>0</v>
      </c>
      <c r="H222" s="132">
        <f>(F222-G222)/2*REFERENCE!$P$19</f>
        <v>0</v>
      </c>
      <c r="I222">
        <f>(FINTERP('STAGE-STORAGE'!$D$4:$D$54,'STAGE-STORAGE'!$A$4:$A$54,H222))</f>
        <v>0</v>
      </c>
    </row>
    <row r="223" spans="1:9" x14ac:dyDescent="0.25">
      <c r="A223">
        <v>220</v>
      </c>
      <c r="B223" s="132">
        <f t="shared" si="15"/>
        <v>36.5</v>
      </c>
      <c r="C223" s="162">
        <f>IF(B223&lt;(MAX(USER_INPUT!$J$14:$J$2000)),FINTERP(USER_INPUT!$J$14:$J$2000,USER_INPUT!$K$14:$K$2000,HYDROGRAPH!B223),0)</f>
        <v>0</v>
      </c>
      <c r="D223" s="132">
        <f t="shared" si="14"/>
        <v>0</v>
      </c>
      <c r="E223" s="162">
        <f t="shared" si="16"/>
        <v>0</v>
      </c>
      <c r="F223" s="162">
        <f t="shared" si="17"/>
        <v>0</v>
      </c>
      <c r="G223" s="162">
        <f>FINTERP(REFERENCE!$W$17:$W$67,REFERENCE!$V$17:$V$67,HYDROGRAPH!F223)</f>
        <v>0</v>
      </c>
      <c r="H223" s="132">
        <f>(F223-G223)/2*REFERENCE!$P$19</f>
        <v>0</v>
      </c>
      <c r="I223">
        <f>(FINTERP('STAGE-STORAGE'!$D$4:$D$54,'STAGE-STORAGE'!$A$4:$A$54,H223))</f>
        <v>0</v>
      </c>
    </row>
    <row r="224" spans="1:9" x14ac:dyDescent="0.25">
      <c r="A224">
        <v>221</v>
      </c>
      <c r="B224" s="132">
        <f t="shared" si="15"/>
        <v>36.666666666666664</v>
      </c>
      <c r="C224" s="162">
        <f>IF(B224&lt;(MAX(USER_INPUT!$J$14:$J$2000)),FINTERP(USER_INPUT!$J$14:$J$2000,USER_INPUT!$K$14:$K$2000,HYDROGRAPH!B224),0)</f>
        <v>0</v>
      </c>
      <c r="D224" s="132">
        <f t="shared" si="14"/>
        <v>0</v>
      </c>
      <c r="E224" s="162">
        <f t="shared" si="16"/>
        <v>0</v>
      </c>
      <c r="F224" s="162">
        <f t="shared" si="17"/>
        <v>0</v>
      </c>
      <c r="G224" s="162">
        <f>FINTERP(REFERENCE!$W$17:$W$67,REFERENCE!$V$17:$V$67,HYDROGRAPH!F224)</f>
        <v>0</v>
      </c>
      <c r="H224" s="132">
        <f>(F224-G224)/2*REFERENCE!$P$19</f>
        <v>0</v>
      </c>
      <c r="I224">
        <f>(FINTERP('STAGE-STORAGE'!$D$4:$D$54,'STAGE-STORAGE'!$A$4:$A$54,H224))</f>
        <v>0</v>
      </c>
    </row>
    <row r="225" spans="1:9" x14ac:dyDescent="0.25">
      <c r="A225">
        <v>222</v>
      </c>
      <c r="B225" s="132">
        <f t="shared" si="15"/>
        <v>36.833333333333329</v>
      </c>
      <c r="C225" s="162">
        <f>IF(B225&lt;(MAX(USER_INPUT!$J$14:$J$2000)),FINTERP(USER_INPUT!$J$14:$J$2000,USER_INPUT!$K$14:$K$2000,HYDROGRAPH!B225),0)</f>
        <v>0</v>
      </c>
      <c r="D225" s="132">
        <f t="shared" si="14"/>
        <v>0</v>
      </c>
      <c r="E225" s="162">
        <f t="shared" si="16"/>
        <v>0</v>
      </c>
      <c r="F225" s="162">
        <f t="shared" si="17"/>
        <v>0</v>
      </c>
      <c r="G225" s="162">
        <f>FINTERP(REFERENCE!$W$17:$W$67,REFERENCE!$V$17:$V$67,HYDROGRAPH!F225)</f>
        <v>0</v>
      </c>
      <c r="H225" s="132">
        <f>(F225-G225)/2*REFERENCE!$P$19</f>
        <v>0</v>
      </c>
      <c r="I225">
        <f>(FINTERP('STAGE-STORAGE'!$D$4:$D$54,'STAGE-STORAGE'!$A$4:$A$54,H225))</f>
        <v>0</v>
      </c>
    </row>
    <row r="226" spans="1:9" x14ac:dyDescent="0.25">
      <c r="A226">
        <v>223</v>
      </c>
      <c r="B226" s="132">
        <f t="shared" si="15"/>
        <v>37</v>
      </c>
      <c r="C226" s="162">
        <f>IF(B226&lt;(MAX(USER_INPUT!$J$14:$J$2000)),FINTERP(USER_INPUT!$J$14:$J$2000,USER_INPUT!$K$14:$K$2000,HYDROGRAPH!B226),0)</f>
        <v>0</v>
      </c>
      <c r="D226" s="132">
        <f t="shared" si="14"/>
        <v>0</v>
      </c>
      <c r="E226" s="162">
        <f t="shared" si="16"/>
        <v>0</v>
      </c>
      <c r="F226" s="162">
        <f t="shared" si="17"/>
        <v>0</v>
      </c>
      <c r="G226" s="162">
        <f>FINTERP(REFERENCE!$W$17:$W$67,REFERENCE!$V$17:$V$67,HYDROGRAPH!F226)</f>
        <v>0</v>
      </c>
      <c r="H226" s="132">
        <f>(F226-G226)/2*REFERENCE!$P$19</f>
        <v>0</v>
      </c>
      <c r="I226">
        <f>(FINTERP('STAGE-STORAGE'!$D$4:$D$54,'STAGE-STORAGE'!$A$4:$A$54,H226))</f>
        <v>0</v>
      </c>
    </row>
    <row r="227" spans="1:9" x14ac:dyDescent="0.25">
      <c r="A227">
        <v>224</v>
      </c>
      <c r="B227" s="132">
        <f t="shared" si="15"/>
        <v>37.166666666666664</v>
      </c>
      <c r="C227" s="162">
        <f>IF(B227&lt;(MAX(USER_INPUT!$J$14:$J$2000)),FINTERP(USER_INPUT!$J$14:$J$2000,USER_INPUT!$K$14:$K$2000,HYDROGRAPH!B227),0)</f>
        <v>0</v>
      </c>
      <c r="D227" s="132">
        <f t="shared" si="14"/>
        <v>0</v>
      </c>
      <c r="E227" s="162">
        <f t="shared" si="16"/>
        <v>0</v>
      </c>
      <c r="F227" s="162">
        <f t="shared" si="17"/>
        <v>0</v>
      </c>
      <c r="G227" s="162">
        <f>FINTERP(REFERENCE!$W$17:$W$67,REFERENCE!$V$17:$V$67,HYDROGRAPH!F227)</f>
        <v>0</v>
      </c>
      <c r="H227" s="132">
        <f>(F227-G227)/2*REFERENCE!$P$19</f>
        <v>0</v>
      </c>
      <c r="I227">
        <f>(FINTERP('STAGE-STORAGE'!$D$4:$D$54,'STAGE-STORAGE'!$A$4:$A$54,H227))</f>
        <v>0</v>
      </c>
    </row>
    <row r="228" spans="1:9" x14ac:dyDescent="0.25">
      <c r="A228">
        <v>225</v>
      </c>
      <c r="B228" s="132">
        <f t="shared" si="15"/>
        <v>37.333333333333329</v>
      </c>
      <c r="C228" s="162">
        <f>IF(B228&lt;(MAX(USER_INPUT!$J$14:$J$2000)),FINTERP(USER_INPUT!$J$14:$J$2000,USER_INPUT!$K$14:$K$2000,HYDROGRAPH!B228),0)</f>
        <v>0</v>
      </c>
      <c r="D228" s="132">
        <f t="shared" si="14"/>
        <v>0</v>
      </c>
      <c r="E228" s="162">
        <f t="shared" si="16"/>
        <v>0</v>
      </c>
      <c r="F228" s="162">
        <f t="shared" si="17"/>
        <v>0</v>
      </c>
      <c r="G228" s="162">
        <f>FINTERP(REFERENCE!$W$17:$W$67,REFERENCE!$V$17:$V$67,HYDROGRAPH!F228)</f>
        <v>0</v>
      </c>
      <c r="H228" s="132">
        <f>(F228-G228)/2*REFERENCE!$P$19</f>
        <v>0</v>
      </c>
      <c r="I228">
        <f>(FINTERP('STAGE-STORAGE'!$D$4:$D$54,'STAGE-STORAGE'!$A$4:$A$54,H228))</f>
        <v>0</v>
      </c>
    </row>
    <row r="229" spans="1:9" x14ac:dyDescent="0.25">
      <c r="A229">
        <v>226</v>
      </c>
      <c r="B229" s="132">
        <f t="shared" si="15"/>
        <v>37.5</v>
      </c>
      <c r="C229" s="162">
        <f>IF(B229&lt;(MAX(USER_INPUT!$J$14:$J$2000)),FINTERP(USER_INPUT!$J$14:$J$2000,USER_INPUT!$K$14:$K$2000,HYDROGRAPH!B229),0)</f>
        <v>0</v>
      </c>
      <c r="D229" s="132">
        <f t="shared" si="14"/>
        <v>0</v>
      </c>
      <c r="E229" s="162">
        <f t="shared" si="16"/>
        <v>0</v>
      </c>
      <c r="F229" s="162">
        <f t="shared" si="17"/>
        <v>0</v>
      </c>
      <c r="G229" s="162">
        <f>FINTERP(REFERENCE!$W$17:$W$67,REFERENCE!$V$17:$V$67,HYDROGRAPH!F229)</f>
        <v>0</v>
      </c>
      <c r="H229" s="132">
        <f>(F229-G229)/2*REFERENCE!$P$19</f>
        <v>0</v>
      </c>
      <c r="I229">
        <f>(FINTERP('STAGE-STORAGE'!$D$4:$D$54,'STAGE-STORAGE'!$A$4:$A$54,H229))</f>
        <v>0</v>
      </c>
    </row>
    <row r="230" spans="1:9" x14ac:dyDescent="0.25">
      <c r="A230">
        <v>227</v>
      </c>
      <c r="B230" s="132">
        <f t="shared" si="15"/>
        <v>37.666666666666664</v>
      </c>
      <c r="C230" s="162">
        <f>IF(B230&lt;(MAX(USER_INPUT!$J$14:$J$2000)),FINTERP(USER_INPUT!$J$14:$J$2000,USER_INPUT!$K$14:$K$2000,HYDROGRAPH!B230),0)</f>
        <v>0</v>
      </c>
      <c r="D230" s="132">
        <f t="shared" si="14"/>
        <v>0</v>
      </c>
      <c r="E230" s="162">
        <f t="shared" si="16"/>
        <v>0</v>
      </c>
      <c r="F230" s="162">
        <f t="shared" si="17"/>
        <v>0</v>
      </c>
      <c r="G230" s="162">
        <f>FINTERP(REFERENCE!$W$17:$W$67,REFERENCE!$V$17:$V$67,HYDROGRAPH!F230)</f>
        <v>0</v>
      </c>
      <c r="H230" s="132">
        <f>(F230-G230)/2*REFERENCE!$P$19</f>
        <v>0</v>
      </c>
      <c r="I230">
        <f>(FINTERP('STAGE-STORAGE'!$D$4:$D$54,'STAGE-STORAGE'!$A$4:$A$54,H230))</f>
        <v>0</v>
      </c>
    </row>
    <row r="231" spans="1:9" x14ac:dyDescent="0.25">
      <c r="A231">
        <v>228</v>
      </c>
      <c r="B231" s="132">
        <f t="shared" si="15"/>
        <v>37.833333333333329</v>
      </c>
      <c r="C231" s="162">
        <f>IF(B231&lt;(MAX(USER_INPUT!$J$14:$J$2000)),FINTERP(USER_INPUT!$J$14:$J$2000,USER_INPUT!$K$14:$K$2000,HYDROGRAPH!B231),0)</f>
        <v>0</v>
      </c>
      <c r="D231" s="132">
        <f t="shared" si="14"/>
        <v>0</v>
      </c>
      <c r="E231" s="162">
        <f t="shared" si="16"/>
        <v>0</v>
      </c>
      <c r="F231" s="162">
        <f t="shared" si="17"/>
        <v>0</v>
      </c>
      <c r="G231" s="162">
        <f>FINTERP(REFERENCE!$W$17:$W$67,REFERENCE!$V$17:$V$67,HYDROGRAPH!F231)</f>
        <v>0</v>
      </c>
      <c r="H231" s="132">
        <f>(F231-G231)/2*REFERENCE!$P$19</f>
        <v>0</v>
      </c>
      <c r="I231">
        <f>(FINTERP('STAGE-STORAGE'!$D$4:$D$54,'STAGE-STORAGE'!$A$4:$A$54,H231))</f>
        <v>0</v>
      </c>
    </row>
    <row r="232" spans="1:9" x14ac:dyDescent="0.25">
      <c r="A232">
        <v>229</v>
      </c>
      <c r="B232" s="132">
        <f t="shared" si="15"/>
        <v>38</v>
      </c>
      <c r="C232" s="162">
        <f>IF(B232&lt;(MAX(USER_INPUT!$J$14:$J$2000)),FINTERP(USER_INPUT!$J$14:$J$2000,USER_INPUT!$K$14:$K$2000,HYDROGRAPH!B232),0)</f>
        <v>0</v>
      </c>
      <c r="D232" s="132">
        <f t="shared" si="14"/>
        <v>0</v>
      </c>
      <c r="E232" s="162">
        <f t="shared" si="16"/>
        <v>0</v>
      </c>
      <c r="F232" s="162">
        <f t="shared" si="17"/>
        <v>0</v>
      </c>
      <c r="G232" s="162">
        <f>FINTERP(REFERENCE!$W$17:$W$67,REFERENCE!$V$17:$V$67,HYDROGRAPH!F232)</f>
        <v>0</v>
      </c>
      <c r="H232" s="132">
        <f>(F232-G232)/2*REFERENCE!$P$19</f>
        <v>0</v>
      </c>
      <c r="I232">
        <f>(FINTERP('STAGE-STORAGE'!$D$4:$D$54,'STAGE-STORAGE'!$A$4:$A$54,H232))</f>
        <v>0</v>
      </c>
    </row>
    <row r="233" spans="1:9" x14ac:dyDescent="0.25">
      <c r="A233">
        <v>230</v>
      </c>
      <c r="B233" s="132">
        <f t="shared" si="15"/>
        <v>38.166666666666664</v>
      </c>
      <c r="C233" s="162">
        <f>IF(B233&lt;(MAX(USER_INPUT!$J$14:$J$2000)),FINTERP(USER_INPUT!$J$14:$J$2000,USER_INPUT!$K$14:$K$2000,HYDROGRAPH!B233),0)</f>
        <v>0</v>
      </c>
      <c r="D233" s="132">
        <f t="shared" si="14"/>
        <v>0</v>
      </c>
      <c r="E233" s="162">
        <f t="shared" si="16"/>
        <v>0</v>
      </c>
      <c r="F233" s="162">
        <f t="shared" si="17"/>
        <v>0</v>
      </c>
      <c r="G233" s="162">
        <f>FINTERP(REFERENCE!$W$17:$W$67,REFERENCE!$V$17:$V$67,HYDROGRAPH!F233)</f>
        <v>0</v>
      </c>
      <c r="H233" s="132">
        <f>(F233-G233)/2*REFERENCE!$P$19</f>
        <v>0</v>
      </c>
      <c r="I233">
        <f>(FINTERP('STAGE-STORAGE'!$D$4:$D$54,'STAGE-STORAGE'!$A$4:$A$54,H233))</f>
        <v>0</v>
      </c>
    </row>
    <row r="234" spans="1:9" x14ac:dyDescent="0.25">
      <c r="A234">
        <v>231</v>
      </c>
      <c r="B234" s="132">
        <f t="shared" si="15"/>
        <v>38.333333333333329</v>
      </c>
      <c r="C234" s="162">
        <f>IF(B234&lt;(MAX(USER_INPUT!$J$14:$J$2000)),FINTERP(USER_INPUT!$J$14:$J$2000,USER_INPUT!$K$14:$K$2000,HYDROGRAPH!B234),0)</f>
        <v>0</v>
      </c>
      <c r="D234" s="132">
        <f t="shared" si="14"/>
        <v>0</v>
      </c>
      <c r="E234" s="162">
        <f t="shared" si="16"/>
        <v>0</v>
      </c>
      <c r="F234" s="162">
        <f t="shared" si="17"/>
        <v>0</v>
      </c>
      <c r="G234" s="162">
        <f>FINTERP(REFERENCE!$W$17:$W$67,REFERENCE!$V$17:$V$67,HYDROGRAPH!F234)</f>
        <v>0</v>
      </c>
      <c r="H234" s="132">
        <f>(F234-G234)/2*REFERENCE!$P$19</f>
        <v>0</v>
      </c>
      <c r="I234">
        <f>(FINTERP('STAGE-STORAGE'!$D$4:$D$54,'STAGE-STORAGE'!$A$4:$A$54,H234))</f>
        <v>0</v>
      </c>
    </row>
    <row r="235" spans="1:9" x14ac:dyDescent="0.25">
      <c r="A235">
        <v>232</v>
      </c>
      <c r="B235" s="132">
        <f t="shared" si="15"/>
        <v>38.5</v>
      </c>
      <c r="C235" s="162">
        <f>IF(B235&lt;(MAX(USER_INPUT!$J$14:$J$2000)),FINTERP(USER_INPUT!$J$14:$J$2000,USER_INPUT!$K$14:$K$2000,HYDROGRAPH!B235),0)</f>
        <v>0</v>
      </c>
      <c r="D235" s="132">
        <f t="shared" si="14"/>
        <v>0</v>
      </c>
      <c r="E235" s="162">
        <f t="shared" si="16"/>
        <v>0</v>
      </c>
      <c r="F235" s="162">
        <f t="shared" si="17"/>
        <v>0</v>
      </c>
      <c r="G235" s="162">
        <f>FINTERP(REFERENCE!$W$17:$W$67,REFERENCE!$V$17:$V$67,HYDROGRAPH!F235)</f>
        <v>0</v>
      </c>
      <c r="H235" s="132">
        <f>(F235-G235)/2*REFERENCE!$P$19</f>
        <v>0</v>
      </c>
      <c r="I235">
        <f>(FINTERP('STAGE-STORAGE'!$D$4:$D$54,'STAGE-STORAGE'!$A$4:$A$54,H235))</f>
        <v>0</v>
      </c>
    </row>
    <row r="236" spans="1:9" x14ac:dyDescent="0.25">
      <c r="A236">
        <v>233</v>
      </c>
      <c r="B236" s="132">
        <f t="shared" si="15"/>
        <v>38.666666666666664</v>
      </c>
      <c r="C236" s="162">
        <f>IF(B236&lt;(MAX(USER_INPUT!$J$14:$J$2000)),FINTERP(USER_INPUT!$J$14:$J$2000,USER_INPUT!$K$14:$K$2000,HYDROGRAPH!B236),0)</f>
        <v>0</v>
      </c>
      <c r="D236" s="132">
        <f t="shared" si="14"/>
        <v>0</v>
      </c>
      <c r="E236" s="162">
        <f t="shared" si="16"/>
        <v>0</v>
      </c>
      <c r="F236" s="162">
        <f t="shared" si="17"/>
        <v>0</v>
      </c>
      <c r="G236" s="162">
        <f>FINTERP(REFERENCE!$W$17:$W$67,REFERENCE!$V$17:$V$67,HYDROGRAPH!F236)</f>
        <v>0</v>
      </c>
      <c r="H236" s="132">
        <f>(F236-G236)/2*REFERENCE!$P$19</f>
        <v>0</v>
      </c>
      <c r="I236">
        <f>(FINTERP('STAGE-STORAGE'!$D$4:$D$54,'STAGE-STORAGE'!$A$4:$A$54,H236))</f>
        <v>0</v>
      </c>
    </row>
    <row r="237" spans="1:9" x14ac:dyDescent="0.25">
      <c r="A237">
        <v>234</v>
      </c>
      <c r="B237" s="132">
        <f t="shared" si="15"/>
        <v>38.833333333333329</v>
      </c>
      <c r="C237" s="162">
        <f>IF(B237&lt;(MAX(USER_INPUT!$J$14:$J$2000)),FINTERP(USER_INPUT!$J$14:$J$2000,USER_INPUT!$K$14:$K$2000,HYDROGRAPH!B237),0)</f>
        <v>0</v>
      </c>
      <c r="D237" s="132">
        <f t="shared" si="14"/>
        <v>0</v>
      </c>
      <c r="E237" s="162">
        <f t="shared" si="16"/>
        <v>0</v>
      </c>
      <c r="F237" s="162">
        <f t="shared" si="17"/>
        <v>0</v>
      </c>
      <c r="G237" s="162">
        <f>FINTERP(REFERENCE!$W$17:$W$67,REFERENCE!$V$17:$V$67,HYDROGRAPH!F237)</f>
        <v>0</v>
      </c>
      <c r="H237" s="132">
        <f>(F237-G237)/2*REFERENCE!$P$19</f>
        <v>0</v>
      </c>
      <c r="I237">
        <f>(FINTERP('STAGE-STORAGE'!$D$4:$D$54,'STAGE-STORAGE'!$A$4:$A$54,H237))</f>
        <v>0</v>
      </c>
    </row>
    <row r="238" spans="1:9" x14ac:dyDescent="0.25">
      <c r="A238">
        <v>235</v>
      </c>
      <c r="B238" s="132">
        <f t="shared" si="15"/>
        <v>39</v>
      </c>
      <c r="C238" s="162">
        <f>IF(B238&lt;(MAX(USER_INPUT!$J$14:$J$2000)),FINTERP(USER_INPUT!$J$14:$J$2000,USER_INPUT!$K$14:$K$2000,HYDROGRAPH!B238),0)</f>
        <v>0</v>
      </c>
      <c r="D238" s="132">
        <f t="shared" si="14"/>
        <v>0</v>
      </c>
      <c r="E238" s="162">
        <f t="shared" si="16"/>
        <v>0</v>
      </c>
      <c r="F238" s="162">
        <f t="shared" si="17"/>
        <v>0</v>
      </c>
      <c r="G238" s="162">
        <f>FINTERP(REFERENCE!$W$17:$W$67,REFERENCE!$V$17:$V$67,HYDROGRAPH!F238)</f>
        <v>0</v>
      </c>
      <c r="H238" s="132">
        <f>(F238-G238)/2*REFERENCE!$P$19</f>
        <v>0</v>
      </c>
      <c r="I238">
        <f>(FINTERP('STAGE-STORAGE'!$D$4:$D$54,'STAGE-STORAGE'!$A$4:$A$54,H238))</f>
        <v>0</v>
      </c>
    </row>
    <row r="239" spans="1:9" x14ac:dyDescent="0.25">
      <c r="A239">
        <v>236</v>
      </c>
      <c r="B239" s="132">
        <f t="shared" si="15"/>
        <v>39.166666666666664</v>
      </c>
      <c r="C239" s="162">
        <f>IF(B239&lt;(MAX(USER_INPUT!$J$14:$J$2000)),FINTERP(USER_INPUT!$J$14:$J$2000,USER_INPUT!$K$14:$K$2000,HYDROGRAPH!B239),0)</f>
        <v>0</v>
      </c>
      <c r="D239" s="132">
        <f t="shared" si="14"/>
        <v>0</v>
      </c>
      <c r="E239" s="162">
        <f t="shared" si="16"/>
        <v>0</v>
      </c>
      <c r="F239" s="162">
        <f t="shared" si="17"/>
        <v>0</v>
      </c>
      <c r="G239" s="162">
        <f>FINTERP(REFERENCE!$W$17:$W$67,REFERENCE!$V$17:$V$67,HYDROGRAPH!F239)</f>
        <v>0</v>
      </c>
      <c r="H239" s="132">
        <f>(F239-G239)/2*REFERENCE!$P$19</f>
        <v>0</v>
      </c>
      <c r="I239">
        <f>(FINTERP('STAGE-STORAGE'!$D$4:$D$54,'STAGE-STORAGE'!$A$4:$A$54,H239))</f>
        <v>0</v>
      </c>
    </row>
    <row r="240" spans="1:9" x14ac:dyDescent="0.25">
      <c r="A240">
        <v>237</v>
      </c>
      <c r="B240" s="132">
        <f t="shared" si="15"/>
        <v>39.333333333333329</v>
      </c>
      <c r="C240" s="162">
        <f>IF(B240&lt;(MAX(USER_INPUT!$J$14:$J$2000)),FINTERP(USER_INPUT!$J$14:$J$2000,USER_INPUT!$K$14:$K$2000,HYDROGRAPH!B240),0)</f>
        <v>0</v>
      </c>
      <c r="D240" s="132">
        <f t="shared" si="14"/>
        <v>0</v>
      </c>
      <c r="E240" s="162">
        <f t="shared" si="16"/>
        <v>0</v>
      </c>
      <c r="F240" s="162">
        <f t="shared" si="17"/>
        <v>0</v>
      </c>
      <c r="G240" s="162">
        <f>FINTERP(REFERENCE!$W$17:$W$67,REFERENCE!$V$17:$V$67,HYDROGRAPH!F240)</f>
        <v>0</v>
      </c>
      <c r="H240" s="132">
        <f>(F240-G240)/2*REFERENCE!$P$19</f>
        <v>0</v>
      </c>
      <c r="I240">
        <f>(FINTERP('STAGE-STORAGE'!$D$4:$D$54,'STAGE-STORAGE'!$A$4:$A$54,H240))</f>
        <v>0</v>
      </c>
    </row>
    <row r="241" spans="1:9" x14ac:dyDescent="0.25">
      <c r="A241">
        <v>238</v>
      </c>
      <c r="B241" s="132">
        <f t="shared" si="15"/>
        <v>39.5</v>
      </c>
      <c r="C241" s="162">
        <f>IF(B241&lt;(MAX(USER_INPUT!$J$14:$J$2000)),FINTERP(USER_INPUT!$J$14:$J$2000,USER_INPUT!$K$14:$K$2000,HYDROGRAPH!B241),0)</f>
        <v>0</v>
      </c>
      <c r="D241" s="132">
        <f t="shared" si="14"/>
        <v>0</v>
      </c>
      <c r="E241" s="162">
        <f t="shared" si="16"/>
        <v>0</v>
      </c>
      <c r="F241" s="162">
        <f t="shared" si="17"/>
        <v>0</v>
      </c>
      <c r="G241" s="162">
        <f>FINTERP(REFERENCE!$W$17:$W$67,REFERENCE!$V$17:$V$67,HYDROGRAPH!F241)</f>
        <v>0</v>
      </c>
      <c r="H241" s="132">
        <f>(F241-G241)/2*REFERENCE!$P$19</f>
        <v>0</v>
      </c>
      <c r="I241">
        <f>(FINTERP('STAGE-STORAGE'!$D$4:$D$54,'STAGE-STORAGE'!$A$4:$A$54,H241))</f>
        <v>0</v>
      </c>
    </row>
    <row r="242" spans="1:9" x14ac:dyDescent="0.25">
      <c r="A242">
        <v>239</v>
      </c>
      <c r="B242" s="132">
        <f t="shared" si="15"/>
        <v>39.666666666666664</v>
      </c>
      <c r="C242" s="162">
        <f>IF(B242&lt;(MAX(USER_INPUT!$J$14:$J$2000)),FINTERP(USER_INPUT!$J$14:$J$2000,USER_INPUT!$K$14:$K$2000,HYDROGRAPH!B242),0)</f>
        <v>0</v>
      </c>
      <c r="D242" s="132">
        <f t="shared" si="14"/>
        <v>0</v>
      </c>
      <c r="E242" s="162">
        <f t="shared" si="16"/>
        <v>0</v>
      </c>
      <c r="F242" s="162">
        <f t="shared" si="17"/>
        <v>0</v>
      </c>
      <c r="G242" s="162">
        <f>FINTERP(REFERENCE!$W$17:$W$67,REFERENCE!$V$17:$V$67,HYDROGRAPH!F242)</f>
        <v>0</v>
      </c>
      <c r="H242" s="132">
        <f>(F242-G242)/2*REFERENCE!$P$19</f>
        <v>0</v>
      </c>
      <c r="I242">
        <f>(FINTERP('STAGE-STORAGE'!$D$4:$D$54,'STAGE-STORAGE'!$A$4:$A$54,H242))</f>
        <v>0</v>
      </c>
    </row>
    <row r="243" spans="1:9" x14ac:dyDescent="0.25">
      <c r="A243">
        <v>240</v>
      </c>
      <c r="B243" s="132">
        <f t="shared" si="15"/>
        <v>39.833333333333329</v>
      </c>
      <c r="C243" s="162">
        <f>IF(B243&lt;(MAX(USER_INPUT!$J$14:$J$2000)),FINTERP(USER_INPUT!$J$14:$J$2000,USER_INPUT!$K$14:$K$2000,HYDROGRAPH!B243),0)</f>
        <v>0</v>
      </c>
      <c r="D243" s="132">
        <f t="shared" si="14"/>
        <v>0</v>
      </c>
      <c r="E243" s="162">
        <f t="shared" si="16"/>
        <v>0</v>
      </c>
      <c r="F243" s="162">
        <f t="shared" si="17"/>
        <v>0</v>
      </c>
      <c r="G243" s="162">
        <f>FINTERP(REFERENCE!$W$17:$W$67,REFERENCE!$V$17:$V$67,HYDROGRAPH!F243)</f>
        <v>0</v>
      </c>
      <c r="H243" s="132">
        <f>(F243-G243)/2*REFERENCE!$P$19</f>
        <v>0</v>
      </c>
      <c r="I243">
        <f>(FINTERP('STAGE-STORAGE'!$D$4:$D$54,'STAGE-STORAGE'!$A$4:$A$54,H243))</f>
        <v>0</v>
      </c>
    </row>
    <row r="244" spans="1:9" x14ac:dyDescent="0.25">
      <c r="A244">
        <v>241</v>
      </c>
      <c r="B244" s="132">
        <f t="shared" si="15"/>
        <v>40</v>
      </c>
      <c r="C244" s="162">
        <f>IF(B244&lt;(MAX(USER_INPUT!$J$14:$J$2000)),FINTERP(USER_INPUT!$J$14:$J$2000,USER_INPUT!$K$14:$K$2000,HYDROGRAPH!B244),0)</f>
        <v>0</v>
      </c>
      <c r="D244" s="132">
        <f t="shared" si="14"/>
        <v>0</v>
      </c>
      <c r="E244" s="162">
        <f t="shared" si="16"/>
        <v>0</v>
      </c>
      <c r="F244" s="162">
        <f t="shared" si="17"/>
        <v>0</v>
      </c>
      <c r="G244" s="162">
        <f>FINTERP(REFERENCE!$W$17:$W$67,REFERENCE!$V$17:$V$67,HYDROGRAPH!F244)</f>
        <v>0</v>
      </c>
      <c r="H244" s="132">
        <f>(F244-G244)/2*REFERENCE!$P$19</f>
        <v>0</v>
      </c>
      <c r="I244">
        <f>(FINTERP('STAGE-STORAGE'!$D$4:$D$54,'STAGE-STORAGE'!$A$4:$A$54,H244))</f>
        <v>0</v>
      </c>
    </row>
    <row r="245" spans="1:9" x14ac:dyDescent="0.25">
      <c r="A245">
        <v>242</v>
      </c>
      <c r="B245" s="132">
        <f t="shared" si="15"/>
        <v>40.166666666666664</v>
      </c>
      <c r="C245" s="162">
        <f>IF(B245&lt;(MAX(USER_INPUT!$J$14:$J$2000)),FINTERP(USER_INPUT!$J$14:$J$2000,USER_INPUT!$K$14:$K$2000,HYDROGRAPH!B245),0)</f>
        <v>0</v>
      </c>
      <c r="D245" s="132">
        <f t="shared" si="14"/>
        <v>0</v>
      </c>
      <c r="E245" s="162">
        <f t="shared" si="16"/>
        <v>0</v>
      </c>
      <c r="F245" s="162">
        <f t="shared" si="17"/>
        <v>0</v>
      </c>
      <c r="G245" s="162">
        <f>FINTERP(REFERENCE!$W$17:$W$67,REFERENCE!$V$17:$V$67,HYDROGRAPH!F245)</f>
        <v>0</v>
      </c>
      <c r="H245" s="132">
        <f>(F245-G245)/2*REFERENCE!$P$19</f>
        <v>0</v>
      </c>
      <c r="I245">
        <f>(FINTERP('STAGE-STORAGE'!$D$4:$D$54,'STAGE-STORAGE'!$A$4:$A$54,H245))</f>
        <v>0</v>
      </c>
    </row>
    <row r="246" spans="1:9" x14ac:dyDescent="0.25">
      <c r="A246">
        <v>243</v>
      </c>
      <c r="B246" s="132">
        <f t="shared" si="15"/>
        <v>40.333333333333329</v>
      </c>
      <c r="C246" s="162">
        <f>IF(B246&lt;(MAX(USER_INPUT!$J$14:$J$2000)),FINTERP(USER_INPUT!$J$14:$J$2000,USER_INPUT!$K$14:$K$2000,HYDROGRAPH!B246),0)</f>
        <v>0</v>
      </c>
      <c r="D246" s="132">
        <f t="shared" si="14"/>
        <v>0</v>
      </c>
      <c r="E246" s="162">
        <f t="shared" si="16"/>
        <v>0</v>
      </c>
      <c r="F246" s="162">
        <f t="shared" si="17"/>
        <v>0</v>
      </c>
      <c r="G246" s="162">
        <f>FINTERP(REFERENCE!$W$17:$W$67,REFERENCE!$V$17:$V$67,HYDROGRAPH!F246)</f>
        <v>0</v>
      </c>
      <c r="H246" s="132">
        <f>(F246-G246)/2*REFERENCE!$P$19</f>
        <v>0</v>
      </c>
      <c r="I246">
        <f>(FINTERP('STAGE-STORAGE'!$D$4:$D$54,'STAGE-STORAGE'!$A$4:$A$54,H246))</f>
        <v>0</v>
      </c>
    </row>
    <row r="247" spans="1:9" x14ac:dyDescent="0.25">
      <c r="A247">
        <v>244</v>
      </c>
      <c r="B247" s="132">
        <f t="shared" si="15"/>
        <v>40.5</v>
      </c>
      <c r="C247" s="162">
        <f>IF(B247&lt;(MAX(USER_INPUT!$J$14:$J$2000)),FINTERP(USER_INPUT!$J$14:$J$2000,USER_INPUT!$K$14:$K$2000,HYDROGRAPH!B247),0)</f>
        <v>0</v>
      </c>
      <c r="D247" s="132">
        <f t="shared" si="14"/>
        <v>0</v>
      </c>
      <c r="E247" s="162">
        <f t="shared" si="16"/>
        <v>0</v>
      </c>
      <c r="F247" s="162">
        <f t="shared" si="17"/>
        <v>0</v>
      </c>
      <c r="G247" s="162">
        <f>FINTERP(REFERENCE!$W$17:$W$67,REFERENCE!$V$17:$V$67,HYDROGRAPH!F247)</f>
        <v>0</v>
      </c>
      <c r="H247" s="132">
        <f>(F247-G247)/2*REFERENCE!$P$19</f>
        <v>0</v>
      </c>
      <c r="I247">
        <f>(FINTERP('STAGE-STORAGE'!$D$4:$D$54,'STAGE-STORAGE'!$A$4:$A$54,H247))</f>
        <v>0</v>
      </c>
    </row>
    <row r="248" spans="1:9" x14ac:dyDescent="0.25">
      <c r="A248">
        <v>245</v>
      </c>
      <c r="B248" s="132">
        <f t="shared" si="15"/>
        <v>40.666666666666664</v>
      </c>
      <c r="C248" s="162">
        <f>IF(B248&lt;(MAX(USER_INPUT!$J$14:$J$2000)),FINTERP(USER_INPUT!$J$14:$J$2000,USER_INPUT!$K$14:$K$2000,HYDROGRAPH!B248),0)</f>
        <v>0</v>
      </c>
      <c r="D248" s="132">
        <f t="shared" si="14"/>
        <v>0</v>
      </c>
      <c r="E248" s="162">
        <f t="shared" si="16"/>
        <v>0</v>
      </c>
      <c r="F248" s="162">
        <f t="shared" si="17"/>
        <v>0</v>
      </c>
      <c r="G248" s="162">
        <f>FINTERP(REFERENCE!$W$17:$W$67,REFERENCE!$V$17:$V$67,HYDROGRAPH!F248)</f>
        <v>0</v>
      </c>
      <c r="H248" s="132">
        <f>(F248-G248)/2*REFERENCE!$P$19</f>
        <v>0</v>
      </c>
      <c r="I248">
        <f>(FINTERP('STAGE-STORAGE'!$D$4:$D$54,'STAGE-STORAGE'!$A$4:$A$54,H248))</f>
        <v>0</v>
      </c>
    </row>
    <row r="249" spans="1:9" x14ac:dyDescent="0.25">
      <c r="A249">
        <v>246</v>
      </c>
      <c r="B249" s="132">
        <f t="shared" si="15"/>
        <v>40.833333333333329</v>
      </c>
      <c r="C249" s="162">
        <f>IF(B249&lt;(MAX(USER_INPUT!$J$14:$J$2000)),FINTERP(USER_INPUT!$J$14:$J$2000,USER_INPUT!$K$14:$K$2000,HYDROGRAPH!B249),0)</f>
        <v>0</v>
      </c>
      <c r="D249" s="132">
        <f t="shared" si="14"/>
        <v>0</v>
      </c>
      <c r="E249" s="162">
        <f t="shared" si="16"/>
        <v>0</v>
      </c>
      <c r="F249" s="162">
        <f t="shared" si="17"/>
        <v>0</v>
      </c>
      <c r="G249" s="162">
        <f>FINTERP(REFERENCE!$W$17:$W$67,REFERENCE!$V$17:$V$67,HYDROGRAPH!F249)</f>
        <v>0</v>
      </c>
      <c r="H249" s="132">
        <f>(F249-G249)/2*REFERENCE!$P$19</f>
        <v>0</v>
      </c>
      <c r="I249">
        <f>(FINTERP('STAGE-STORAGE'!$D$4:$D$54,'STAGE-STORAGE'!$A$4:$A$54,H249))</f>
        <v>0</v>
      </c>
    </row>
    <row r="250" spans="1:9" x14ac:dyDescent="0.25">
      <c r="A250">
        <v>247</v>
      </c>
      <c r="B250" s="132">
        <f t="shared" si="15"/>
        <v>41</v>
      </c>
      <c r="C250" s="162">
        <f>IF(B250&lt;(MAX(USER_INPUT!$J$14:$J$2000)),FINTERP(USER_INPUT!$J$14:$J$2000,USER_INPUT!$K$14:$K$2000,HYDROGRAPH!B250),0)</f>
        <v>0</v>
      </c>
      <c r="D250" s="132">
        <f t="shared" si="14"/>
        <v>0</v>
      </c>
      <c r="E250" s="162">
        <f t="shared" si="16"/>
        <v>0</v>
      </c>
      <c r="F250" s="162">
        <f t="shared" si="17"/>
        <v>0</v>
      </c>
      <c r="G250" s="162">
        <f>FINTERP(REFERENCE!$W$17:$W$67,REFERENCE!$V$17:$V$67,HYDROGRAPH!F250)</f>
        <v>0</v>
      </c>
      <c r="H250" s="132">
        <f>(F250-G250)/2*REFERENCE!$P$19</f>
        <v>0</v>
      </c>
      <c r="I250">
        <f>(FINTERP('STAGE-STORAGE'!$D$4:$D$54,'STAGE-STORAGE'!$A$4:$A$54,H250))</f>
        <v>0</v>
      </c>
    </row>
    <row r="251" spans="1:9" x14ac:dyDescent="0.25">
      <c r="A251">
        <v>248</v>
      </c>
      <c r="B251" s="132">
        <f t="shared" si="15"/>
        <v>41.166666666666664</v>
      </c>
      <c r="C251" s="162">
        <f>IF(B251&lt;(MAX(USER_INPUT!$J$14:$J$2000)),FINTERP(USER_INPUT!$J$14:$J$2000,USER_INPUT!$K$14:$K$2000,HYDROGRAPH!B251),0)</f>
        <v>0</v>
      </c>
      <c r="D251" s="132">
        <f t="shared" si="14"/>
        <v>0</v>
      </c>
      <c r="E251" s="162">
        <f t="shared" si="16"/>
        <v>0</v>
      </c>
      <c r="F251" s="162">
        <f t="shared" si="17"/>
        <v>0</v>
      </c>
      <c r="G251" s="162">
        <f>FINTERP(REFERENCE!$W$17:$W$67,REFERENCE!$V$17:$V$67,HYDROGRAPH!F251)</f>
        <v>0</v>
      </c>
      <c r="H251" s="132">
        <f>(F251-G251)/2*REFERENCE!$P$19</f>
        <v>0</v>
      </c>
      <c r="I251">
        <f>(FINTERP('STAGE-STORAGE'!$D$4:$D$54,'STAGE-STORAGE'!$A$4:$A$54,H251))</f>
        <v>0</v>
      </c>
    </row>
    <row r="252" spans="1:9" x14ac:dyDescent="0.25">
      <c r="A252">
        <v>249</v>
      </c>
      <c r="B252" s="132">
        <f t="shared" si="15"/>
        <v>41.333333333333329</v>
      </c>
      <c r="C252" s="162">
        <f>IF(B252&lt;(MAX(USER_INPUT!$J$14:$J$2000)),FINTERP(USER_INPUT!$J$14:$J$2000,USER_INPUT!$K$14:$K$2000,HYDROGRAPH!B252),0)</f>
        <v>0</v>
      </c>
      <c r="D252" s="132">
        <f t="shared" si="14"/>
        <v>0</v>
      </c>
      <c r="E252" s="162">
        <f t="shared" si="16"/>
        <v>0</v>
      </c>
      <c r="F252" s="162">
        <f t="shared" si="17"/>
        <v>0</v>
      </c>
      <c r="G252" s="162">
        <f>FINTERP(REFERENCE!$W$17:$W$67,REFERENCE!$V$17:$V$67,HYDROGRAPH!F252)</f>
        <v>0</v>
      </c>
      <c r="H252" s="132">
        <f>(F252-G252)/2*REFERENCE!$P$19</f>
        <v>0</v>
      </c>
      <c r="I252">
        <f>(FINTERP('STAGE-STORAGE'!$D$4:$D$54,'STAGE-STORAGE'!$A$4:$A$54,H252))</f>
        <v>0</v>
      </c>
    </row>
    <row r="253" spans="1:9" x14ac:dyDescent="0.25">
      <c r="A253">
        <v>250</v>
      </c>
      <c r="B253" s="132">
        <f t="shared" si="15"/>
        <v>41.5</v>
      </c>
      <c r="C253" s="162">
        <f>IF(B253&lt;(MAX(USER_INPUT!$J$14:$J$2000)),FINTERP(USER_INPUT!$J$14:$J$2000,USER_INPUT!$K$14:$K$2000,HYDROGRAPH!B253),0)</f>
        <v>0</v>
      </c>
      <c r="D253" s="132">
        <f t="shared" si="14"/>
        <v>0</v>
      </c>
      <c r="E253" s="162">
        <f t="shared" si="16"/>
        <v>0</v>
      </c>
      <c r="F253" s="162">
        <f t="shared" si="17"/>
        <v>0</v>
      </c>
      <c r="G253" s="162">
        <f>FINTERP(REFERENCE!$W$17:$W$67,REFERENCE!$V$17:$V$67,HYDROGRAPH!F253)</f>
        <v>0</v>
      </c>
      <c r="H253" s="132">
        <f>(F253-G253)/2*REFERENCE!$P$19</f>
        <v>0</v>
      </c>
      <c r="I253">
        <f>(FINTERP('STAGE-STORAGE'!$D$4:$D$54,'STAGE-STORAGE'!$A$4:$A$54,H253))</f>
        <v>0</v>
      </c>
    </row>
    <row r="254" spans="1:9" x14ac:dyDescent="0.25">
      <c r="A254">
        <v>251</v>
      </c>
      <c r="B254" s="132">
        <f t="shared" si="15"/>
        <v>41.666666666666664</v>
      </c>
      <c r="C254" s="162">
        <f>IF(B254&lt;(MAX(USER_INPUT!$J$14:$J$2000)),FINTERP(USER_INPUT!$J$14:$J$2000,USER_INPUT!$K$14:$K$2000,HYDROGRAPH!B254),0)</f>
        <v>0</v>
      </c>
      <c r="D254" s="132">
        <f t="shared" si="14"/>
        <v>0</v>
      </c>
      <c r="E254" s="162">
        <f t="shared" si="16"/>
        <v>0</v>
      </c>
      <c r="F254" s="162">
        <f t="shared" si="17"/>
        <v>0</v>
      </c>
      <c r="G254" s="162">
        <f>FINTERP(REFERENCE!$W$17:$W$67,REFERENCE!$V$17:$V$67,HYDROGRAPH!F254)</f>
        <v>0</v>
      </c>
      <c r="H254" s="132">
        <f>(F254-G254)/2*REFERENCE!$P$19</f>
        <v>0</v>
      </c>
      <c r="I254">
        <f>(FINTERP('STAGE-STORAGE'!$D$4:$D$54,'STAGE-STORAGE'!$A$4:$A$54,H254))</f>
        <v>0</v>
      </c>
    </row>
    <row r="255" spans="1:9" x14ac:dyDescent="0.25">
      <c r="A255">
        <v>252</v>
      </c>
      <c r="B255" s="132">
        <f t="shared" si="15"/>
        <v>41.833333333333329</v>
      </c>
      <c r="C255" s="162">
        <f>IF(B255&lt;(MAX(USER_INPUT!$J$14:$J$2000)),FINTERP(USER_INPUT!$J$14:$J$2000,USER_INPUT!$K$14:$K$2000,HYDROGRAPH!B255),0)</f>
        <v>0</v>
      </c>
      <c r="D255" s="132">
        <f t="shared" si="14"/>
        <v>0</v>
      </c>
      <c r="E255" s="162">
        <f t="shared" si="16"/>
        <v>0</v>
      </c>
      <c r="F255" s="162">
        <f t="shared" si="17"/>
        <v>0</v>
      </c>
      <c r="G255" s="162">
        <f>FINTERP(REFERENCE!$W$17:$W$67,REFERENCE!$V$17:$V$67,HYDROGRAPH!F255)</f>
        <v>0</v>
      </c>
      <c r="H255" s="132">
        <f>(F255-G255)/2*REFERENCE!$P$19</f>
        <v>0</v>
      </c>
      <c r="I255">
        <f>(FINTERP('STAGE-STORAGE'!$D$4:$D$54,'STAGE-STORAGE'!$A$4:$A$54,H255))</f>
        <v>0</v>
      </c>
    </row>
    <row r="256" spans="1:9" x14ac:dyDescent="0.25">
      <c r="A256">
        <v>253</v>
      </c>
      <c r="B256" s="132">
        <f t="shared" si="15"/>
        <v>42</v>
      </c>
      <c r="C256" s="162">
        <f>IF(B256&lt;(MAX(USER_INPUT!$J$14:$J$2000)),FINTERP(USER_INPUT!$J$14:$J$2000,USER_INPUT!$K$14:$K$2000,HYDROGRAPH!B256),0)</f>
        <v>0</v>
      </c>
      <c r="D256" s="132">
        <f t="shared" si="14"/>
        <v>0</v>
      </c>
      <c r="E256" s="162">
        <f t="shared" si="16"/>
        <v>0</v>
      </c>
      <c r="F256" s="162">
        <f t="shared" si="17"/>
        <v>0</v>
      </c>
      <c r="G256" s="162">
        <f>FINTERP(REFERENCE!$W$17:$W$67,REFERENCE!$V$17:$V$67,HYDROGRAPH!F256)</f>
        <v>0</v>
      </c>
      <c r="H256" s="132">
        <f>(F256-G256)/2*REFERENCE!$P$19</f>
        <v>0</v>
      </c>
      <c r="I256">
        <f>(FINTERP('STAGE-STORAGE'!$D$4:$D$54,'STAGE-STORAGE'!$A$4:$A$54,H256))</f>
        <v>0</v>
      </c>
    </row>
    <row r="257" spans="1:9" x14ac:dyDescent="0.25">
      <c r="A257">
        <v>254</v>
      </c>
      <c r="B257" s="132">
        <f t="shared" si="15"/>
        <v>42.166666666666664</v>
      </c>
      <c r="C257" s="162">
        <f>IF(B257&lt;(MAX(USER_INPUT!$J$14:$J$2000)),FINTERP(USER_INPUT!$J$14:$J$2000,USER_INPUT!$K$14:$K$2000,HYDROGRAPH!B257),0)</f>
        <v>0</v>
      </c>
      <c r="D257" s="132">
        <f t="shared" si="14"/>
        <v>0</v>
      </c>
      <c r="E257" s="162">
        <f t="shared" si="16"/>
        <v>0</v>
      </c>
      <c r="F257" s="162">
        <f t="shared" si="17"/>
        <v>0</v>
      </c>
      <c r="G257" s="162">
        <f>FINTERP(REFERENCE!$W$17:$W$67,REFERENCE!$V$17:$V$67,HYDROGRAPH!F257)</f>
        <v>0</v>
      </c>
      <c r="H257" s="132">
        <f>(F257-G257)/2*REFERENCE!$P$19</f>
        <v>0</v>
      </c>
      <c r="I257">
        <f>(FINTERP('STAGE-STORAGE'!$D$4:$D$54,'STAGE-STORAGE'!$A$4:$A$54,H257))</f>
        <v>0</v>
      </c>
    </row>
    <row r="258" spans="1:9" x14ac:dyDescent="0.25">
      <c r="A258">
        <v>255</v>
      </c>
      <c r="B258" s="132">
        <f t="shared" si="15"/>
        <v>42.333333333333329</v>
      </c>
      <c r="C258" s="162">
        <f>IF(B258&lt;(MAX(USER_INPUT!$J$14:$J$2000)),FINTERP(USER_INPUT!$J$14:$J$2000,USER_INPUT!$K$14:$K$2000,HYDROGRAPH!B258),0)</f>
        <v>0</v>
      </c>
      <c r="D258" s="132">
        <f t="shared" si="14"/>
        <v>0</v>
      </c>
      <c r="E258" s="162">
        <f t="shared" si="16"/>
        <v>0</v>
      </c>
      <c r="F258" s="162">
        <f t="shared" si="17"/>
        <v>0</v>
      </c>
      <c r="G258" s="162">
        <f>FINTERP(REFERENCE!$W$17:$W$67,REFERENCE!$V$17:$V$67,HYDROGRAPH!F258)</f>
        <v>0</v>
      </c>
      <c r="H258" s="132">
        <f>(F258-G258)/2*REFERENCE!$P$19</f>
        <v>0</v>
      </c>
      <c r="I258">
        <f>(FINTERP('STAGE-STORAGE'!$D$4:$D$54,'STAGE-STORAGE'!$A$4:$A$54,H258))</f>
        <v>0</v>
      </c>
    </row>
    <row r="259" spans="1:9" x14ac:dyDescent="0.25">
      <c r="A259">
        <v>256</v>
      </c>
      <c r="B259" s="132">
        <f t="shared" si="15"/>
        <v>42.5</v>
      </c>
      <c r="C259" s="162">
        <f>IF(B259&lt;(MAX(USER_INPUT!$J$14:$J$2000)),FINTERP(USER_INPUT!$J$14:$J$2000,USER_INPUT!$K$14:$K$2000,HYDROGRAPH!B259),0)</f>
        <v>0</v>
      </c>
      <c r="D259" s="132">
        <f t="shared" si="14"/>
        <v>0</v>
      </c>
      <c r="E259" s="162">
        <f t="shared" si="16"/>
        <v>0</v>
      </c>
      <c r="F259" s="162">
        <f t="shared" si="17"/>
        <v>0</v>
      </c>
      <c r="G259" s="162">
        <f>FINTERP(REFERENCE!$W$17:$W$67,REFERENCE!$V$17:$V$67,HYDROGRAPH!F259)</f>
        <v>0</v>
      </c>
      <c r="H259" s="132">
        <f>(F259-G259)/2*REFERENCE!$P$19</f>
        <v>0</v>
      </c>
      <c r="I259">
        <f>(FINTERP('STAGE-STORAGE'!$D$4:$D$54,'STAGE-STORAGE'!$A$4:$A$54,H259))</f>
        <v>0</v>
      </c>
    </row>
    <row r="260" spans="1:9" x14ac:dyDescent="0.25">
      <c r="A260">
        <v>257</v>
      </c>
      <c r="B260" s="132">
        <f t="shared" si="15"/>
        <v>42.666666666666664</v>
      </c>
      <c r="C260" s="162">
        <f>IF(B260&lt;(MAX(USER_INPUT!$J$14:$J$2000)),FINTERP(USER_INPUT!$J$14:$J$2000,USER_INPUT!$K$14:$K$2000,HYDROGRAPH!B260),0)</f>
        <v>0</v>
      </c>
      <c r="D260" s="132">
        <f t="shared" si="14"/>
        <v>0</v>
      </c>
      <c r="E260" s="162">
        <f t="shared" si="16"/>
        <v>0</v>
      </c>
      <c r="F260" s="162">
        <f t="shared" si="17"/>
        <v>0</v>
      </c>
      <c r="G260" s="162">
        <f>FINTERP(REFERENCE!$W$17:$W$67,REFERENCE!$V$17:$V$67,HYDROGRAPH!F260)</f>
        <v>0</v>
      </c>
      <c r="H260" s="132">
        <f>(F260-G260)/2*REFERENCE!$P$19</f>
        <v>0</v>
      </c>
      <c r="I260">
        <f>(FINTERP('STAGE-STORAGE'!$D$4:$D$54,'STAGE-STORAGE'!$A$4:$A$54,H260))</f>
        <v>0</v>
      </c>
    </row>
    <row r="261" spans="1:9" x14ac:dyDescent="0.25">
      <c r="A261">
        <v>258</v>
      </c>
      <c r="B261" s="132">
        <f t="shared" si="15"/>
        <v>42.833333333333329</v>
      </c>
      <c r="C261" s="162">
        <f>IF(B261&lt;(MAX(USER_INPUT!$J$14:$J$2000)),FINTERP(USER_INPUT!$J$14:$J$2000,USER_INPUT!$K$14:$K$2000,HYDROGRAPH!B261),0)</f>
        <v>0</v>
      </c>
      <c r="D261" s="132">
        <f t="shared" ref="D261:D324" si="18">C261+C262</f>
        <v>0</v>
      </c>
      <c r="E261" s="162">
        <f t="shared" si="16"/>
        <v>0</v>
      </c>
      <c r="F261" s="162">
        <f t="shared" si="17"/>
        <v>0</v>
      </c>
      <c r="G261" s="162">
        <f>FINTERP(REFERENCE!$W$17:$W$67,REFERENCE!$V$17:$V$67,HYDROGRAPH!F261)</f>
        <v>0</v>
      </c>
      <c r="H261" s="132">
        <f>(F261-G261)/2*REFERENCE!$P$19</f>
        <v>0</v>
      </c>
      <c r="I261">
        <f>(FINTERP('STAGE-STORAGE'!$D$4:$D$54,'STAGE-STORAGE'!$A$4:$A$54,H261))</f>
        <v>0</v>
      </c>
    </row>
    <row r="262" spans="1:9" x14ac:dyDescent="0.25">
      <c r="A262">
        <v>259</v>
      </c>
      <c r="B262" s="132">
        <f t="shared" si="15"/>
        <v>43</v>
      </c>
      <c r="C262" s="162">
        <f>IF(B262&lt;(MAX(USER_INPUT!$J$14:$J$2000)),FINTERP(USER_INPUT!$J$14:$J$2000,USER_INPUT!$K$14:$K$2000,HYDROGRAPH!B262),0)</f>
        <v>0</v>
      </c>
      <c r="D262" s="132">
        <f t="shared" si="18"/>
        <v>0</v>
      </c>
      <c r="E262" s="162">
        <f t="shared" si="16"/>
        <v>0</v>
      </c>
      <c r="F262" s="162">
        <f t="shared" si="17"/>
        <v>0</v>
      </c>
      <c r="G262" s="162">
        <f>FINTERP(REFERENCE!$W$17:$W$67,REFERENCE!$V$17:$V$67,HYDROGRAPH!F262)</f>
        <v>0</v>
      </c>
      <c r="H262" s="132">
        <f>(F262-G262)/2*REFERENCE!$P$19</f>
        <v>0</v>
      </c>
      <c r="I262">
        <f>(FINTERP('STAGE-STORAGE'!$D$4:$D$54,'STAGE-STORAGE'!$A$4:$A$54,H262))</f>
        <v>0</v>
      </c>
    </row>
    <row r="263" spans="1:9" x14ac:dyDescent="0.25">
      <c r="A263">
        <v>260</v>
      </c>
      <c r="B263" s="132">
        <f t="shared" ref="B263:B326" si="19">$B$5*A262</f>
        <v>43.166666666666664</v>
      </c>
      <c r="C263" s="162">
        <f>IF(B263&lt;(MAX(USER_INPUT!$J$14:$J$2000)),FINTERP(USER_INPUT!$J$14:$J$2000,USER_INPUT!$K$14:$K$2000,HYDROGRAPH!B263),0)</f>
        <v>0</v>
      </c>
      <c r="D263" s="132">
        <f t="shared" si="18"/>
        <v>0</v>
      </c>
      <c r="E263" s="162">
        <f t="shared" si="16"/>
        <v>0</v>
      </c>
      <c r="F263" s="162">
        <f t="shared" si="17"/>
        <v>0</v>
      </c>
      <c r="G263" s="162">
        <f>FINTERP(REFERENCE!$W$17:$W$67,REFERENCE!$V$17:$V$67,HYDROGRAPH!F263)</f>
        <v>0</v>
      </c>
      <c r="H263" s="132">
        <f>(F263-G263)/2*REFERENCE!$P$19</f>
        <v>0</v>
      </c>
      <c r="I263">
        <f>(FINTERP('STAGE-STORAGE'!$D$4:$D$54,'STAGE-STORAGE'!$A$4:$A$54,H263))</f>
        <v>0</v>
      </c>
    </row>
    <row r="264" spans="1:9" x14ac:dyDescent="0.25">
      <c r="A264">
        <v>261</v>
      </c>
      <c r="B264" s="132">
        <f t="shared" si="19"/>
        <v>43.333333333333329</v>
      </c>
      <c r="C264" s="162">
        <f>IF(B264&lt;(MAX(USER_INPUT!$J$14:$J$2000)),FINTERP(USER_INPUT!$J$14:$J$2000,USER_INPUT!$K$14:$K$2000,HYDROGRAPH!B264),0)</f>
        <v>0</v>
      </c>
      <c r="D264" s="132">
        <f t="shared" si="18"/>
        <v>0</v>
      </c>
      <c r="E264" s="162">
        <f t="shared" si="16"/>
        <v>0</v>
      </c>
      <c r="F264" s="162">
        <f t="shared" si="17"/>
        <v>0</v>
      </c>
      <c r="G264" s="162">
        <f>FINTERP(REFERENCE!$W$17:$W$67,REFERENCE!$V$17:$V$67,HYDROGRAPH!F264)</f>
        <v>0</v>
      </c>
      <c r="H264" s="132">
        <f>(F264-G264)/2*REFERENCE!$P$19</f>
        <v>0</v>
      </c>
      <c r="I264">
        <f>(FINTERP('STAGE-STORAGE'!$D$4:$D$54,'STAGE-STORAGE'!$A$4:$A$54,H264))</f>
        <v>0</v>
      </c>
    </row>
    <row r="265" spans="1:9" x14ac:dyDescent="0.25">
      <c r="A265">
        <v>262</v>
      </c>
      <c r="B265" s="132">
        <f t="shared" si="19"/>
        <v>43.5</v>
      </c>
      <c r="C265" s="162">
        <f>IF(B265&lt;(MAX(USER_INPUT!$J$14:$J$2000)),FINTERP(USER_INPUT!$J$14:$J$2000,USER_INPUT!$K$14:$K$2000,HYDROGRAPH!B265),0)</f>
        <v>0</v>
      </c>
      <c r="D265" s="132">
        <f t="shared" si="18"/>
        <v>0</v>
      </c>
      <c r="E265" s="162">
        <f t="shared" ref="E265:E328" si="20">F264-(2*G264)</f>
        <v>0</v>
      </c>
      <c r="F265" s="162">
        <f t="shared" ref="F265:F328" si="21">D265+E265</f>
        <v>0</v>
      </c>
      <c r="G265" s="162">
        <f>FINTERP(REFERENCE!$W$17:$W$67,REFERENCE!$V$17:$V$67,HYDROGRAPH!F265)</f>
        <v>0</v>
      </c>
      <c r="H265" s="132">
        <f>(F265-G265)/2*REFERENCE!$P$19</f>
        <v>0</v>
      </c>
      <c r="I265">
        <f>(FINTERP('STAGE-STORAGE'!$D$4:$D$54,'STAGE-STORAGE'!$A$4:$A$54,H265))</f>
        <v>0</v>
      </c>
    </row>
    <row r="266" spans="1:9" x14ac:dyDescent="0.25">
      <c r="A266">
        <v>263</v>
      </c>
      <c r="B266" s="132">
        <f t="shared" si="19"/>
        <v>43.666666666666664</v>
      </c>
      <c r="C266" s="162">
        <f>IF(B266&lt;(MAX(USER_INPUT!$J$14:$J$2000)),FINTERP(USER_INPUT!$J$14:$J$2000,USER_INPUT!$K$14:$K$2000,HYDROGRAPH!B266),0)</f>
        <v>0</v>
      </c>
      <c r="D266" s="132">
        <f t="shared" si="18"/>
        <v>0</v>
      </c>
      <c r="E266" s="162">
        <f t="shared" si="20"/>
        <v>0</v>
      </c>
      <c r="F266" s="162">
        <f t="shared" si="21"/>
        <v>0</v>
      </c>
      <c r="G266" s="162">
        <f>FINTERP(REFERENCE!$W$17:$W$67,REFERENCE!$V$17:$V$67,HYDROGRAPH!F266)</f>
        <v>0</v>
      </c>
      <c r="H266" s="132">
        <f>(F266-G266)/2*REFERENCE!$P$19</f>
        <v>0</v>
      </c>
      <c r="I266">
        <f>(FINTERP('STAGE-STORAGE'!$D$4:$D$54,'STAGE-STORAGE'!$A$4:$A$54,H266))</f>
        <v>0</v>
      </c>
    </row>
    <row r="267" spans="1:9" x14ac:dyDescent="0.25">
      <c r="A267">
        <v>264</v>
      </c>
      <c r="B267" s="132">
        <f t="shared" si="19"/>
        <v>43.833333333333329</v>
      </c>
      <c r="C267" s="162">
        <f>IF(B267&lt;(MAX(USER_INPUT!$J$14:$J$2000)),FINTERP(USER_INPUT!$J$14:$J$2000,USER_INPUT!$K$14:$K$2000,HYDROGRAPH!B267),0)</f>
        <v>0</v>
      </c>
      <c r="D267" s="132">
        <f t="shared" si="18"/>
        <v>0</v>
      </c>
      <c r="E267" s="162">
        <f t="shared" si="20"/>
        <v>0</v>
      </c>
      <c r="F267" s="162">
        <f t="shared" si="21"/>
        <v>0</v>
      </c>
      <c r="G267" s="162">
        <f>FINTERP(REFERENCE!$W$17:$W$67,REFERENCE!$V$17:$V$67,HYDROGRAPH!F267)</f>
        <v>0</v>
      </c>
      <c r="H267" s="132">
        <f>(F267-G267)/2*REFERENCE!$P$19</f>
        <v>0</v>
      </c>
      <c r="I267">
        <f>(FINTERP('STAGE-STORAGE'!$D$4:$D$54,'STAGE-STORAGE'!$A$4:$A$54,H267))</f>
        <v>0</v>
      </c>
    </row>
    <row r="268" spans="1:9" x14ac:dyDescent="0.25">
      <c r="A268">
        <v>265</v>
      </c>
      <c r="B268" s="132">
        <f t="shared" si="19"/>
        <v>44</v>
      </c>
      <c r="C268" s="162">
        <f>IF(B268&lt;(MAX(USER_INPUT!$J$14:$J$2000)),FINTERP(USER_INPUT!$J$14:$J$2000,USER_INPUT!$K$14:$K$2000,HYDROGRAPH!B268),0)</f>
        <v>0</v>
      </c>
      <c r="D268" s="132">
        <f t="shared" si="18"/>
        <v>0</v>
      </c>
      <c r="E268" s="162">
        <f t="shared" si="20"/>
        <v>0</v>
      </c>
      <c r="F268" s="162">
        <f t="shared" si="21"/>
        <v>0</v>
      </c>
      <c r="G268" s="162">
        <f>FINTERP(REFERENCE!$W$17:$W$67,REFERENCE!$V$17:$V$67,HYDROGRAPH!F268)</f>
        <v>0</v>
      </c>
      <c r="H268" s="132">
        <f>(F268-G268)/2*REFERENCE!$P$19</f>
        <v>0</v>
      </c>
      <c r="I268">
        <f>(FINTERP('STAGE-STORAGE'!$D$4:$D$54,'STAGE-STORAGE'!$A$4:$A$54,H268))</f>
        <v>0</v>
      </c>
    </row>
    <row r="269" spans="1:9" x14ac:dyDescent="0.25">
      <c r="A269">
        <v>266</v>
      </c>
      <c r="B269" s="132">
        <f t="shared" si="19"/>
        <v>44.166666666666664</v>
      </c>
      <c r="C269" s="162">
        <f>IF(B269&lt;(MAX(USER_INPUT!$J$14:$J$2000)),FINTERP(USER_INPUT!$J$14:$J$2000,USER_INPUT!$K$14:$K$2000,HYDROGRAPH!B269),0)</f>
        <v>0</v>
      </c>
      <c r="D269" s="132">
        <f t="shared" si="18"/>
        <v>0</v>
      </c>
      <c r="E269" s="162">
        <f t="shared" si="20"/>
        <v>0</v>
      </c>
      <c r="F269" s="162">
        <f t="shared" si="21"/>
        <v>0</v>
      </c>
      <c r="G269" s="162">
        <f>FINTERP(REFERENCE!$W$17:$W$67,REFERENCE!$V$17:$V$67,HYDROGRAPH!F269)</f>
        <v>0</v>
      </c>
      <c r="H269" s="132">
        <f>(F269-G269)/2*REFERENCE!$P$19</f>
        <v>0</v>
      </c>
      <c r="I269">
        <f>(FINTERP('STAGE-STORAGE'!$D$4:$D$54,'STAGE-STORAGE'!$A$4:$A$54,H269))</f>
        <v>0</v>
      </c>
    </row>
    <row r="270" spans="1:9" x14ac:dyDescent="0.25">
      <c r="A270">
        <v>267</v>
      </c>
      <c r="B270" s="132">
        <f t="shared" si="19"/>
        <v>44.333333333333329</v>
      </c>
      <c r="C270" s="162">
        <f>IF(B270&lt;(MAX(USER_INPUT!$J$14:$J$2000)),FINTERP(USER_INPUT!$J$14:$J$2000,USER_INPUT!$K$14:$K$2000,HYDROGRAPH!B270),0)</f>
        <v>0</v>
      </c>
      <c r="D270" s="132">
        <f t="shared" si="18"/>
        <v>0</v>
      </c>
      <c r="E270" s="162">
        <f t="shared" si="20"/>
        <v>0</v>
      </c>
      <c r="F270" s="162">
        <f t="shared" si="21"/>
        <v>0</v>
      </c>
      <c r="G270" s="162">
        <f>FINTERP(REFERENCE!$W$17:$W$67,REFERENCE!$V$17:$V$67,HYDROGRAPH!F270)</f>
        <v>0</v>
      </c>
      <c r="H270" s="132">
        <f>(F270-G270)/2*REFERENCE!$P$19</f>
        <v>0</v>
      </c>
      <c r="I270">
        <f>(FINTERP('STAGE-STORAGE'!$D$4:$D$54,'STAGE-STORAGE'!$A$4:$A$54,H270))</f>
        <v>0</v>
      </c>
    </row>
    <row r="271" spans="1:9" x14ac:dyDescent="0.25">
      <c r="A271">
        <v>268</v>
      </c>
      <c r="B271" s="132">
        <f t="shared" si="19"/>
        <v>44.5</v>
      </c>
      <c r="C271" s="162">
        <f>IF(B271&lt;(MAX(USER_INPUT!$J$14:$J$2000)),FINTERP(USER_INPUT!$J$14:$J$2000,USER_INPUT!$K$14:$K$2000,HYDROGRAPH!B271),0)</f>
        <v>0</v>
      </c>
      <c r="D271" s="132">
        <f t="shared" si="18"/>
        <v>0</v>
      </c>
      <c r="E271" s="162">
        <f t="shared" si="20"/>
        <v>0</v>
      </c>
      <c r="F271" s="162">
        <f t="shared" si="21"/>
        <v>0</v>
      </c>
      <c r="G271" s="162">
        <f>FINTERP(REFERENCE!$W$17:$W$67,REFERENCE!$V$17:$V$67,HYDROGRAPH!F271)</f>
        <v>0</v>
      </c>
      <c r="H271" s="132">
        <f>(F271-G271)/2*REFERENCE!$P$19</f>
        <v>0</v>
      </c>
      <c r="I271">
        <f>(FINTERP('STAGE-STORAGE'!$D$4:$D$54,'STAGE-STORAGE'!$A$4:$A$54,H271))</f>
        <v>0</v>
      </c>
    </row>
    <row r="272" spans="1:9" x14ac:dyDescent="0.25">
      <c r="A272">
        <v>269</v>
      </c>
      <c r="B272" s="132">
        <f t="shared" si="19"/>
        <v>44.666666666666664</v>
      </c>
      <c r="C272" s="162">
        <f>IF(B272&lt;(MAX(USER_INPUT!$J$14:$J$2000)),FINTERP(USER_INPUT!$J$14:$J$2000,USER_INPUT!$K$14:$K$2000,HYDROGRAPH!B272),0)</f>
        <v>0</v>
      </c>
      <c r="D272" s="132">
        <f t="shared" si="18"/>
        <v>0</v>
      </c>
      <c r="E272" s="162">
        <f t="shared" si="20"/>
        <v>0</v>
      </c>
      <c r="F272" s="162">
        <f t="shared" si="21"/>
        <v>0</v>
      </c>
      <c r="G272" s="162">
        <f>FINTERP(REFERENCE!$W$17:$W$67,REFERENCE!$V$17:$V$67,HYDROGRAPH!F272)</f>
        <v>0</v>
      </c>
      <c r="H272" s="132">
        <f>(F272-G272)/2*REFERENCE!$P$19</f>
        <v>0</v>
      </c>
      <c r="I272">
        <f>(FINTERP('STAGE-STORAGE'!$D$4:$D$54,'STAGE-STORAGE'!$A$4:$A$54,H272))</f>
        <v>0</v>
      </c>
    </row>
    <row r="273" spans="1:9" x14ac:dyDescent="0.25">
      <c r="A273">
        <v>270</v>
      </c>
      <c r="B273" s="132">
        <f t="shared" si="19"/>
        <v>44.833333333333329</v>
      </c>
      <c r="C273" s="162">
        <f>IF(B273&lt;(MAX(USER_INPUT!$J$14:$J$2000)),FINTERP(USER_INPUT!$J$14:$J$2000,USER_INPUT!$K$14:$K$2000,HYDROGRAPH!B273),0)</f>
        <v>0</v>
      </c>
      <c r="D273" s="132">
        <f t="shared" si="18"/>
        <v>0</v>
      </c>
      <c r="E273" s="162">
        <f t="shared" si="20"/>
        <v>0</v>
      </c>
      <c r="F273" s="162">
        <f t="shared" si="21"/>
        <v>0</v>
      </c>
      <c r="G273" s="162">
        <f>FINTERP(REFERENCE!$W$17:$W$67,REFERENCE!$V$17:$V$67,HYDROGRAPH!F273)</f>
        <v>0</v>
      </c>
      <c r="H273" s="132">
        <f>(F273-G273)/2*REFERENCE!$P$19</f>
        <v>0</v>
      </c>
      <c r="I273">
        <f>(FINTERP('STAGE-STORAGE'!$D$4:$D$54,'STAGE-STORAGE'!$A$4:$A$54,H273))</f>
        <v>0</v>
      </c>
    </row>
    <row r="274" spans="1:9" x14ac:dyDescent="0.25">
      <c r="A274">
        <v>271</v>
      </c>
      <c r="B274" s="132">
        <f t="shared" si="19"/>
        <v>45</v>
      </c>
      <c r="C274" s="162">
        <f>IF(B274&lt;(MAX(USER_INPUT!$J$14:$J$2000)),FINTERP(USER_INPUT!$J$14:$J$2000,USER_INPUT!$K$14:$K$2000,HYDROGRAPH!B274),0)</f>
        <v>0</v>
      </c>
      <c r="D274" s="132">
        <f t="shared" si="18"/>
        <v>0</v>
      </c>
      <c r="E274" s="162">
        <f t="shared" si="20"/>
        <v>0</v>
      </c>
      <c r="F274" s="162">
        <f t="shared" si="21"/>
        <v>0</v>
      </c>
      <c r="G274" s="162">
        <f>FINTERP(REFERENCE!$W$17:$W$67,REFERENCE!$V$17:$V$67,HYDROGRAPH!F274)</f>
        <v>0</v>
      </c>
      <c r="H274" s="132">
        <f>(F274-G274)/2*REFERENCE!$P$19</f>
        <v>0</v>
      </c>
      <c r="I274">
        <f>(FINTERP('STAGE-STORAGE'!$D$4:$D$54,'STAGE-STORAGE'!$A$4:$A$54,H274))</f>
        <v>0</v>
      </c>
    </row>
    <row r="275" spans="1:9" x14ac:dyDescent="0.25">
      <c r="A275">
        <v>272</v>
      </c>
      <c r="B275" s="132">
        <f t="shared" si="19"/>
        <v>45.166666666666664</v>
      </c>
      <c r="C275" s="162">
        <f>IF(B275&lt;(MAX(USER_INPUT!$J$14:$J$2000)),FINTERP(USER_INPUT!$J$14:$J$2000,USER_INPUT!$K$14:$K$2000,HYDROGRAPH!B275),0)</f>
        <v>0</v>
      </c>
      <c r="D275" s="132">
        <f t="shared" si="18"/>
        <v>0</v>
      </c>
      <c r="E275" s="162">
        <f t="shared" si="20"/>
        <v>0</v>
      </c>
      <c r="F275" s="162">
        <f t="shared" si="21"/>
        <v>0</v>
      </c>
      <c r="G275" s="162">
        <f>FINTERP(REFERENCE!$W$17:$W$67,REFERENCE!$V$17:$V$67,HYDROGRAPH!F275)</f>
        <v>0</v>
      </c>
      <c r="H275" s="132">
        <f>(F275-G275)/2*REFERENCE!$P$19</f>
        <v>0</v>
      </c>
      <c r="I275">
        <f>(FINTERP('STAGE-STORAGE'!$D$4:$D$54,'STAGE-STORAGE'!$A$4:$A$54,H275))</f>
        <v>0</v>
      </c>
    </row>
    <row r="276" spans="1:9" x14ac:dyDescent="0.25">
      <c r="A276">
        <v>273</v>
      </c>
      <c r="B276" s="132">
        <f t="shared" si="19"/>
        <v>45.333333333333329</v>
      </c>
      <c r="C276" s="162">
        <f>IF(B276&lt;(MAX(USER_INPUT!$J$14:$J$2000)),FINTERP(USER_INPUT!$J$14:$J$2000,USER_INPUT!$K$14:$K$2000,HYDROGRAPH!B276),0)</f>
        <v>0</v>
      </c>
      <c r="D276" s="132">
        <f t="shared" si="18"/>
        <v>0</v>
      </c>
      <c r="E276" s="162">
        <f t="shared" si="20"/>
        <v>0</v>
      </c>
      <c r="F276" s="162">
        <f t="shared" si="21"/>
        <v>0</v>
      </c>
      <c r="G276" s="162">
        <f>FINTERP(REFERENCE!$W$17:$W$67,REFERENCE!$V$17:$V$67,HYDROGRAPH!F276)</f>
        <v>0</v>
      </c>
      <c r="H276" s="132">
        <f>(F276-G276)/2*REFERENCE!$P$19</f>
        <v>0</v>
      </c>
      <c r="I276">
        <f>(FINTERP('STAGE-STORAGE'!$D$4:$D$54,'STAGE-STORAGE'!$A$4:$A$54,H276))</f>
        <v>0</v>
      </c>
    </row>
    <row r="277" spans="1:9" x14ac:dyDescent="0.25">
      <c r="A277">
        <v>274</v>
      </c>
      <c r="B277" s="132">
        <f t="shared" si="19"/>
        <v>45.5</v>
      </c>
      <c r="C277" s="162">
        <f>IF(B277&lt;(MAX(USER_INPUT!$J$14:$J$2000)),FINTERP(USER_INPUT!$J$14:$J$2000,USER_INPUT!$K$14:$K$2000,HYDROGRAPH!B277),0)</f>
        <v>0</v>
      </c>
      <c r="D277" s="132">
        <f t="shared" si="18"/>
        <v>0</v>
      </c>
      <c r="E277" s="162">
        <f t="shared" si="20"/>
        <v>0</v>
      </c>
      <c r="F277" s="162">
        <f t="shared" si="21"/>
        <v>0</v>
      </c>
      <c r="G277" s="162">
        <f>FINTERP(REFERENCE!$W$17:$W$67,REFERENCE!$V$17:$V$67,HYDROGRAPH!F277)</f>
        <v>0</v>
      </c>
      <c r="H277" s="132">
        <f>(F277-G277)/2*REFERENCE!$P$19</f>
        <v>0</v>
      </c>
      <c r="I277">
        <f>(FINTERP('STAGE-STORAGE'!$D$4:$D$54,'STAGE-STORAGE'!$A$4:$A$54,H277))</f>
        <v>0</v>
      </c>
    </row>
    <row r="278" spans="1:9" x14ac:dyDescent="0.25">
      <c r="A278">
        <v>275</v>
      </c>
      <c r="B278" s="132">
        <f t="shared" si="19"/>
        <v>45.666666666666664</v>
      </c>
      <c r="C278" s="162">
        <f>IF(B278&lt;(MAX(USER_INPUT!$J$14:$J$2000)),FINTERP(USER_INPUT!$J$14:$J$2000,USER_INPUT!$K$14:$K$2000,HYDROGRAPH!B278),0)</f>
        <v>0</v>
      </c>
      <c r="D278" s="132">
        <f t="shared" si="18"/>
        <v>0</v>
      </c>
      <c r="E278" s="162">
        <f t="shared" si="20"/>
        <v>0</v>
      </c>
      <c r="F278" s="162">
        <f t="shared" si="21"/>
        <v>0</v>
      </c>
      <c r="G278" s="162">
        <f>FINTERP(REFERENCE!$W$17:$W$67,REFERENCE!$V$17:$V$67,HYDROGRAPH!F278)</f>
        <v>0</v>
      </c>
      <c r="H278" s="132">
        <f>(F278-G278)/2*REFERENCE!$P$19</f>
        <v>0</v>
      </c>
      <c r="I278">
        <f>(FINTERP('STAGE-STORAGE'!$D$4:$D$54,'STAGE-STORAGE'!$A$4:$A$54,H278))</f>
        <v>0</v>
      </c>
    </row>
    <row r="279" spans="1:9" x14ac:dyDescent="0.25">
      <c r="A279">
        <v>276</v>
      </c>
      <c r="B279" s="132">
        <f t="shared" si="19"/>
        <v>45.833333333333329</v>
      </c>
      <c r="C279" s="162">
        <f>IF(B279&lt;(MAX(USER_INPUT!$J$14:$J$2000)),FINTERP(USER_INPUT!$J$14:$J$2000,USER_INPUT!$K$14:$K$2000,HYDROGRAPH!B279),0)</f>
        <v>0</v>
      </c>
      <c r="D279" s="132">
        <f t="shared" si="18"/>
        <v>0</v>
      </c>
      <c r="E279" s="162">
        <f t="shared" si="20"/>
        <v>0</v>
      </c>
      <c r="F279" s="162">
        <f t="shared" si="21"/>
        <v>0</v>
      </c>
      <c r="G279" s="162">
        <f>FINTERP(REFERENCE!$W$17:$W$67,REFERENCE!$V$17:$V$67,HYDROGRAPH!F279)</f>
        <v>0</v>
      </c>
      <c r="H279" s="132">
        <f>(F279-G279)/2*REFERENCE!$P$19</f>
        <v>0</v>
      </c>
      <c r="I279">
        <f>(FINTERP('STAGE-STORAGE'!$D$4:$D$54,'STAGE-STORAGE'!$A$4:$A$54,H279))</f>
        <v>0</v>
      </c>
    </row>
    <row r="280" spans="1:9" x14ac:dyDescent="0.25">
      <c r="A280">
        <v>277</v>
      </c>
      <c r="B280" s="132">
        <f t="shared" si="19"/>
        <v>46</v>
      </c>
      <c r="C280" s="162">
        <f>IF(B280&lt;(MAX(USER_INPUT!$J$14:$J$2000)),FINTERP(USER_INPUT!$J$14:$J$2000,USER_INPUT!$K$14:$K$2000,HYDROGRAPH!B280),0)</f>
        <v>0</v>
      </c>
      <c r="D280" s="132">
        <f t="shared" si="18"/>
        <v>0</v>
      </c>
      <c r="E280" s="162">
        <f t="shared" si="20"/>
        <v>0</v>
      </c>
      <c r="F280" s="162">
        <f t="shared" si="21"/>
        <v>0</v>
      </c>
      <c r="G280" s="162">
        <f>FINTERP(REFERENCE!$W$17:$W$67,REFERENCE!$V$17:$V$67,HYDROGRAPH!F280)</f>
        <v>0</v>
      </c>
      <c r="H280" s="132">
        <f>(F280-G280)/2*REFERENCE!$P$19</f>
        <v>0</v>
      </c>
      <c r="I280">
        <f>(FINTERP('STAGE-STORAGE'!$D$4:$D$54,'STAGE-STORAGE'!$A$4:$A$54,H280))</f>
        <v>0</v>
      </c>
    </row>
    <row r="281" spans="1:9" x14ac:dyDescent="0.25">
      <c r="A281">
        <v>278</v>
      </c>
      <c r="B281" s="132">
        <f t="shared" si="19"/>
        <v>46.166666666666664</v>
      </c>
      <c r="C281" s="162">
        <f>IF(B281&lt;(MAX(USER_INPUT!$J$14:$J$2000)),FINTERP(USER_INPUT!$J$14:$J$2000,USER_INPUT!$K$14:$K$2000,HYDROGRAPH!B281),0)</f>
        <v>0</v>
      </c>
      <c r="D281" s="132">
        <f t="shared" si="18"/>
        <v>0</v>
      </c>
      <c r="E281" s="162">
        <f t="shared" si="20"/>
        <v>0</v>
      </c>
      <c r="F281" s="162">
        <f t="shared" si="21"/>
        <v>0</v>
      </c>
      <c r="G281" s="162">
        <f>FINTERP(REFERENCE!$W$17:$W$67,REFERENCE!$V$17:$V$67,HYDROGRAPH!F281)</f>
        <v>0</v>
      </c>
      <c r="H281" s="132">
        <f>(F281-G281)/2*REFERENCE!$P$19</f>
        <v>0</v>
      </c>
      <c r="I281">
        <f>(FINTERP('STAGE-STORAGE'!$D$4:$D$54,'STAGE-STORAGE'!$A$4:$A$54,H281))</f>
        <v>0</v>
      </c>
    </row>
    <row r="282" spans="1:9" x14ac:dyDescent="0.25">
      <c r="A282">
        <v>279</v>
      </c>
      <c r="B282" s="132">
        <f t="shared" si="19"/>
        <v>46.333333333333329</v>
      </c>
      <c r="C282" s="162">
        <f>IF(B282&lt;(MAX(USER_INPUT!$J$14:$J$2000)),FINTERP(USER_INPUT!$J$14:$J$2000,USER_INPUT!$K$14:$K$2000,HYDROGRAPH!B282),0)</f>
        <v>0</v>
      </c>
      <c r="D282" s="132">
        <f t="shared" si="18"/>
        <v>0</v>
      </c>
      <c r="E282" s="162">
        <f t="shared" si="20"/>
        <v>0</v>
      </c>
      <c r="F282" s="162">
        <f t="shared" si="21"/>
        <v>0</v>
      </c>
      <c r="G282" s="162">
        <f>FINTERP(REFERENCE!$W$17:$W$67,REFERENCE!$V$17:$V$67,HYDROGRAPH!F282)</f>
        <v>0</v>
      </c>
      <c r="H282" s="132">
        <f>(F282-G282)/2*REFERENCE!$P$19</f>
        <v>0</v>
      </c>
      <c r="I282">
        <f>(FINTERP('STAGE-STORAGE'!$D$4:$D$54,'STAGE-STORAGE'!$A$4:$A$54,H282))</f>
        <v>0</v>
      </c>
    </row>
    <row r="283" spans="1:9" x14ac:dyDescent="0.25">
      <c r="A283">
        <v>280</v>
      </c>
      <c r="B283" s="132">
        <f t="shared" si="19"/>
        <v>46.5</v>
      </c>
      <c r="C283" s="162">
        <f>IF(B283&lt;(MAX(USER_INPUT!$J$14:$J$2000)),FINTERP(USER_INPUT!$J$14:$J$2000,USER_INPUT!$K$14:$K$2000,HYDROGRAPH!B283),0)</f>
        <v>0</v>
      </c>
      <c r="D283" s="132">
        <f t="shared" si="18"/>
        <v>0</v>
      </c>
      <c r="E283" s="162">
        <f t="shared" si="20"/>
        <v>0</v>
      </c>
      <c r="F283" s="162">
        <f t="shared" si="21"/>
        <v>0</v>
      </c>
      <c r="G283" s="162">
        <f>FINTERP(REFERENCE!$W$17:$W$67,REFERENCE!$V$17:$V$67,HYDROGRAPH!F283)</f>
        <v>0</v>
      </c>
      <c r="H283" s="132">
        <f>(F283-G283)/2*REFERENCE!$P$19</f>
        <v>0</v>
      </c>
      <c r="I283">
        <f>(FINTERP('STAGE-STORAGE'!$D$4:$D$54,'STAGE-STORAGE'!$A$4:$A$54,H283))</f>
        <v>0</v>
      </c>
    </row>
    <row r="284" spans="1:9" x14ac:dyDescent="0.25">
      <c r="A284">
        <v>281</v>
      </c>
      <c r="B284" s="132">
        <f t="shared" si="19"/>
        <v>46.666666666666664</v>
      </c>
      <c r="C284" s="162">
        <f>IF(B284&lt;(MAX(USER_INPUT!$J$14:$J$2000)),FINTERP(USER_INPUT!$J$14:$J$2000,USER_INPUT!$K$14:$K$2000,HYDROGRAPH!B284),0)</f>
        <v>0</v>
      </c>
      <c r="D284" s="132">
        <f t="shared" si="18"/>
        <v>0</v>
      </c>
      <c r="E284" s="162">
        <f t="shared" si="20"/>
        <v>0</v>
      </c>
      <c r="F284" s="162">
        <f t="shared" si="21"/>
        <v>0</v>
      </c>
      <c r="G284" s="162">
        <f>FINTERP(REFERENCE!$W$17:$W$67,REFERENCE!$V$17:$V$67,HYDROGRAPH!F284)</f>
        <v>0</v>
      </c>
      <c r="H284" s="132">
        <f>(F284-G284)/2*REFERENCE!$P$19</f>
        <v>0</v>
      </c>
      <c r="I284">
        <f>(FINTERP('STAGE-STORAGE'!$D$4:$D$54,'STAGE-STORAGE'!$A$4:$A$54,H284))</f>
        <v>0</v>
      </c>
    </row>
    <row r="285" spans="1:9" x14ac:dyDescent="0.25">
      <c r="A285">
        <v>282</v>
      </c>
      <c r="B285" s="132">
        <f t="shared" si="19"/>
        <v>46.833333333333329</v>
      </c>
      <c r="C285" s="162">
        <f>IF(B285&lt;(MAX(USER_INPUT!$J$14:$J$2000)),FINTERP(USER_INPUT!$J$14:$J$2000,USER_INPUT!$K$14:$K$2000,HYDROGRAPH!B285),0)</f>
        <v>0</v>
      </c>
      <c r="D285" s="132">
        <f t="shared" si="18"/>
        <v>0</v>
      </c>
      <c r="E285" s="162">
        <f t="shared" si="20"/>
        <v>0</v>
      </c>
      <c r="F285" s="162">
        <f t="shared" si="21"/>
        <v>0</v>
      </c>
      <c r="G285" s="162">
        <f>FINTERP(REFERENCE!$W$17:$W$67,REFERENCE!$V$17:$V$67,HYDROGRAPH!F285)</f>
        <v>0</v>
      </c>
      <c r="H285" s="132">
        <f>(F285-G285)/2*REFERENCE!$P$19</f>
        <v>0</v>
      </c>
      <c r="I285">
        <f>(FINTERP('STAGE-STORAGE'!$D$4:$D$54,'STAGE-STORAGE'!$A$4:$A$54,H285))</f>
        <v>0</v>
      </c>
    </row>
    <row r="286" spans="1:9" x14ac:dyDescent="0.25">
      <c r="A286">
        <v>283</v>
      </c>
      <c r="B286" s="132">
        <f t="shared" si="19"/>
        <v>47</v>
      </c>
      <c r="C286" s="162">
        <f>IF(B286&lt;(MAX(USER_INPUT!$J$14:$J$2000)),FINTERP(USER_INPUT!$J$14:$J$2000,USER_INPUT!$K$14:$K$2000,HYDROGRAPH!B286),0)</f>
        <v>0</v>
      </c>
      <c r="D286" s="132">
        <f t="shared" si="18"/>
        <v>0</v>
      </c>
      <c r="E286" s="162">
        <f t="shared" si="20"/>
        <v>0</v>
      </c>
      <c r="F286" s="162">
        <f t="shared" si="21"/>
        <v>0</v>
      </c>
      <c r="G286" s="162">
        <f>FINTERP(REFERENCE!$W$17:$W$67,REFERENCE!$V$17:$V$67,HYDROGRAPH!F286)</f>
        <v>0</v>
      </c>
      <c r="H286" s="132">
        <f>(F286-G286)/2*REFERENCE!$P$19</f>
        <v>0</v>
      </c>
      <c r="I286">
        <f>(FINTERP('STAGE-STORAGE'!$D$4:$D$54,'STAGE-STORAGE'!$A$4:$A$54,H286))</f>
        <v>0</v>
      </c>
    </row>
    <row r="287" spans="1:9" x14ac:dyDescent="0.25">
      <c r="A287">
        <v>284</v>
      </c>
      <c r="B287" s="132">
        <f t="shared" si="19"/>
        <v>47.166666666666664</v>
      </c>
      <c r="C287" s="162">
        <f>IF(B287&lt;(MAX(USER_INPUT!$J$14:$J$2000)),FINTERP(USER_INPUT!$J$14:$J$2000,USER_INPUT!$K$14:$K$2000,HYDROGRAPH!B287),0)</f>
        <v>0</v>
      </c>
      <c r="D287" s="132">
        <f t="shared" si="18"/>
        <v>0</v>
      </c>
      <c r="E287" s="162">
        <f t="shared" si="20"/>
        <v>0</v>
      </c>
      <c r="F287" s="162">
        <f t="shared" si="21"/>
        <v>0</v>
      </c>
      <c r="G287" s="162">
        <f>FINTERP(REFERENCE!$W$17:$W$67,REFERENCE!$V$17:$V$67,HYDROGRAPH!F287)</f>
        <v>0</v>
      </c>
      <c r="H287" s="132">
        <f>(F287-G287)/2*REFERENCE!$P$19</f>
        <v>0</v>
      </c>
      <c r="I287">
        <f>(FINTERP('STAGE-STORAGE'!$D$4:$D$54,'STAGE-STORAGE'!$A$4:$A$54,H287))</f>
        <v>0</v>
      </c>
    </row>
    <row r="288" spans="1:9" x14ac:dyDescent="0.25">
      <c r="A288">
        <v>285</v>
      </c>
      <c r="B288" s="132">
        <f t="shared" si="19"/>
        <v>47.333333333333329</v>
      </c>
      <c r="C288" s="162">
        <f>IF(B288&lt;(MAX(USER_INPUT!$J$14:$J$2000)),FINTERP(USER_INPUT!$J$14:$J$2000,USER_INPUT!$K$14:$K$2000,HYDROGRAPH!B288),0)</f>
        <v>0</v>
      </c>
      <c r="D288" s="132">
        <f t="shared" si="18"/>
        <v>0</v>
      </c>
      <c r="E288" s="162">
        <f t="shared" si="20"/>
        <v>0</v>
      </c>
      <c r="F288" s="162">
        <f t="shared" si="21"/>
        <v>0</v>
      </c>
      <c r="G288" s="162">
        <f>FINTERP(REFERENCE!$W$17:$W$67,REFERENCE!$V$17:$V$67,HYDROGRAPH!F288)</f>
        <v>0</v>
      </c>
      <c r="H288" s="132">
        <f>(F288-G288)/2*REFERENCE!$P$19</f>
        <v>0</v>
      </c>
      <c r="I288">
        <f>(FINTERP('STAGE-STORAGE'!$D$4:$D$54,'STAGE-STORAGE'!$A$4:$A$54,H288))</f>
        <v>0</v>
      </c>
    </row>
    <row r="289" spans="1:9" x14ac:dyDescent="0.25">
      <c r="A289">
        <v>286</v>
      </c>
      <c r="B289" s="132">
        <f t="shared" si="19"/>
        <v>47.5</v>
      </c>
      <c r="C289" s="162">
        <f>IF(B289&lt;(MAX(USER_INPUT!$J$14:$J$2000)),FINTERP(USER_INPUT!$J$14:$J$2000,USER_INPUT!$K$14:$K$2000,HYDROGRAPH!B289),0)</f>
        <v>0</v>
      </c>
      <c r="D289" s="132">
        <f t="shared" si="18"/>
        <v>0</v>
      </c>
      <c r="E289" s="162">
        <f t="shared" si="20"/>
        <v>0</v>
      </c>
      <c r="F289" s="162">
        <f t="shared" si="21"/>
        <v>0</v>
      </c>
      <c r="G289" s="162">
        <f>FINTERP(REFERENCE!$W$17:$W$67,REFERENCE!$V$17:$V$67,HYDROGRAPH!F289)</f>
        <v>0</v>
      </c>
      <c r="H289" s="132">
        <f>(F289-G289)/2*REFERENCE!$P$19</f>
        <v>0</v>
      </c>
      <c r="I289">
        <f>(FINTERP('STAGE-STORAGE'!$D$4:$D$54,'STAGE-STORAGE'!$A$4:$A$54,H289))</f>
        <v>0</v>
      </c>
    </row>
    <row r="290" spans="1:9" x14ac:dyDescent="0.25">
      <c r="A290">
        <v>287</v>
      </c>
      <c r="B290" s="132">
        <f t="shared" si="19"/>
        <v>47.666666666666664</v>
      </c>
      <c r="C290" s="162">
        <f>IF(B290&lt;(MAX(USER_INPUT!$J$14:$J$2000)),FINTERP(USER_INPUT!$J$14:$J$2000,USER_INPUT!$K$14:$K$2000,HYDROGRAPH!B290),0)</f>
        <v>0</v>
      </c>
      <c r="D290" s="132">
        <f t="shared" si="18"/>
        <v>0</v>
      </c>
      <c r="E290" s="162">
        <f t="shared" si="20"/>
        <v>0</v>
      </c>
      <c r="F290" s="162">
        <f t="shared" si="21"/>
        <v>0</v>
      </c>
      <c r="G290" s="162">
        <f>FINTERP(REFERENCE!$W$17:$W$67,REFERENCE!$V$17:$V$67,HYDROGRAPH!F290)</f>
        <v>0</v>
      </c>
      <c r="H290" s="132">
        <f>(F290-G290)/2*REFERENCE!$P$19</f>
        <v>0</v>
      </c>
      <c r="I290">
        <f>(FINTERP('STAGE-STORAGE'!$D$4:$D$54,'STAGE-STORAGE'!$A$4:$A$54,H290))</f>
        <v>0</v>
      </c>
    </row>
    <row r="291" spans="1:9" x14ac:dyDescent="0.25">
      <c r="A291">
        <v>288</v>
      </c>
      <c r="B291" s="132">
        <f t="shared" si="19"/>
        <v>47.833333333333329</v>
      </c>
      <c r="C291" s="162">
        <f>IF(B291&lt;(MAX(USER_INPUT!$J$14:$J$2000)),FINTERP(USER_INPUT!$J$14:$J$2000,USER_INPUT!$K$14:$K$2000,HYDROGRAPH!B291),0)</f>
        <v>0</v>
      </c>
      <c r="D291" s="132">
        <f t="shared" si="18"/>
        <v>0</v>
      </c>
      <c r="E291" s="162">
        <f t="shared" si="20"/>
        <v>0</v>
      </c>
      <c r="F291" s="162">
        <f t="shared" si="21"/>
        <v>0</v>
      </c>
      <c r="G291" s="162">
        <f>FINTERP(REFERENCE!$W$17:$W$67,REFERENCE!$V$17:$V$67,HYDROGRAPH!F291)</f>
        <v>0</v>
      </c>
      <c r="H291" s="132">
        <f>(F291-G291)/2*REFERENCE!$P$19</f>
        <v>0</v>
      </c>
      <c r="I291">
        <f>(FINTERP('STAGE-STORAGE'!$D$4:$D$54,'STAGE-STORAGE'!$A$4:$A$54,H291))</f>
        <v>0</v>
      </c>
    </row>
    <row r="292" spans="1:9" x14ac:dyDescent="0.25">
      <c r="A292">
        <v>289</v>
      </c>
      <c r="B292" s="132">
        <f t="shared" si="19"/>
        <v>48</v>
      </c>
      <c r="C292" s="162">
        <f>IF(B292&lt;(MAX(USER_INPUT!$J$14:$J$2000)),FINTERP(USER_INPUT!$J$14:$J$2000,USER_INPUT!$K$14:$K$2000,HYDROGRAPH!B292),0)</f>
        <v>0</v>
      </c>
      <c r="D292" s="132">
        <f t="shared" si="18"/>
        <v>0</v>
      </c>
      <c r="E292" s="162">
        <f t="shared" si="20"/>
        <v>0</v>
      </c>
      <c r="F292" s="162">
        <f t="shared" si="21"/>
        <v>0</v>
      </c>
      <c r="G292" s="162">
        <f>FINTERP(REFERENCE!$W$17:$W$67,REFERENCE!$V$17:$V$67,HYDROGRAPH!F292)</f>
        <v>0</v>
      </c>
      <c r="H292" s="132">
        <f>(F292-G292)/2*REFERENCE!$P$19</f>
        <v>0</v>
      </c>
      <c r="I292">
        <f>(FINTERP('STAGE-STORAGE'!$D$4:$D$54,'STAGE-STORAGE'!$A$4:$A$54,H292))</f>
        <v>0</v>
      </c>
    </row>
    <row r="293" spans="1:9" x14ac:dyDescent="0.25">
      <c r="A293">
        <v>290</v>
      </c>
      <c r="B293" s="132">
        <f t="shared" si="19"/>
        <v>48.166666666666664</v>
      </c>
      <c r="C293" s="162">
        <f>IF(B293&lt;(MAX(USER_INPUT!$J$14:$J$2000)),FINTERP(USER_INPUT!$J$14:$J$2000,USER_INPUT!$K$14:$K$2000,HYDROGRAPH!B293),0)</f>
        <v>0</v>
      </c>
      <c r="D293" s="132">
        <f t="shared" si="18"/>
        <v>0</v>
      </c>
      <c r="E293" s="162">
        <f t="shared" si="20"/>
        <v>0</v>
      </c>
      <c r="F293" s="162">
        <f t="shared" si="21"/>
        <v>0</v>
      </c>
      <c r="G293" s="162">
        <f>FINTERP(REFERENCE!$W$17:$W$67,REFERENCE!$V$17:$V$67,HYDROGRAPH!F293)</f>
        <v>0</v>
      </c>
      <c r="H293" s="132">
        <f>(F293-G293)/2*REFERENCE!$P$19</f>
        <v>0</v>
      </c>
      <c r="I293">
        <f>(FINTERP('STAGE-STORAGE'!$D$4:$D$54,'STAGE-STORAGE'!$A$4:$A$54,H293))</f>
        <v>0</v>
      </c>
    </row>
    <row r="294" spans="1:9" x14ac:dyDescent="0.25">
      <c r="A294">
        <v>291</v>
      </c>
      <c r="B294" s="132">
        <f t="shared" si="19"/>
        <v>48.333333333333329</v>
      </c>
      <c r="C294" s="162">
        <f>IF(B294&lt;(MAX(USER_INPUT!$J$14:$J$2000)),FINTERP(USER_INPUT!$J$14:$J$2000,USER_INPUT!$K$14:$K$2000,HYDROGRAPH!B294),0)</f>
        <v>0</v>
      </c>
      <c r="D294" s="132">
        <f t="shared" si="18"/>
        <v>0</v>
      </c>
      <c r="E294" s="162">
        <f t="shared" si="20"/>
        <v>0</v>
      </c>
      <c r="F294" s="162">
        <f t="shared" si="21"/>
        <v>0</v>
      </c>
      <c r="G294" s="162">
        <f>FINTERP(REFERENCE!$W$17:$W$67,REFERENCE!$V$17:$V$67,HYDROGRAPH!F294)</f>
        <v>0</v>
      </c>
      <c r="H294" s="132">
        <f>(F294-G294)/2*REFERENCE!$P$19</f>
        <v>0</v>
      </c>
      <c r="I294">
        <f>(FINTERP('STAGE-STORAGE'!$D$4:$D$54,'STAGE-STORAGE'!$A$4:$A$54,H294))</f>
        <v>0</v>
      </c>
    </row>
    <row r="295" spans="1:9" x14ac:dyDescent="0.25">
      <c r="A295">
        <v>292</v>
      </c>
      <c r="B295" s="132">
        <f t="shared" si="19"/>
        <v>48.5</v>
      </c>
      <c r="C295" s="162">
        <f>IF(B295&lt;(MAX(USER_INPUT!$J$14:$J$2000)),FINTERP(USER_INPUT!$J$14:$J$2000,USER_INPUT!$K$14:$K$2000,HYDROGRAPH!B295),0)</f>
        <v>0</v>
      </c>
      <c r="D295" s="132">
        <f t="shared" si="18"/>
        <v>0</v>
      </c>
      <c r="E295" s="162">
        <f t="shared" si="20"/>
        <v>0</v>
      </c>
      <c r="F295" s="162">
        <f t="shared" si="21"/>
        <v>0</v>
      </c>
      <c r="G295" s="162">
        <f>FINTERP(REFERENCE!$W$17:$W$67,REFERENCE!$V$17:$V$67,HYDROGRAPH!F295)</f>
        <v>0</v>
      </c>
      <c r="H295" s="132">
        <f>(F295-G295)/2*REFERENCE!$P$19</f>
        <v>0</v>
      </c>
      <c r="I295">
        <f>(FINTERP('STAGE-STORAGE'!$D$4:$D$54,'STAGE-STORAGE'!$A$4:$A$54,H295))</f>
        <v>0</v>
      </c>
    </row>
    <row r="296" spans="1:9" x14ac:dyDescent="0.25">
      <c r="A296">
        <v>293</v>
      </c>
      <c r="B296" s="132">
        <f t="shared" si="19"/>
        <v>48.666666666666664</v>
      </c>
      <c r="C296" s="162">
        <f>IF(B296&lt;(MAX(USER_INPUT!$J$14:$J$2000)),FINTERP(USER_INPUT!$J$14:$J$2000,USER_INPUT!$K$14:$K$2000,HYDROGRAPH!B296),0)</f>
        <v>0</v>
      </c>
      <c r="D296" s="132">
        <f t="shared" si="18"/>
        <v>0</v>
      </c>
      <c r="E296" s="162">
        <f t="shared" si="20"/>
        <v>0</v>
      </c>
      <c r="F296" s="162">
        <f t="shared" si="21"/>
        <v>0</v>
      </c>
      <c r="G296" s="162">
        <f>FINTERP(REFERENCE!$W$17:$W$67,REFERENCE!$V$17:$V$67,HYDROGRAPH!F296)</f>
        <v>0</v>
      </c>
      <c r="H296" s="132">
        <f>(F296-G296)/2*REFERENCE!$P$19</f>
        <v>0</v>
      </c>
      <c r="I296">
        <f>(FINTERP('STAGE-STORAGE'!$D$4:$D$54,'STAGE-STORAGE'!$A$4:$A$54,H296))</f>
        <v>0</v>
      </c>
    </row>
    <row r="297" spans="1:9" x14ac:dyDescent="0.25">
      <c r="A297">
        <v>294</v>
      </c>
      <c r="B297" s="132">
        <f t="shared" si="19"/>
        <v>48.833333333333329</v>
      </c>
      <c r="C297" s="162">
        <f>IF(B297&lt;(MAX(USER_INPUT!$J$14:$J$2000)),FINTERP(USER_INPUT!$J$14:$J$2000,USER_INPUT!$K$14:$K$2000,HYDROGRAPH!B297),0)</f>
        <v>0</v>
      </c>
      <c r="D297" s="132">
        <f t="shared" si="18"/>
        <v>0</v>
      </c>
      <c r="E297" s="162">
        <f t="shared" si="20"/>
        <v>0</v>
      </c>
      <c r="F297" s="162">
        <f t="shared" si="21"/>
        <v>0</v>
      </c>
      <c r="G297" s="162">
        <f>FINTERP(REFERENCE!$W$17:$W$67,REFERENCE!$V$17:$V$67,HYDROGRAPH!F297)</f>
        <v>0</v>
      </c>
      <c r="H297" s="132">
        <f>(F297-G297)/2*REFERENCE!$P$19</f>
        <v>0</v>
      </c>
      <c r="I297">
        <f>(FINTERP('STAGE-STORAGE'!$D$4:$D$54,'STAGE-STORAGE'!$A$4:$A$54,H297))</f>
        <v>0</v>
      </c>
    </row>
    <row r="298" spans="1:9" x14ac:dyDescent="0.25">
      <c r="A298">
        <v>295</v>
      </c>
      <c r="B298" s="132">
        <f t="shared" si="19"/>
        <v>49</v>
      </c>
      <c r="C298" s="162">
        <f>IF(B298&lt;(MAX(USER_INPUT!$J$14:$J$2000)),FINTERP(USER_INPUT!$J$14:$J$2000,USER_INPUT!$K$14:$K$2000,HYDROGRAPH!B298),0)</f>
        <v>0</v>
      </c>
      <c r="D298" s="132">
        <f t="shared" si="18"/>
        <v>0</v>
      </c>
      <c r="E298" s="162">
        <f t="shared" si="20"/>
        <v>0</v>
      </c>
      <c r="F298" s="162">
        <f t="shared" si="21"/>
        <v>0</v>
      </c>
      <c r="G298" s="162">
        <f>FINTERP(REFERENCE!$W$17:$W$67,REFERENCE!$V$17:$V$67,HYDROGRAPH!F298)</f>
        <v>0</v>
      </c>
      <c r="H298" s="132">
        <f>(F298-G298)/2*REFERENCE!$P$19</f>
        <v>0</v>
      </c>
      <c r="I298">
        <f>(FINTERP('STAGE-STORAGE'!$D$4:$D$54,'STAGE-STORAGE'!$A$4:$A$54,H298))</f>
        <v>0</v>
      </c>
    </row>
    <row r="299" spans="1:9" x14ac:dyDescent="0.25">
      <c r="A299">
        <v>296</v>
      </c>
      <c r="B299" s="132">
        <f t="shared" si="19"/>
        <v>49.166666666666664</v>
      </c>
      <c r="C299" s="162">
        <f>IF(B299&lt;(MAX(USER_INPUT!$J$14:$J$2000)),FINTERP(USER_INPUT!$J$14:$J$2000,USER_INPUT!$K$14:$K$2000,HYDROGRAPH!B299),0)</f>
        <v>0</v>
      </c>
      <c r="D299" s="132">
        <f t="shared" si="18"/>
        <v>0</v>
      </c>
      <c r="E299" s="162">
        <f t="shared" si="20"/>
        <v>0</v>
      </c>
      <c r="F299" s="162">
        <f t="shared" si="21"/>
        <v>0</v>
      </c>
      <c r="G299" s="162">
        <f>FINTERP(REFERENCE!$W$17:$W$67,REFERENCE!$V$17:$V$67,HYDROGRAPH!F299)</f>
        <v>0</v>
      </c>
      <c r="H299" s="132">
        <f>(F299-G299)/2*REFERENCE!$P$19</f>
        <v>0</v>
      </c>
      <c r="I299">
        <f>(FINTERP('STAGE-STORAGE'!$D$4:$D$54,'STAGE-STORAGE'!$A$4:$A$54,H299))</f>
        <v>0</v>
      </c>
    </row>
    <row r="300" spans="1:9" x14ac:dyDescent="0.25">
      <c r="A300">
        <v>297</v>
      </c>
      <c r="B300" s="132">
        <f t="shared" si="19"/>
        <v>49.333333333333329</v>
      </c>
      <c r="C300" s="162">
        <f>IF(B300&lt;(MAX(USER_INPUT!$J$14:$J$2000)),FINTERP(USER_INPUT!$J$14:$J$2000,USER_INPUT!$K$14:$K$2000,HYDROGRAPH!B300),0)</f>
        <v>0</v>
      </c>
      <c r="D300" s="132">
        <f t="shared" si="18"/>
        <v>0</v>
      </c>
      <c r="E300" s="162">
        <f t="shared" si="20"/>
        <v>0</v>
      </c>
      <c r="F300" s="162">
        <f t="shared" si="21"/>
        <v>0</v>
      </c>
      <c r="G300" s="162">
        <f>FINTERP(REFERENCE!$W$17:$W$67,REFERENCE!$V$17:$V$67,HYDROGRAPH!F300)</f>
        <v>0</v>
      </c>
      <c r="H300" s="132">
        <f>(F300-G300)/2*REFERENCE!$P$19</f>
        <v>0</v>
      </c>
      <c r="I300">
        <f>(FINTERP('STAGE-STORAGE'!$D$4:$D$54,'STAGE-STORAGE'!$A$4:$A$54,H300))</f>
        <v>0</v>
      </c>
    </row>
    <row r="301" spans="1:9" x14ac:dyDescent="0.25">
      <c r="A301">
        <v>298</v>
      </c>
      <c r="B301" s="132">
        <f t="shared" si="19"/>
        <v>49.5</v>
      </c>
      <c r="C301" s="162">
        <f>IF(B301&lt;(MAX(USER_INPUT!$J$14:$J$2000)),FINTERP(USER_INPUT!$J$14:$J$2000,USER_INPUT!$K$14:$K$2000,HYDROGRAPH!B301),0)</f>
        <v>0</v>
      </c>
      <c r="D301" s="132">
        <f t="shared" si="18"/>
        <v>0</v>
      </c>
      <c r="E301" s="162">
        <f t="shared" si="20"/>
        <v>0</v>
      </c>
      <c r="F301" s="162">
        <f t="shared" si="21"/>
        <v>0</v>
      </c>
      <c r="G301" s="162">
        <f>FINTERP(REFERENCE!$W$17:$W$67,REFERENCE!$V$17:$V$67,HYDROGRAPH!F301)</f>
        <v>0</v>
      </c>
      <c r="H301" s="132">
        <f>(F301-G301)/2*REFERENCE!$P$19</f>
        <v>0</v>
      </c>
      <c r="I301">
        <f>(FINTERP('STAGE-STORAGE'!$D$4:$D$54,'STAGE-STORAGE'!$A$4:$A$54,H301))</f>
        <v>0</v>
      </c>
    </row>
    <row r="302" spans="1:9" x14ac:dyDescent="0.25">
      <c r="A302">
        <v>299</v>
      </c>
      <c r="B302" s="132">
        <f t="shared" si="19"/>
        <v>49.666666666666664</v>
      </c>
      <c r="C302" s="162">
        <f>IF(B302&lt;(MAX(USER_INPUT!$J$14:$J$2000)),FINTERP(USER_INPUT!$J$14:$J$2000,USER_INPUT!$K$14:$K$2000,HYDROGRAPH!B302),0)</f>
        <v>0</v>
      </c>
      <c r="D302" s="132">
        <f t="shared" si="18"/>
        <v>0</v>
      </c>
      <c r="E302" s="162">
        <f t="shared" si="20"/>
        <v>0</v>
      </c>
      <c r="F302" s="162">
        <f t="shared" si="21"/>
        <v>0</v>
      </c>
      <c r="G302" s="162">
        <f>FINTERP(REFERENCE!$W$17:$W$67,REFERENCE!$V$17:$V$67,HYDROGRAPH!F302)</f>
        <v>0</v>
      </c>
      <c r="H302" s="132">
        <f>(F302-G302)/2*REFERENCE!$P$19</f>
        <v>0</v>
      </c>
      <c r="I302">
        <f>(FINTERP('STAGE-STORAGE'!$D$4:$D$54,'STAGE-STORAGE'!$A$4:$A$54,H302))</f>
        <v>0</v>
      </c>
    </row>
    <row r="303" spans="1:9" x14ac:dyDescent="0.25">
      <c r="A303">
        <v>300</v>
      </c>
      <c r="B303" s="132">
        <f t="shared" si="19"/>
        <v>49.833333333333329</v>
      </c>
      <c r="C303" s="162">
        <f>IF(B303&lt;(MAX(USER_INPUT!$J$14:$J$2000)),FINTERP(USER_INPUT!$J$14:$J$2000,USER_INPUT!$K$14:$K$2000,HYDROGRAPH!B303),0)</f>
        <v>0</v>
      </c>
      <c r="D303" s="132">
        <f t="shared" si="18"/>
        <v>0</v>
      </c>
      <c r="E303" s="162">
        <f t="shared" si="20"/>
        <v>0</v>
      </c>
      <c r="F303" s="162">
        <f t="shared" si="21"/>
        <v>0</v>
      </c>
      <c r="G303" s="162">
        <f>FINTERP(REFERENCE!$W$17:$W$67,REFERENCE!$V$17:$V$67,HYDROGRAPH!F303)</f>
        <v>0</v>
      </c>
      <c r="H303" s="132">
        <f>(F303-G303)/2*REFERENCE!$P$19</f>
        <v>0</v>
      </c>
      <c r="I303">
        <f>(FINTERP('STAGE-STORAGE'!$D$4:$D$54,'STAGE-STORAGE'!$A$4:$A$54,H303))</f>
        <v>0</v>
      </c>
    </row>
    <row r="304" spans="1:9" x14ac:dyDescent="0.25">
      <c r="A304">
        <v>301</v>
      </c>
      <c r="B304" s="132">
        <f t="shared" si="19"/>
        <v>50</v>
      </c>
      <c r="C304" s="162">
        <f>IF(B304&lt;(MAX(USER_INPUT!$J$14:$J$2000)),FINTERP(USER_INPUT!$J$14:$J$2000,USER_INPUT!$K$14:$K$2000,HYDROGRAPH!B304),0)</f>
        <v>0</v>
      </c>
      <c r="D304" s="132">
        <f t="shared" si="18"/>
        <v>0</v>
      </c>
      <c r="E304" s="162">
        <f t="shared" si="20"/>
        <v>0</v>
      </c>
      <c r="F304" s="162">
        <f t="shared" si="21"/>
        <v>0</v>
      </c>
      <c r="G304" s="162">
        <f>FINTERP(REFERENCE!$W$17:$W$67,REFERENCE!$V$17:$V$67,HYDROGRAPH!F304)</f>
        <v>0</v>
      </c>
      <c r="H304" s="132">
        <f>(F304-G304)/2*REFERENCE!$P$19</f>
        <v>0</v>
      </c>
      <c r="I304">
        <f>(FINTERP('STAGE-STORAGE'!$D$4:$D$54,'STAGE-STORAGE'!$A$4:$A$54,H304))</f>
        <v>0</v>
      </c>
    </row>
    <row r="305" spans="1:9" x14ac:dyDescent="0.25">
      <c r="A305">
        <v>302</v>
      </c>
      <c r="B305" s="132">
        <f t="shared" si="19"/>
        <v>50.166666666666664</v>
      </c>
      <c r="C305" s="162">
        <f>IF(B305&lt;(MAX(USER_INPUT!$J$14:$J$2000)),FINTERP(USER_INPUT!$J$14:$J$2000,USER_INPUT!$K$14:$K$2000,HYDROGRAPH!B305),0)</f>
        <v>0</v>
      </c>
      <c r="D305" s="132">
        <f t="shared" si="18"/>
        <v>0</v>
      </c>
      <c r="E305" s="162">
        <f t="shared" si="20"/>
        <v>0</v>
      </c>
      <c r="F305" s="162">
        <f t="shared" si="21"/>
        <v>0</v>
      </c>
      <c r="G305" s="162">
        <f>FINTERP(REFERENCE!$W$17:$W$67,REFERENCE!$V$17:$V$67,HYDROGRAPH!F305)</f>
        <v>0</v>
      </c>
      <c r="H305" s="132">
        <f>(F305-G305)/2*REFERENCE!$P$19</f>
        <v>0</v>
      </c>
      <c r="I305">
        <f>(FINTERP('STAGE-STORAGE'!$D$4:$D$54,'STAGE-STORAGE'!$A$4:$A$54,H305))</f>
        <v>0</v>
      </c>
    </row>
    <row r="306" spans="1:9" x14ac:dyDescent="0.25">
      <c r="A306">
        <v>303</v>
      </c>
      <c r="B306" s="132">
        <f t="shared" si="19"/>
        <v>50.333333333333329</v>
      </c>
      <c r="C306" s="162">
        <f>IF(B306&lt;(MAX(USER_INPUT!$J$14:$J$2000)),FINTERP(USER_INPUT!$J$14:$J$2000,USER_INPUT!$K$14:$K$2000,HYDROGRAPH!B306),0)</f>
        <v>0</v>
      </c>
      <c r="D306" s="132">
        <f t="shared" si="18"/>
        <v>0</v>
      </c>
      <c r="E306" s="162">
        <f t="shared" si="20"/>
        <v>0</v>
      </c>
      <c r="F306" s="162">
        <f t="shared" si="21"/>
        <v>0</v>
      </c>
      <c r="G306" s="162">
        <f>FINTERP(REFERENCE!$W$17:$W$67,REFERENCE!$V$17:$V$67,HYDROGRAPH!F306)</f>
        <v>0</v>
      </c>
      <c r="H306" s="132">
        <f>(F306-G306)/2*REFERENCE!$P$19</f>
        <v>0</v>
      </c>
      <c r="I306">
        <f>(FINTERP('STAGE-STORAGE'!$D$4:$D$54,'STAGE-STORAGE'!$A$4:$A$54,H306))</f>
        <v>0</v>
      </c>
    </row>
    <row r="307" spans="1:9" x14ac:dyDescent="0.25">
      <c r="A307">
        <v>304</v>
      </c>
      <c r="B307" s="132">
        <f t="shared" si="19"/>
        <v>50.5</v>
      </c>
      <c r="C307" s="162">
        <f>IF(B307&lt;(MAX(USER_INPUT!$J$14:$J$2000)),FINTERP(USER_INPUT!$J$14:$J$2000,USER_INPUT!$K$14:$K$2000,HYDROGRAPH!B307),0)</f>
        <v>0</v>
      </c>
      <c r="D307" s="132">
        <f t="shared" si="18"/>
        <v>0</v>
      </c>
      <c r="E307" s="162">
        <f t="shared" si="20"/>
        <v>0</v>
      </c>
      <c r="F307" s="162">
        <f t="shared" si="21"/>
        <v>0</v>
      </c>
      <c r="G307" s="162">
        <f>FINTERP(REFERENCE!$W$17:$W$67,REFERENCE!$V$17:$V$67,HYDROGRAPH!F307)</f>
        <v>0</v>
      </c>
      <c r="H307" s="132">
        <f>(F307-G307)/2*REFERENCE!$P$19</f>
        <v>0</v>
      </c>
      <c r="I307">
        <f>(FINTERP('STAGE-STORAGE'!$D$4:$D$54,'STAGE-STORAGE'!$A$4:$A$54,H307))</f>
        <v>0</v>
      </c>
    </row>
    <row r="308" spans="1:9" x14ac:dyDescent="0.25">
      <c r="A308">
        <v>305</v>
      </c>
      <c r="B308" s="132">
        <f t="shared" si="19"/>
        <v>50.666666666666664</v>
      </c>
      <c r="C308" s="162">
        <f>IF(B308&lt;(MAX(USER_INPUT!$J$14:$J$2000)),FINTERP(USER_INPUT!$J$14:$J$2000,USER_INPUT!$K$14:$K$2000,HYDROGRAPH!B308),0)</f>
        <v>0</v>
      </c>
      <c r="D308" s="132">
        <f t="shared" si="18"/>
        <v>0</v>
      </c>
      <c r="E308" s="162">
        <f t="shared" si="20"/>
        <v>0</v>
      </c>
      <c r="F308" s="162">
        <f t="shared" si="21"/>
        <v>0</v>
      </c>
      <c r="G308" s="162">
        <f>FINTERP(REFERENCE!$W$17:$W$67,REFERENCE!$V$17:$V$67,HYDROGRAPH!F308)</f>
        <v>0</v>
      </c>
      <c r="H308" s="132">
        <f>(F308-G308)/2*REFERENCE!$P$19</f>
        <v>0</v>
      </c>
      <c r="I308">
        <f>(FINTERP('STAGE-STORAGE'!$D$4:$D$54,'STAGE-STORAGE'!$A$4:$A$54,H308))</f>
        <v>0</v>
      </c>
    </row>
    <row r="309" spans="1:9" x14ac:dyDescent="0.25">
      <c r="A309">
        <v>306</v>
      </c>
      <c r="B309" s="132">
        <f t="shared" si="19"/>
        <v>50.833333333333329</v>
      </c>
      <c r="C309" s="162">
        <f>IF(B309&lt;(MAX(USER_INPUT!$J$14:$J$2000)),FINTERP(USER_INPUT!$J$14:$J$2000,USER_INPUT!$K$14:$K$2000,HYDROGRAPH!B309),0)</f>
        <v>0</v>
      </c>
      <c r="D309" s="132">
        <f t="shared" si="18"/>
        <v>0</v>
      </c>
      <c r="E309" s="162">
        <f t="shared" si="20"/>
        <v>0</v>
      </c>
      <c r="F309" s="162">
        <f t="shared" si="21"/>
        <v>0</v>
      </c>
      <c r="G309" s="162">
        <f>FINTERP(REFERENCE!$W$17:$W$67,REFERENCE!$V$17:$V$67,HYDROGRAPH!F309)</f>
        <v>0</v>
      </c>
      <c r="H309" s="132">
        <f>(F309-G309)/2*REFERENCE!$P$19</f>
        <v>0</v>
      </c>
      <c r="I309">
        <f>(FINTERP('STAGE-STORAGE'!$D$4:$D$54,'STAGE-STORAGE'!$A$4:$A$54,H309))</f>
        <v>0</v>
      </c>
    </row>
    <row r="310" spans="1:9" x14ac:dyDescent="0.25">
      <c r="A310">
        <v>307</v>
      </c>
      <c r="B310" s="132">
        <f t="shared" si="19"/>
        <v>51</v>
      </c>
      <c r="C310" s="162">
        <f>IF(B310&lt;(MAX(USER_INPUT!$J$14:$J$2000)),FINTERP(USER_INPUT!$J$14:$J$2000,USER_INPUT!$K$14:$K$2000,HYDROGRAPH!B310),0)</f>
        <v>0</v>
      </c>
      <c r="D310" s="132">
        <f t="shared" si="18"/>
        <v>0</v>
      </c>
      <c r="E310" s="162">
        <f t="shared" si="20"/>
        <v>0</v>
      </c>
      <c r="F310" s="162">
        <f t="shared" si="21"/>
        <v>0</v>
      </c>
      <c r="G310" s="162">
        <f>FINTERP(REFERENCE!$W$17:$W$67,REFERENCE!$V$17:$V$67,HYDROGRAPH!F310)</f>
        <v>0</v>
      </c>
      <c r="H310" s="132">
        <f>(F310-G310)/2*REFERENCE!$P$19</f>
        <v>0</v>
      </c>
      <c r="I310">
        <f>(FINTERP('STAGE-STORAGE'!$D$4:$D$54,'STAGE-STORAGE'!$A$4:$A$54,H310))</f>
        <v>0</v>
      </c>
    </row>
    <row r="311" spans="1:9" x14ac:dyDescent="0.25">
      <c r="A311">
        <v>308</v>
      </c>
      <c r="B311" s="132">
        <f t="shared" si="19"/>
        <v>51.166666666666664</v>
      </c>
      <c r="C311" s="162">
        <f>IF(B311&lt;(MAX(USER_INPUT!$J$14:$J$2000)),FINTERP(USER_INPUT!$J$14:$J$2000,USER_INPUT!$K$14:$K$2000,HYDROGRAPH!B311),0)</f>
        <v>0</v>
      </c>
      <c r="D311" s="132">
        <f t="shared" si="18"/>
        <v>0</v>
      </c>
      <c r="E311" s="162">
        <f t="shared" si="20"/>
        <v>0</v>
      </c>
      <c r="F311" s="162">
        <f t="shared" si="21"/>
        <v>0</v>
      </c>
      <c r="G311" s="162">
        <f>FINTERP(REFERENCE!$W$17:$W$67,REFERENCE!$V$17:$V$67,HYDROGRAPH!F311)</f>
        <v>0</v>
      </c>
      <c r="H311" s="132">
        <f>(F311-G311)/2*REFERENCE!$P$19</f>
        <v>0</v>
      </c>
      <c r="I311">
        <f>(FINTERP('STAGE-STORAGE'!$D$4:$D$54,'STAGE-STORAGE'!$A$4:$A$54,H311))</f>
        <v>0</v>
      </c>
    </row>
    <row r="312" spans="1:9" x14ac:dyDescent="0.25">
      <c r="A312">
        <v>309</v>
      </c>
      <c r="B312" s="132">
        <f t="shared" si="19"/>
        <v>51.333333333333329</v>
      </c>
      <c r="C312" s="162">
        <f>IF(B312&lt;(MAX(USER_INPUT!$J$14:$J$2000)),FINTERP(USER_INPUT!$J$14:$J$2000,USER_INPUT!$K$14:$K$2000,HYDROGRAPH!B312),0)</f>
        <v>0</v>
      </c>
      <c r="D312" s="132">
        <f t="shared" si="18"/>
        <v>0</v>
      </c>
      <c r="E312" s="162">
        <f t="shared" si="20"/>
        <v>0</v>
      </c>
      <c r="F312" s="162">
        <f t="shared" si="21"/>
        <v>0</v>
      </c>
      <c r="G312" s="162">
        <f>FINTERP(REFERENCE!$W$17:$W$67,REFERENCE!$V$17:$V$67,HYDROGRAPH!F312)</f>
        <v>0</v>
      </c>
      <c r="H312" s="132">
        <f>(F312-G312)/2*REFERENCE!$P$19</f>
        <v>0</v>
      </c>
      <c r="I312">
        <f>(FINTERP('STAGE-STORAGE'!$D$4:$D$54,'STAGE-STORAGE'!$A$4:$A$54,H312))</f>
        <v>0</v>
      </c>
    </row>
    <row r="313" spans="1:9" x14ac:dyDescent="0.25">
      <c r="A313">
        <v>310</v>
      </c>
      <c r="B313" s="132">
        <f t="shared" si="19"/>
        <v>51.5</v>
      </c>
      <c r="C313" s="162">
        <f>IF(B313&lt;(MAX(USER_INPUT!$J$14:$J$2000)),FINTERP(USER_INPUT!$J$14:$J$2000,USER_INPUT!$K$14:$K$2000,HYDROGRAPH!B313),0)</f>
        <v>0</v>
      </c>
      <c r="D313" s="132">
        <f t="shared" si="18"/>
        <v>0</v>
      </c>
      <c r="E313" s="162">
        <f t="shared" si="20"/>
        <v>0</v>
      </c>
      <c r="F313" s="162">
        <f t="shared" si="21"/>
        <v>0</v>
      </c>
      <c r="G313" s="162">
        <f>FINTERP(REFERENCE!$W$17:$W$67,REFERENCE!$V$17:$V$67,HYDROGRAPH!F313)</f>
        <v>0</v>
      </c>
      <c r="H313" s="132">
        <f>(F313-G313)/2*REFERENCE!$P$19</f>
        <v>0</v>
      </c>
      <c r="I313">
        <f>(FINTERP('STAGE-STORAGE'!$D$4:$D$54,'STAGE-STORAGE'!$A$4:$A$54,H313))</f>
        <v>0</v>
      </c>
    </row>
    <row r="314" spans="1:9" x14ac:dyDescent="0.25">
      <c r="A314">
        <v>311</v>
      </c>
      <c r="B314" s="132">
        <f t="shared" si="19"/>
        <v>51.666666666666664</v>
      </c>
      <c r="C314" s="162">
        <f>IF(B314&lt;(MAX(USER_INPUT!$J$14:$J$2000)),FINTERP(USER_INPUT!$J$14:$J$2000,USER_INPUT!$K$14:$K$2000,HYDROGRAPH!B314),0)</f>
        <v>0</v>
      </c>
      <c r="D314" s="132">
        <f t="shared" si="18"/>
        <v>0</v>
      </c>
      <c r="E314" s="162">
        <f t="shared" si="20"/>
        <v>0</v>
      </c>
      <c r="F314" s="162">
        <f t="shared" si="21"/>
        <v>0</v>
      </c>
      <c r="G314" s="162">
        <f>FINTERP(REFERENCE!$W$17:$W$67,REFERENCE!$V$17:$V$67,HYDROGRAPH!F314)</f>
        <v>0</v>
      </c>
      <c r="H314" s="132">
        <f>(F314-G314)/2*REFERENCE!$P$19</f>
        <v>0</v>
      </c>
      <c r="I314">
        <f>(FINTERP('STAGE-STORAGE'!$D$4:$D$54,'STAGE-STORAGE'!$A$4:$A$54,H314))</f>
        <v>0</v>
      </c>
    </row>
    <row r="315" spans="1:9" x14ac:dyDescent="0.25">
      <c r="A315">
        <v>312</v>
      </c>
      <c r="B315" s="132">
        <f t="shared" si="19"/>
        <v>51.833333333333329</v>
      </c>
      <c r="C315" s="162">
        <f>IF(B315&lt;(MAX(USER_INPUT!$J$14:$J$2000)),FINTERP(USER_INPUT!$J$14:$J$2000,USER_INPUT!$K$14:$K$2000,HYDROGRAPH!B315),0)</f>
        <v>0</v>
      </c>
      <c r="D315" s="132">
        <f t="shared" si="18"/>
        <v>0</v>
      </c>
      <c r="E315" s="162">
        <f t="shared" si="20"/>
        <v>0</v>
      </c>
      <c r="F315" s="162">
        <f t="shared" si="21"/>
        <v>0</v>
      </c>
      <c r="G315" s="162">
        <f>FINTERP(REFERENCE!$W$17:$W$67,REFERENCE!$V$17:$V$67,HYDROGRAPH!F315)</f>
        <v>0</v>
      </c>
      <c r="H315" s="132">
        <f>(F315-G315)/2*REFERENCE!$P$19</f>
        <v>0</v>
      </c>
      <c r="I315">
        <f>(FINTERP('STAGE-STORAGE'!$D$4:$D$54,'STAGE-STORAGE'!$A$4:$A$54,H315))</f>
        <v>0</v>
      </c>
    </row>
    <row r="316" spans="1:9" x14ac:dyDescent="0.25">
      <c r="A316">
        <v>313</v>
      </c>
      <c r="B316" s="132">
        <f t="shared" si="19"/>
        <v>52</v>
      </c>
      <c r="C316" s="162">
        <f>IF(B316&lt;(MAX(USER_INPUT!$J$14:$J$2000)),FINTERP(USER_INPUT!$J$14:$J$2000,USER_INPUT!$K$14:$K$2000,HYDROGRAPH!B316),0)</f>
        <v>0</v>
      </c>
      <c r="D316" s="132">
        <f t="shared" si="18"/>
        <v>0</v>
      </c>
      <c r="E316" s="162">
        <f t="shared" si="20"/>
        <v>0</v>
      </c>
      <c r="F316" s="162">
        <f t="shared" si="21"/>
        <v>0</v>
      </c>
      <c r="G316" s="162">
        <f>FINTERP(REFERENCE!$W$17:$W$67,REFERENCE!$V$17:$V$67,HYDROGRAPH!F316)</f>
        <v>0</v>
      </c>
      <c r="H316" s="132">
        <f>(F316-G316)/2*REFERENCE!$P$19</f>
        <v>0</v>
      </c>
      <c r="I316">
        <f>(FINTERP('STAGE-STORAGE'!$D$4:$D$54,'STAGE-STORAGE'!$A$4:$A$54,H316))</f>
        <v>0</v>
      </c>
    </row>
    <row r="317" spans="1:9" x14ac:dyDescent="0.25">
      <c r="A317">
        <v>314</v>
      </c>
      <c r="B317" s="132">
        <f t="shared" si="19"/>
        <v>52.166666666666664</v>
      </c>
      <c r="C317" s="162">
        <f>IF(B317&lt;(MAX(USER_INPUT!$J$14:$J$2000)),FINTERP(USER_INPUT!$J$14:$J$2000,USER_INPUT!$K$14:$K$2000,HYDROGRAPH!B317),0)</f>
        <v>0</v>
      </c>
      <c r="D317" s="132">
        <f t="shared" si="18"/>
        <v>0</v>
      </c>
      <c r="E317" s="162">
        <f t="shared" si="20"/>
        <v>0</v>
      </c>
      <c r="F317" s="162">
        <f t="shared" si="21"/>
        <v>0</v>
      </c>
      <c r="G317" s="162">
        <f>FINTERP(REFERENCE!$W$17:$W$67,REFERENCE!$V$17:$V$67,HYDROGRAPH!F317)</f>
        <v>0</v>
      </c>
      <c r="H317" s="132">
        <f>(F317-G317)/2*REFERENCE!$P$19</f>
        <v>0</v>
      </c>
      <c r="I317">
        <f>(FINTERP('STAGE-STORAGE'!$D$4:$D$54,'STAGE-STORAGE'!$A$4:$A$54,H317))</f>
        <v>0</v>
      </c>
    </row>
    <row r="318" spans="1:9" x14ac:dyDescent="0.25">
      <c r="A318">
        <v>315</v>
      </c>
      <c r="B318" s="132">
        <f t="shared" si="19"/>
        <v>52.333333333333329</v>
      </c>
      <c r="C318" s="162">
        <f>IF(B318&lt;(MAX(USER_INPUT!$J$14:$J$2000)),FINTERP(USER_INPUT!$J$14:$J$2000,USER_INPUT!$K$14:$K$2000,HYDROGRAPH!B318),0)</f>
        <v>0</v>
      </c>
      <c r="D318" s="132">
        <f t="shared" si="18"/>
        <v>0</v>
      </c>
      <c r="E318" s="162">
        <f t="shared" si="20"/>
        <v>0</v>
      </c>
      <c r="F318" s="162">
        <f t="shared" si="21"/>
        <v>0</v>
      </c>
      <c r="G318" s="162">
        <f>FINTERP(REFERENCE!$W$17:$W$67,REFERENCE!$V$17:$V$67,HYDROGRAPH!F318)</f>
        <v>0</v>
      </c>
      <c r="H318" s="132">
        <f>(F318-G318)/2*REFERENCE!$P$19</f>
        <v>0</v>
      </c>
      <c r="I318">
        <f>(FINTERP('STAGE-STORAGE'!$D$4:$D$54,'STAGE-STORAGE'!$A$4:$A$54,H318))</f>
        <v>0</v>
      </c>
    </row>
    <row r="319" spans="1:9" x14ac:dyDescent="0.25">
      <c r="A319">
        <v>316</v>
      </c>
      <c r="B319" s="132">
        <f t="shared" si="19"/>
        <v>52.5</v>
      </c>
      <c r="C319" s="162">
        <f>IF(B319&lt;(MAX(USER_INPUT!$J$14:$J$2000)),FINTERP(USER_INPUT!$J$14:$J$2000,USER_INPUT!$K$14:$K$2000,HYDROGRAPH!B319),0)</f>
        <v>0</v>
      </c>
      <c r="D319" s="132">
        <f t="shared" si="18"/>
        <v>0</v>
      </c>
      <c r="E319" s="162">
        <f t="shared" si="20"/>
        <v>0</v>
      </c>
      <c r="F319" s="162">
        <f t="shared" si="21"/>
        <v>0</v>
      </c>
      <c r="G319" s="162">
        <f>FINTERP(REFERENCE!$W$17:$W$67,REFERENCE!$V$17:$V$67,HYDROGRAPH!F319)</f>
        <v>0</v>
      </c>
      <c r="H319" s="132">
        <f>(F319-G319)/2*REFERENCE!$P$19</f>
        <v>0</v>
      </c>
      <c r="I319">
        <f>(FINTERP('STAGE-STORAGE'!$D$4:$D$54,'STAGE-STORAGE'!$A$4:$A$54,H319))</f>
        <v>0</v>
      </c>
    </row>
    <row r="320" spans="1:9" x14ac:dyDescent="0.25">
      <c r="A320">
        <v>317</v>
      </c>
      <c r="B320" s="132">
        <f t="shared" si="19"/>
        <v>52.666666666666664</v>
      </c>
      <c r="C320" s="162">
        <f>IF(B320&lt;(MAX(USER_INPUT!$J$14:$J$2000)),FINTERP(USER_INPUT!$J$14:$J$2000,USER_INPUT!$K$14:$K$2000,HYDROGRAPH!B320),0)</f>
        <v>0</v>
      </c>
      <c r="D320" s="132">
        <f t="shared" si="18"/>
        <v>0</v>
      </c>
      <c r="E320" s="162">
        <f t="shared" si="20"/>
        <v>0</v>
      </c>
      <c r="F320" s="162">
        <f t="shared" si="21"/>
        <v>0</v>
      </c>
      <c r="G320" s="162">
        <f>FINTERP(REFERENCE!$W$17:$W$67,REFERENCE!$V$17:$V$67,HYDROGRAPH!F320)</f>
        <v>0</v>
      </c>
      <c r="H320" s="132">
        <f>(F320-G320)/2*REFERENCE!$P$19</f>
        <v>0</v>
      </c>
      <c r="I320">
        <f>(FINTERP('STAGE-STORAGE'!$D$4:$D$54,'STAGE-STORAGE'!$A$4:$A$54,H320))</f>
        <v>0</v>
      </c>
    </row>
    <row r="321" spans="1:9" x14ac:dyDescent="0.25">
      <c r="A321">
        <v>318</v>
      </c>
      <c r="B321" s="132">
        <f t="shared" si="19"/>
        <v>52.833333333333329</v>
      </c>
      <c r="C321" s="162">
        <f>IF(B321&lt;(MAX(USER_INPUT!$J$14:$J$2000)),FINTERP(USER_INPUT!$J$14:$J$2000,USER_INPUT!$K$14:$K$2000,HYDROGRAPH!B321),0)</f>
        <v>0</v>
      </c>
      <c r="D321" s="132">
        <f t="shared" si="18"/>
        <v>0</v>
      </c>
      <c r="E321" s="162">
        <f t="shared" si="20"/>
        <v>0</v>
      </c>
      <c r="F321" s="162">
        <f t="shared" si="21"/>
        <v>0</v>
      </c>
      <c r="G321" s="162">
        <f>FINTERP(REFERENCE!$W$17:$W$67,REFERENCE!$V$17:$V$67,HYDROGRAPH!F321)</f>
        <v>0</v>
      </c>
      <c r="H321" s="132">
        <f>(F321-G321)/2*REFERENCE!$P$19</f>
        <v>0</v>
      </c>
      <c r="I321">
        <f>(FINTERP('STAGE-STORAGE'!$D$4:$D$54,'STAGE-STORAGE'!$A$4:$A$54,H321))</f>
        <v>0</v>
      </c>
    </row>
    <row r="322" spans="1:9" x14ac:dyDescent="0.25">
      <c r="A322">
        <v>319</v>
      </c>
      <c r="B322" s="132">
        <f t="shared" si="19"/>
        <v>53</v>
      </c>
      <c r="C322" s="162">
        <f>IF(B322&lt;(MAX(USER_INPUT!$J$14:$J$2000)),FINTERP(USER_INPUT!$J$14:$J$2000,USER_INPUT!$K$14:$K$2000,HYDROGRAPH!B322),0)</f>
        <v>0</v>
      </c>
      <c r="D322" s="132">
        <f t="shared" si="18"/>
        <v>0</v>
      </c>
      <c r="E322" s="162">
        <f t="shared" si="20"/>
        <v>0</v>
      </c>
      <c r="F322" s="162">
        <f t="shared" si="21"/>
        <v>0</v>
      </c>
      <c r="G322" s="162">
        <f>FINTERP(REFERENCE!$W$17:$W$67,REFERENCE!$V$17:$V$67,HYDROGRAPH!F322)</f>
        <v>0</v>
      </c>
      <c r="H322" s="132">
        <f>(F322-G322)/2*REFERENCE!$P$19</f>
        <v>0</v>
      </c>
      <c r="I322">
        <f>(FINTERP('STAGE-STORAGE'!$D$4:$D$54,'STAGE-STORAGE'!$A$4:$A$54,H322))</f>
        <v>0</v>
      </c>
    </row>
    <row r="323" spans="1:9" x14ac:dyDescent="0.25">
      <c r="A323">
        <v>320</v>
      </c>
      <c r="B323" s="132">
        <f t="shared" si="19"/>
        <v>53.166666666666664</v>
      </c>
      <c r="C323" s="162">
        <f>IF(B323&lt;(MAX(USER_INPUT!$J$14:$J$2000)),FINTERP(USER_INPUT!$J$14:$J$2000,USER_INPUT!$K$14:$K$2000,HYDROGRAPH!B323),0)</f>
        <v>0</v>
      </c>
      <c r="D323" s="132">
        <f t="shared" si="18"/>
        <v>0</v>
      </c>
      <c r="E323" s="162">
        <f t="shared" si="20"/>
        <v>0</v>
      </c>
      <c r="F323" s="162">
        <f t="shared" si="21"/>
        <v>0</v>
      </c>
      <c r="G323" s="162">
        <f>FINTERP(REFERENCE!$W$17:$W$67,REFERENCE!$V$17:$V$67,HYDROGRAPH!F323)</f>
        <v>0</v>
      </c>
      <c r="H323" s="132">
        <f>(F323-G323)/2*REFERENCE!$P$19</f>
        <v>0</v>
      </c>
      <c r="I323">
        <f>(FINTERP('STAGE-STORAGE'!$D$4:$D$54,'STAGE-STORAGE'!$A$4:$A$54,H323))</f>
        <v>0</v>
      </c>
    </row>
    <row r="324" spans="1:9" x14ac:dyDescent="0.25">
      <c r="A324">
        <v>321</v>
      </c>
      <c r="B324" s="132">
        <f t="shared" si="19"/>
        <v>53.333333333333329</v>
      </c>
      <c r="C324" s="162">
        <f>IF(B324&lt;(MAX(USER_INPUT!$J$14:$J$2000)),FINTERP(USER_INPUT!$J$14:$J$2000,USER_INPUT!$K$14:$K$2000,HYDROGRAPH!B324),0)</f>
        <v>0</v>
      </c>
      <c r="D324" s="132">
        <f t="shared" si="18"/>
        <v>0</v>
      </c>
      <c r="E324" s="162">
        <f t="shared" si="20"/>
        <v>0</v>
      </c>
      <c r="F324" s="162">
        <f t="shared" si="21"/>
        <v>0</v>
      </c>
      <c r="G324" s="162">
        <f>FINTERP(REFERENCE!$W$17:$W$67,REFERENCE!$V$17:$V$67,HYDROGRAPH!F324)</f>
        <v>0</v>
      </c>
      <c r="H324" s="132">
        <f>(F324-G324)/2*REFERENCE!$P$19</f>
        <v>0</v>
      </c>
      <c r="I324">
        <f>(FINTERP('STAGE-STORAGE'!$D$4:$D$54,'STAGE-STORAGE'!$A$4:$A$54,H324))</f>
        <v>0</v>
      </c>
    </row>
    <row r="325" spans="1:9" x14ac:dyDescent="0.25">
      <c r="A325">
        <v>322</v>
      </c>
      <c r="B325" s="132">
        <f t="shared" si="19"/>
        <v>53.5</v>
      </c>
      <c r="C325" s="162">
        <f>IF(B325&lt;(MAX(USER_INPUT!$J$14:$J$2000)),FINTERP(USER_INPUT!$J$14:$J$2000,USER_INPUT!$K$14:$K$2000,HYDROGRAPH!B325),0)</f>
        <v>0</v>
      </c>
      <c r="D325" s="132">
        <f t="shared" ref="D325:D388" si="22">C325+C326</f>
        <v>0</v>
      </c>
      <c r="E325" s="162">
        <f t="shared" si="20"/>
        <v>0</v>
      </c>
      <c r="F325" s="162">
        <f t="shared" si="21"/>
        <v>0</v>
      </c>
      <c r="G325" s="162">
        <f>FINTERP(REFERENCE!$W$17:$W$67,REFERENCE!$V$17:$V$67,HYDROGRAPH!F325)</f>
        <v>0</v>
      </c>
      <c r="H325" s="132">
        <f>(F325-G325)/2*REFERENCE!$P$19</f>
        <v>0</v>
      </c>
      <c r="I325">
        <f>(FINTERP('STAGE-STORAGE'!$D$4:$D$54,'STAGE-STORAGE'!$A$4:$A$54,H325))</f>
        <v>0</v>
      </c>
    </row>
    <row r="326" spans="1:9" x14ac:dyDescent="0.25">
      <c r="A326">
        <v>323</v>
      </c>
      <c r="B326" s="132">
        <f t="shared" si="19"/>
        <v>53.666666666666664</v>
      </c>
      <c r="C326" s="162">
        <f>IF(B326&lt;(MAX(USER_INPUT!$J$14:$J$2000)),FINTERP(USER_INPUT!$J$14:$J$2000,USER_INPUT!$K$14:$K$2000,HYDROGRAPH!B326),0)</f>
        <v>0</v>
      </c>
      <c r="D326" s="132">
        <f t="shared" si="22"/>
        <v>0</v>
      </c>
      <c r="E326" s="162">
        <f t="shared" si="20"/>
        <v>0</v>
      </c>
      <c r="F326" s="162">
        <f t="shared" si="21"/>
        <v>0</v>
      </c>
      <c r="G326" s="162">
        <f>FINTERP(REFERENCE!$W$17:$W$67,REFERENCE!$V$17:$V$67,HYDROGRAPH!F326)</f>
        <v>0</v>
      </c>
      <c r="H326" s="132">
        <f>(F326-G326)/2*REFERENCE!$P$19</f>
        <v>0</v>
      </c>
      <c r="I326">
        <f>(FINTERP('STAGE-STORAGE'!$D$4:$D$54,'STAGE-STORAGE'!$A$4:$A$54,H326))</f>
        <v>0</v>
      </c>
    </row>
    <row r="327" spans="1:9" x14ac:dyDescent="0.25">
      <c r="A327">
        <v>324</v>
      </c>
      <c r="B327" s="132">
        <f t="shared" ref="B327:B390" si="23">$B$5*A326</f>
        <v>53.833333333333329</v>
      </c>
      <c r="C327" s="162">
        <f>IF(B327&lt;(MAX(USER_INPUT!$J$14:$J$2000)),FINTERP(USER_INPUT!$J$14:$J$2000,USER_INPUT!$K$14:$K$2000,HYDROGRAPH!B327),0)</f>
        <v>0</v>
      </c>
      <c r="D327" s="132">
        <f t="shared" si="22"/>
        <v>0</v>
      </c>
      <c r="E327" s="162">
        <f t="shared" si="20"/>
        <v>0</v>
      </c>
      <c r="F327" s="162">
        <f t="shared" si="21"/>
        <v>0</v>
      </c>
      <c r="G327" s="162">
        <f>FINTERP(REFERENCE!$W$17:$W$67,REFERENCE!$V$17:$V$67,HYDROGRAPH!F327)</f>
        <v>0</v>
      </c>
      <c r="H327" s="132">
        <f>(F327-G327)/2*REFERENCE!$P$19</f>
        <v>0</v>
      </c>
      <c r="I327">
        <f>(FINTERP('STAGE-STORAGE'!$D$4:$D$54,'STAGE-STORAGE'!$A$4:$A$54,H327))</f>
        <v>0</v>
      </c>
    </row>
    <row r="328" spans="1:9" x14ac:dyDescent="0.25">
      <c r="A328">
        <v>325</v>
      </c>
      <c r="B328" s="132">
        <f t="shared" si="23"/>
        <v>54</v>
      </c>
      <c r="C328" s="162">
        <f>IF(B328&lt;(MAX(USER_INPUT!$J$14:$J$2000)),FINTERP(USER_INPUT!$J$14:$J$2000,USER_INPUT!$K$14:$K$2000,HYDROGRAPH!B328),0)</f>
        <v>0</v>
      </c>
      <c r="D328" s="132">
        <f t="shared" si="22"/>
        <v>0</v>
      </c>
      <c r="E328" s="162">
        <f t="shared" si="20"/>
        <v>0</v>
      </c>
      <c r="F328" s="162">
        <f t="shared" si="21"/>
        <v>0</v>
      </c>
      <c r="G328" s="162">
        <f>FINTERP(REFERENCE!$W$17:$W$67,REFERENCE!$V$17:$V$67,HYDROGRAPH!F328)</f>
        <v>0</v>
      </c>
      <c r="H328" s="132">
        <f>(F328-G328)/2*REFERENCE!$P$19</f>
        <v>0</v>
      </c>
      <c r="I328">
        <f>(FINTERP('STAGE-STORAGE'!$D$4:$D$54,'STAGE-STORAGE'!$A$4:$A$54,H328))</f>
        <v>0</v>
      </c>
    </row>
    <row r="329" spans="1:9" x14ac:dyDescent="0.25">
      <c r="A329">
        <v>326</v>
      </c>
      <c r="B329" s="132">
        <f t="shared" si="23"/>
        <v>54.166666666666664</v>
      </c>
      <c r="C329" s="162">
        <f>IF(B329&lt;(MAX(USER_INPUT!$J$14:$J$2000)),FINTERP(USER_INPUT!$J$14:$J$2000,USER_INPUT!$K$14:$K$2000,HYDROGRAPH!B329),0)</f>
        <v>0</v>
      </c>
      <c r="D329" s="132">
        <f t="shared" si="22"/>
        <v>0</v>
      </c>
      <c r="E329" s="162">
        <f t="shared" ref="E329:E392" si="24">F328-(2*G328)</f>
        <v>0</v>
      </c>
      <c r="F329" s="162">
        <f t="shared" ref="F329:F392" si="25">D329+E329</f>
        <v>0</v>
      </c>
      <c r="G329" s="162">
        <f>FINTERP(REFERENCE!$W$17:$W$67,REFERENCE!$V$17:$V$67,HYDROGRAPH!F329)</f>
        <v>0</v>
      </c>
      <c r="H329" s="132">
        <f>(F329-G329)/2*REFERENCE!$P$19</f>
        <v>0</v>
      </c>
      <c r="I329">
        <f>(FINTERP('STAGE-STORAGE'!$D$4:$D$54,'STAGE-STORAGE'!$A$4:$A$54,H329))</f>
        <v>0</v>
      </c>
    </row>
    <row r="330" spans="1:9" x14ac:dyDescent="0.25">
      <c r="A330">
        <v>327</v>
      </c>
      <c r="B330" s="132">
        <f t="shared" si="23"/>
        <v>54.333333333333329</v>
      </c>
      <c r="C330" s="162">
        <f>IF(B330&lt;(MAX(USER_INPUT!$J$14:$J$2000)),FINTERP(USER_INPUT!$J$14:$J$2000,USER_INPUT!$K$14:$K$2000,HYDROGRAPH!B330),0)</f>
        <v>0</v>
      </c>
      <c r="D330" s="132">
        <f t="shared" si="22"/>
        <v>0</v>
      </c>
      <c r="E330" s="162">
        <f t="shared" si="24"/>
        <v>0</v>
      </c>
      <c r="F330" s="162">
        <f t="shared" si="25"/>
        <v>0</v>
      </c>
      <c r="G330" s="162">
        <f>FINTERP(REFERENCE!$W$17:$W$67,REFERENCE!$V$17:$V$67,HYDROGRAPH!F330)</f>
        <v>0</v>
      </c>
      <c r="H330" s="132">
        <f>(F330-G330)/2*REFERENCE!$P$19</f>
        <v>0</v>
      </c>
      <c r="I330">
        <f>(FINTERP('STAGE-STORAGE'!$D$4:$D$54,'STAGE-STORAGE'!$A$4:$A$54,H330))</f>
        <v>0</v>
      </c>
    </row>
    <row r="331" spans="1:9" x14ac:dyDescent="0.25">
      <c r="A331">
        <v>328</v>
      </c>
      <c r="B331" s="132">
        <f t="shared" si="23"/>
        <v>54.5</v>
      </c>
      <c r="C331" s="162">
        <f>IF(B331&lt;(MAX(USER_INPUT!$J$14:$J$2000)),FINTERP(USER_INPUT!$J$14:$J$2000,USER_INPUT!$K$14:$K$2000,HYDROGRAPH!B331),0)</f>
        <v>0</v>
      </c>
      <c r="D331" s="132">
        <f t="shared" si="22"/>
        <v>0</v>
      </c>
      <c r="E331" s="162">
        <f t="shared" si="24"/>
        <v>0</v>
      </c>
      <c r="F331" s="162">
        <f t="shared" si="25"/>
        <v>0</v>
      </c>
      <c r="G331" s="162">
        <f>FINTERP(REFERENCE!$W$17:$W$67,REFERENCE!$V$17:$V$67,HYDROGRAPH!F331)</f>
        <v>0</v>
      </c>
      <c r="H331" s="132">
        <f>(F331-G331)/2*REFERENCE!$P$19</f>
        <v>0</v>
      </c>
      <c r="I331">
        <f>(FINTERP('STAGE-STORAGE'!$D$4:$D$54,'STAGE-STORAGE'!$A$4:$A$54,H331))</f>
        <v>0</v>
      </c>
    </row>
    <row r="332" spans="1:9" x14ac:dyDescent="0.25">
      <c r="A332">
        <v>329</v>
      </c>
      <c r="B332" s="132">
        <f t="shared" si="23"/>
        <v>54.666666666666664</v>
      </c>
      <c r="C332" s="162">
        <f>IF(B332&lt;(MAX(USER_INPUT!$J$14:$J$2000)),FINTERP(USER_INPUT!$J$14:$J$2000,USER_INPUT!$K$14:$K$2000,HYDROGRAPH!B332),0)</f>
        <v>0</v>
      </c>
      <c r="D332" s="132">
        <f t="shared" si="22"/>
        <v>0</v>
      </c>
      <c r="E332" s="162">
        <f t="shared" si="24"/>
        <v>0</v>
      </c>
      <c r="F332" s="162">
        <f t="shared" si="25"/>
        <v>0</v>
      </c>
      <c r="G332" s="162">
        <f>FINTERP(REFERENCE!$W$17:$W$67,REFERENCE!$V$17:$V$67,HYDROGRAPH!F332)</f>
        <v>0</v>
      </c>
      <c r="H332" s="132">
        <f>(F332-G332)/2*REFERENCE!$P$19</f>
        <v>0</v>
      </c>
      <c r="I332">
        <f>(FINTERP('STAGE-STORAGE'!$D$4:$D$54,'STAGE-STORAGE'!$A$4:$A$54,H332))</f>
        <v>0</v>
      </c>
    </row>
    <row r="333" spans="1:9" x14ac:dyDescent="0.25">
      <c r="A333">
        <v>330</v>
      </c>
      <c r="B333" s="132">
        <f t="shared" si="23"/>
        <v>54.833333333333329</v>
      </c>
      <c r="C333" s="162">
        <f>IF(B333&lt;(MAX(USER_INPUT!$J$14:$J$2000)),FINTERP(USER_INPUT!$J$14:$J$2000,USER_INPUT!$K$14:$K$2000,HYDROGRAPH!B333),0)</f>
        <v>0</v>
      </c>
      <c r="D333" s="132">
        <f t="shared" si="22"/>
        <v>0</v>
      </c>
      <c r="E333" s="162">
        <f t="shared" si="24"/>
        <v>0</v>
      </c>
      <c r="F333" s="162">
        <f t="shared" si="25"/>
        <v>0</v>
      </c>
      <c r="G333" s="162">
        <f>FINTERP(REFERENCE!$W$17:$W$67,REFERENCE!$V$17:$V$67,HYDROGRAPH!F333)</f>
        <v>0</v>
      </c>
      <c r="H333" s="132">
        <f>(F333-G333)/2*REFERENCE!$P$19</f>
        <v>0</v>
      </c>
      <c r="I333">
        <f>(FINTERP('STAGE-STORAGE'!$D$4:$D$54,'STAGE-STORAGE'!$A$4:$A$54,H333))</f>
        <v>0</v>
      </c>
    </row>
    <row r="334" spans="1:9" x14ac:dyDescent="0.25">
      <c r="A334">
        <v>331</v>
      </c>
      <c r="B334" s="132">
        <f t="shared" si="23"/>
        <v>55</v>
      </c>
      <c r="C334" s="162">
        <f>IF(B334&lt;(MAX(USER_INPUT!$J$14:$J$2000)),FINTERP(USER_INPUT!$J$14:$J$2000,USER_INPUT!$K$14:$K$2000,HYDROGRAPH!B334),0)</f>
        <v>0</v>
      </c>
      <c r="D334" s="132">
        <f t="shared" si="22"/>
        <v>0</v>
      </c>
      <c r="E334" s="162">
        <f t="shared" si="24"/>
        <v>0</v>
      </c>
      <c r="F334" s="162">
        <f t="shared" si="25"/>
        <v>0</v>
      </c>
      <c r="G334" s="162">
        <f>FINTERP(REFERENCE!$W$17:$W$67,REFERENCE!$V$17:$V$67,HYDROGRAPH!F334)</f>
        <v>0</v>
      </c>
      <c r="H334" s="132">
        <f>(F334-G334)/2*REFERENCE!$P$19</f>
        <v>0</v>
      </c>
      <c r="I334">
        <f>(FINTERP('STAGE-STORAGE'!$D$4:$D$54,'STAGE-STORAGE'!$A$4:$A$54,H334))</f>
        <v>0</v>
      </c>
    </row>
    <row r="335" spans="1:9" x14ac:dyDescent="0.25">
      <c r="A335">
        <v>332</v>
      </c>
      <c r="B335" s="132">
        <f t="shared" si="23"/>
        <v>55.166666666666664</v>
      </c>
      <c r="C335" s="162">
        <f>IF(B335&lt;(MAX(USER_INPUT!$J$14:$J$2000)),FINTERP(USER_INPUT!$J$14:$J$2000,USER_INPUT!$K$14:$K$2000,HYDROGRAPH!B335),0)</f>
        <v>0</v>
      </c>
      <c r="D335" s="132">
        <f t="shared" si="22"/>
        <v>0</v>
      </c>
      <c r="E335" s="162">
        <f t="shared" si="24"/>
        <v>0</v>
      </c>
      <c r="F335" s="162">
        <f t="shared" si="25"/>
        <v>0</v>
      </c>
      <c r="G335" s="162">
        <f>FINTERP(REFERENCE!$W$17:$W$67,REFERENCE!$V$17:$V$67,HYDROGRAPH!F335)</f>
        <v>0</v>
      </c>
      <c r="H335" s="132">
        <f>(F335-G335)/2*REFERENCE!$P$19</f>
        <v>0</v>
      </c>
      <c r="I335">
        <f>(FINTERP('STAGE-STORAGE'!$D$4:$D$54,'STAGE-STORAGE'!$A$4:$A$54,H335))</f>
        <v>0</v>
      </c>
    </row>
    <row r="336" spans="1:9" x14ac:dyDescent="0.25">
      <c r="A336">
        <v>333</v>
      </c>
      <c r="B336" s="132">
        <f t="shared" si="23"/>
        <v>55.333333333333329</v>
      </c>
      <c r="C336" s="162">
        <f>IF(B336&lt;(MAX(USER_INPUT!$J$14:$J$2000)),FINTERP(USER_INPUT!$J$14:$J$2000,USER_INPUT!$K$14:$K$2000,HYDROGRAPH!B336),0)</f>
        <v>0</v>
      </c>
      <c r="D336" s="132">
        <f t="shared" si="22"/>
        <v>0</v>
      </c>
      <c r="E336" s="162">
        <f t="shared" si="24"/>
        <v>0</v>
      </c>
      <c r="F336" s="162">
        <f t="shared" si="25"/>
        <v>0</v>
      </c>
      <c r="G336" s="162">
        <f>FINTERP(REFERENCE!$W$17:$W$67,REFERENCE!$V$17:$V$67,HYDROGRAPH!F336)</f>
        <v>0</v>
      </c>
      <c r="H336" s="132">
        <f>(F336-G336)/2*REFERENCE!$P$19</f>
        <v>0</v>
      </c>
      <c r="I336">
        <f>(FINTERP('STAGE-STORAGE'!$D$4:$D$54,'STAGE-STORAGE'!$A$4:$A$54,H336))</f>
        <v>0</v>
      </c>
    </row>
    <row r="337" spans="1:9" x14ac:dyDescent="0.25">
      <c r="A337">
        <v>334</v>
      </c>
      <c r="B337" s="132">
        <f t="shared" si="23"/>
        <v>55.5</v>
      </c>
      <c r="C337" s="162">
        <f>IF(B337&lt;(MAX(USER_INPUT!$J$14:$J$2000)),FINTERP(USER_INPUT!$J$14:$J$2000,USER_INPUT!$K$14:$K$2000,HYDROGRAPH!B337),0)</f>
        <v>0</v>
      </c>
      <c r="D337" s="132">
        <f t="shared" si="22"/>
        <v>0</v>
      </c>
      <c r="E337" s="162">
        <f t="shared" si="24"/>
        <v>0</v>
      </c>
      <c r="F337" s="162">
        <f t="shared" si="25"/>
        <v>0</v>
      </c>
      <c r="G337" s="162">
        <f>FINTERP(REFERENCE!$W$17:$W$67,REFERENCE!$V$17:$V$67,HYDROGRAPH!F337)</f>
        <v>0</v>
      </c>
      <c r="H337" s="132">
        <f>(F337-G337)/2*REFERENCE!$P$19</f>
        <v>0</v>
      </c>
      <c r="I337">
        <f>(FINTERP('STAGE-STORAGE'!$D$4:$D$54,'STAGE-STORAGE'!$A$4:$A$54,H337))</f>
        <v>0</v>
      </c>
    </row>
    <row r="338" spans="1:9" x14ac:dyDescent="0.25">
      <c r="A338">
        <v>335</v>
      </c>
      <c r="B338" s="132">
        <f t="shared" si="23"/>
        <v>55.666666666666664</v>
      </c>
      <c r="C338" s="162">
        <f>IF(B338&lt;(MAX(USER_INPUT!$J$14:$J$2000)),FINTERP(USER_INPUT!$J$14:$J$2000,USER_INPUT!$K$14:$K$2000,HYDROGRAPH!B338),0)</f>
        <v>0</v>
      </c>
      <c r="D338" s="132">
        <f t="shared" si="22"/>
        <v>0</v>
      </c>
      <c r="E338" s="162">
        <f t="shared" si="24"/>
        <v>0</v>
      </c>
      <c r="F338" s="162">
        <f t="shared" si="25"/>
        <v>0</v>
      </c>
      <c r="G338" s="162">
        <f>FINTERP(REFERENCE!$W$17:$W$67,REFERENCE!$V$17:$V$67,HYDROGRAPH!F338)</f>
        <v>0</v>
      </c>
      <c r="H338" s="132">
        <f>(F338-G338)/2*REFERENCE!$P$19</f>
        <v>0</v>
      </c>
      <c r="I338">
        <f>(FINTERP('STAGE-STORAGE'!$D$4:$D$54,'STAGE-STORAGE'!$A$4:$A$54,H338))</f>
        <v>0</v>
      </c>
    </row>
    <row r="339" spans="1:9" x14ac:dyDescent="0.25">
      <c r="A339">
        <v>336</v>
      </c>
      <c r="B339" s="132">
        <f t="shared" si="23"/>
        <v>55.833333333333329</v>
      </c>
      <c r="C339" s="162">
        <f>IF(B339&lt;(MAX(USER_INPUT!$J$14:$J$2000)),FINTERP(USER_INPUT!$J$14:$J$2000,USER_INPUT!$K$14:$K$2000,HYDROGRAPH!B339),0)</f>
        <v>0</v>
      </c>
      <c r="D339" s="132">
        <f t="shared" si="22"/>
        <v>0</v>
      </c>
      <c r="E339" s="162">
        <f t="shared" si="24"/>
        <v>0</v>
      </c>
      <c r="F339" s="162">
        <f t="shared" si="25"/>
        <v>0</v>
      </c>
      <c r="G339" s="162">
        <f>FINTERP(REFERENCE!$W$17:$W$67,REFERENCE!$V$17:$V$67,HYDROGRAPH!F339)</f>
        <v>0</v>
      </c>
      <c r="H339" s="132">
        <f>(F339-G339)/2*REFERENCE!$P$19</f>
        <v>0</v>
      </c>
      <c r="I339">
        <f>(FINTERP('STAGE-STORAGE'!$D$4:$D$54,'STAGE-STORAGE'!$A$4:$A$54,H339))</f>
        <v>0</v>
      </c>
    </row>
    <row r="340" spans="1:9" x14ac:dyDescent="0.25">
      <c r="A340">
        <v>337</v>
      </c>
      <c r="B340" s="132">
        <f t="shared" si="23"/>
        <v>56</v>
      </c>
      <c r="C340" s="162">
        <f>IF(B340&lt;(MAX(USER_INPUT!$J$14:$J$2000)),FINTERP(USER_INPUT!$J$14:$J$2000,USER_INPUT!$K$14:$K$2000,HYDROGRAPH!B340),0)</f>
        <v>0</v>
      </c>
      <c r="D340" s="132">
        <f t="shared" si="22"/>
        <v>0</v>
      </c>
      <c r="E340" s="162">
        <f t="shared" si="24"/>
        <v>0</v>
      </c>
      <c r="F340" s="162">
        <f t="shared" si="25"/>
        <v>0</v>
      </c>
      <c r="G340" s="162">
        <f>FINTERP(REFERENCE!$W$17:$W$67,REFERENCE!$V$17:$V$67,HYDROGRAPH!F340)</f>
        <v>0</v>
      </c>
      <c r="H340" s="132">
        <f>(F340-G340)/2*REFERENCE!$P$19</f>
        <v>0</v>
      </c>
      <c r="I340">
        <f>(FINTERP('STAGE-STORAGE'!$D$4:$D$54,'STAGE-STORAGE'!$A$4:$A$54,H340))</f>
        <v>0</v>
      </c>
    </row>
    <row r="341" spans="1:9" x14ac:dyDescent="0.25">
      <c r="A341">
        <v>338</v>
      </c>
      <c r="B341" s="132">
        <f t="shared" si="23"/>
        <v>56.166666666666664</v>
      </c>
      <c r="C341" s="162">
        <f>IF(B341&lt;(MAX(USER_INPUT!$J$14:$J$2000)),FINTERP(USER_INPUT!$J$14:$J$2000,USER_INPUT!$K$14:$K$2000,HYDROGRAPH!B341),0)</f>
        <v>0</v>
      </c>
      <c r="D341" s="132">
        <f t="shared" si="22"/>
        <v>0</v>
      </c>
      <c r="E341" s="162">
        <f t="shared" si="24"/>
        <v>0</v>
      </c>
      <c r="F341" s="162">
        <f t="shared" si="25"/>
        <v>0</v>
      </c>
      <c r="G341" s="162">
        <f>FINTERP(REFERENCE!$W$17:$W$67,REFERENCE!$V$17:$V$67,HYDROGRAPH!F341)</f>
        <v>0</v>
      </c>
      <c r="H341" s="132">
        <f>(F341-G341)/2*REFERENCE!$P$19</f>
        <v>0</v>
      </c>
      <c r="I341">
        <f>(FINTERP('STAGE-STORAGE'!$D$4:$D$54,'STAGE-STORAGE'!$A$4:$A$54,H341))</f>
        <v>0</v>
      </c>
    </row>
    <row r="342" spans="1:9" x14ac:dyDescent="0.25">
      <c r="A342">
        <v>339</v>
      </c>
      <c r="B342" s="132">
        <f t="shared" si="23"/>
        <v>56.333333333333329</v>
      </c>
      <c r="C342" s="162">
        <f>IF(B342&lt;(MAX(USER_INPUT!$J$14:$J$2000)),FINTERP(USER_INPUT!$J$14:$J$2000,USER_INPUT!$K$14:$K$2000,HYDROGRAPH!B342),0)</f>
        <v>0</v>
      </c>
      <c r="D342" s="132">
        <f t="shared" si="22"/>
        <v>0</v>
      </c>
      <c r="E342" s="162">
        <f t="shared" si="24"/>
        <v>0</v>
      </c>
      <c r="F342" s="162">
        <f t="shared" si="25"/>
        <v>0</v>
      </c>
      <c r="G342" s="162">
        <f>FINTERP(REFERENCE!$W$17:$W$67,REFERENCE!$V$17:$V$67,HYDROGRAPH!F342)</f>
        <v>0</v>
      </c>
      <c r="H342" s="132">
        <f>(F342-G342)/2*REFERENCE!$P$19</f>
        <v>0</v>
      </c>
      <c r="I342">
        <f>(FINTERP('STAGE-STORAGE'!$D$4:$D$54,'STAGE-STORAGE'!$A$4:$A$54,H342))</f>
        <v>0</v>
      </c>
    </row>
    <row r="343" spans="1:9" x14ac:dyDescent="0.25">
      <c r="A343">
        <v>340</v>
      </c>
      <c r="B343" s="132">
        <f t="shared" si="23"/>
        <v>56.5</v>
      </c>
      <c r="C343" s="162">
        <f>IF(B343&lt;(MAX(USER_INPUT!$J$14:$J$2000)),FINTERP(USER_INPUT!$J$14:$J$2000,USER_INPUT!$K$14:$K$2000,HYDROGRAPH!B343),0)</f>
        <v>0</v>
      </c>
      <c r="D343" s="132">
        <f t="shared" si="22"/>
        <v>0</v>
      </c>
      <c r="E343" s="162">
        <f t="shared" si="24"/>
        <v>0</v>
      </c>
      <c r="F343" s="162">
        <f t="shared" si="25"/>
        <v>0</v>
      </c>
      <c r="G343" s="162">
        <f>FINTERP(REFERENCE!$W$17:$W$67,REFERENCE!$V$17:$V$67,HYDROGRAPH!F343)</f>
        <v>0</v>
      </c>
      <c r="H343" s="132">
        <f>(F343-G343)/2*REFERENCE!$P$19</f>
        <v>0</v>
      </c>
      <c r="I343">
        <f>(FINTERP('STAGE-STORAGE'!$D$4:$D$54,'STAGE-STORAGE'!$A$4:$A$54,H343))</f>
        <v>0</v>
      </c>
    </row>
    <row r="344" spans="1:9" x14ac:dyDescent="0.25">
      <c r="A344">
        <v>341</v>
      </c>
      <c r="B344" s="132">
        <f t="shared" si="23"/>
        <v>56.666666666666664</v>
      </c>
      <c r="C344" s="162">
        <f>IF(B344&lt;(MAX(USER_INPUT!$J$14:$J$2000)),FINTERP(USER_INPUT!$J$14:$J$2000,USER_INPUT!$K$14:$K$2000,HYDROGRAPH!B344),0)</f>
        <v>0</v>
      </c>
      <c r="D344" s="132">
        <f t="shared" si="22"/>
        <v>0</v>
      </c>
      <c r="E344" s="162">
        <f t="shared" si="24"/>
        <v>0</v>
      </c>
      <c r="F344" s="162">
        <f t="shared" si="25"/>
        <v>0</v>
      </c>
      <c r="G344" s="162">
        <f>FINTERP(REFERENCE!$W$17:$W$67,REFERENCE!$V$17:$V$67,HYDROGRAPH!F344)</f>
        <v>0</v>
      </c>
      <c r="H344" s="132">
        <f>(F344-G344)/2*REFERENCE!$P$19</f>
        <v>0</v>
      </c>
      <c r="I344">
        <f>(FINTERP('STAGE-STORAGE'!$D$4:$D$54,'STAGE-STORAGE'!$A$4:$A$54,H344))</f>
        <v>0</v>
      </c>
    </row>
    <row r="345" spans="1:9" x14ac:dyDescent="0.25">
      <c r="A345">
        <v>342</v>
      </c>
      <c r="B345" s="132">
        <f t="shared" si="23"/>
        <v>56.833333333333329</v>
      </c>
      <c r="C345" s="162">
        <f>IF(B345&lt;(MAX(USER_INPUT!$J$14:$J$2000)),FINTERP(USER_INPUT!$J$14:$J$2000,USER_INPUT!$K$14:$K$2000,HYDROGRAPH!B345),0)</f>
        <v>0</v>
      </c>
      <c r="D345" s="132">
        <f t="shared" si="22"/>
        <v>0</v>
      </c>
      <c r="E345" s="162">
        <f t="shared" si="24"/>
        <v>0</v>
      </c>
      <c r="F345" s="162">
        <f t="shared" si="25"/>
        <v>0</v>
      </c>
      <c r="G345" s="162">
        <f>FINTERP(REFERENCE!$W$17:$W$67,REFERENCE!$V$17:$V$67,HYDROGRAPH!F345)</f>
        <v>0</v>
      </c>
      <c r="H345" s="132">
        <f>(F345-G345)/2*REFERENCE!$P$19</f>
        <v>0</v>
      </c>
      <c r="I345">
        <f>(FINTERP('STAGE-STORAGE'!$D$4:$D$54,'STAGE-STORAGE'!$A$4:$A$54,H345))</f>
        <v>0</v>
      </c>
    </row>
    <row r="346" spans="1:9" x14ac:dyDescent="0.25">
      <c r="A346">
        <v>343</v>
      </c>
      <c r="B346" s="132">
        <f t="shared" si="23"/>
        <v>57</v>
      </c>
      <c r="C346" s="162">
        <f>IF(B346&lt;(MAX(USER_INPUT!$J$14:$J$2000)),FINTERP(USER_INPUT!$J$14:$J$2000,USER_INPUT!$K$14:$K$2000,HYDROGRAPH!B346),0)</f>
        <v>0</v>
      </c>
      <c r="D346" s="132">
        <f t="shared" si="22"/>
        <v>0</v>
      </c>
      <c r="E346" s="162">
        <f t="shared" si="24"/>
        <v>0</v>
      </c>
      <c r="F346" s="162">
        <f t="shared" si="25"/>
        <v>0</v>
      </c>
      <c r="G346" s="162">
        <f>FINTERP(REFERENCE!$W$17:$W$67,REFERENCE!$V$17:$V$67,HYDROGRAPH!F346)</f>
        <v>0</v>
      </c>
      <c r="H346" s="132">
        <f>(F346-G346)/2*REFERENCE!$P$19</f>
        <v>0</v>
      </c>
      <c r="I346">
        <f>(FINTERP('STAGE-STORAGE'!$D$4:$D$54,'STAGE-STORAGE'!$A$4:$A$54,H346))</f>
        <v>0</v>
      </c>
    </row>
    <row r="347" spans="1:9" x14ac:dyDescent="0.25">
      <c r="A347">
        <v>344</v>
      </c>
      <c r="B347" s="132">
        <f t="shared" si="23"/>
        <v>57.166666666666664</v>
      </c>
      <c r="C347" s="162">
        <f>IF(B347&lt;(MAX(USER_INPUT!$J$14:$J$2000)),FINTERP(USER_INPUT!$J$14:$J$2000,USER_INPUT!$K$14:$K$2000,HYDROGRAPH!B347),0)</f>
        <v>0</v>
      </c>
      <c r="D347" s="132">
        <f t="shared" si="22"/>
        <v>0</v>
      </c>
      <c r="E347" s="162">
        <f t="shared" si="24"/>
        <v>0</v>
      </c>
      <c r="F347" s="162">
        <f t="shared" si="25"/>
        <v>0</v>
      </c>
      <c r="G347" s="162">
        <f>FINTERP(REFERENCE!$W$17:$W$67,REFERENCE!$V$17:$V$67,HYDROGRAPH!F347)</f>
        <v>0</v>
      </c>
      <c r="H347" s="132">
        <f>(F347-G347)/2*REFERENCE!$P$19</f>
        <v>0</v>
      </c>
      <c r="I347">
        <f>(FINTERP('STAGE-STORAGE'!$D$4:$D$54,'STAGE-STORAGE'!$A$4:$A$54,H347))</f>
        <v>0</v>
      </c>
    </row>
    <row r="348" spans="1:9" x14ac:dyDescent="0.25">
      <c r="A348">
        <v>345</v>
      </c>
      <c r="B348" s="132">
        <f t="shared" si="23"/>
        <v>57.333333333333329</v>
      </c>
      <c r="C348" s="162">
        <f>IF(B348&lt;(MAX(USER_INPUT!$J$14:$J$2000)),FINTERP(USER_INPUT!$J$14:$J$2000,USER_INPUT!$K$14:$K$2000,HYDROGRAPH!B348),0)</f>
        <v>0</v>
      </c>
      <c r="D348" s="132">
        <f t="shared" si="22"/>
        <v>0</v>
      </c>
      <c r="E348" s="162">
        <f t="shared" si="24"/>
        <v>0</v>
      </c>
      <c r="F348" s="162">
        <f t="shared" si="25"/>
        <v>0</v>
      </c>
      <c r="G348" s="162">
        <f>FINTERP(REFERENCE!$W$17:$W$67,REFERENCE!$V$17:$V$67,HYDROGRAPH!F348)</f>
        <v>0</v>
      </c>
      <c r="H348" s="132">
        <f>(F348-G348)/2*REFERENCE!$P$19</f>
        <v>0</v>
      </c>
      <c r="I348">
        <f>(FINTERP('STAGE-STORAGE'!$D$4:$D$54,'STAGE-STORAGE'!$A$4:$A$54,H348))</f>
        <v>0</v>
      </c>
    </row>
    <row r="349" spans="1:9" x14ac:dyDescent="0.25">
      <c r="A349">
        <v>346</v>
      </c>
      <c r="B349" s="132">
        <f t="shared" si="23"/>
        <v>57.5</v>
      </c>
      <c r="C349" s="162">
        <f>IF(B349&lt;(MAX(USER_INPUT!$J$14:$J$2000)),FINTERP(USER_INPUT!$J$14:$J$2000,USER_INPUT!$K$14:$K$2000,HYDROGRAPH!B349),0)</f>
        <v>0</v>
      </c>
      <c r="D349" s="132">
        <f t="shared" si="22"/>
        <v>0</v>
      </c>
      <c r="E349" s="162">
        <f t="shared" si="24"/>
        <v>0</v>
      </c>
      <c r="F349" s="162">
        <f t="shared" si="25"/>
        <v>0</v>
      </c>
      <c r="G349" s="162">
        <f>FINTERP(REFERENCE!$W$17:$W$67,REFERENCE!$V$17:$V$67,HYDROGRAPH!F349)</f>
        <v>0</v>
      </c>
      <c r="H349" s="132">
        <f>(F349-G349)/2*REFERENCE!$P$19</f>
        <v>0</v>
      </c>
      <c r="I349">
        <f>(FINTERP('STAGE-STORAGE'!$D$4:$D$54,'STAGE-STORAGE'!$A$4:$A$54,H349))</f>
        <v>0</v>
      </c>
    </row>
    <row r="350" spans="1:9" x14ac:dyDescent="0.25">
      <c r="A350">
        <v>347</v>
      </c>
      <c r="B350" s="132">
        <f t="shared" si="23"/>
        <v>57.666666666666664</v>
      </c>
      <c r="C350" s="162">
        <f>IF(B350&lt;(MAX(USER_INPUT!$J$14:$J$2000)),FINTERP(USER_INPUT!$J$14:$J$2000,USER_INPUT!$K$14:$K$2000,HYDROGRAPH!B350),0)</f>
        <v>0</v>
      </c>
      <c r="D350" s="132">
        <f t="shared" si="22"/>
        <v>0</v>
      </c>
      <c r="E350" s="162">
        <f t="shared" si="24"/>
        <v>0</v>
      </c>
      <c r="F350" s="162">
        <f t="shared" si="25"/>
        <v>0</v>
      </c>
      <c r="G350" s="162">
        <f>FINTERP(REFERENCE!$W$17:$W$67,REFERENCE!$V$17:$V$67,HYDROGRAPH!F350)</f>
        <v>0</v>
      </c>
      <c r="H350" s="132">
        <f>(F350-G350)/2*REFERENCE!$P$19</f>
        <v>0</v>
      </c>
      <c r="I350">
        <f>(FINTERP('STAGE-STORAGE'!$D$4:$D$54,'STAGE-STORAGE'!$A$4:$A$54,H350))</f>
        <v>0</v>
      </c>
    </row>
    <row r="351" spans="1:9" x14ac:dyDescent="0.25">
      <c r="A351">
        <v>348</v>
      </c>
      <c r="B351" s="132">
        <f t="shared" si="23"/>
        <v>57.833333333333329</v>
      </c>
      <c r="C351" s="162">
        <f>IF(B351&lt;(MAX(USER_INPUT!$J$14:$J$2000)),FINTERP(USER_INPUT!$J$14:$J$2000,USER_INPUT!$K$14:$K$2000,HYDROGRAPH!B351),0)</f>
        <v>0</v>
      </c>
      <c r="D351" s="132">
        <f t="shared" si="22"/>
        <v>0</v>
      </c>
      <c r="E351" s="162">
        <f t="shared" si="24"/>
        <v>0</v>
      </c>
      <c r="F351" s="162">
        <f t="shared" si="25"/>
        <v>0</v>
      </c>
      <c r="G351" s="162">
        <f>FINTERP(REFERENCE!$W$17:$W$67,REFERENCE!$V$17:$V$67,HYDROGRAPH!F351)</f>
        <v>0</v>
      </c>
      <c r="H351" s="132">
        <f>(F351-G351)/2*REFERENCE!$P$19</f>
        <v>0</v>
      </c>
      <c r="I351">
        <f>(FINTERP('STAGE-STORAGE'!$D$4:$D$54,'STAGE-STORAGE'!$A$4:$A$54,H351))</f>
        <v>0</v>
      </c>
    </row>
    <row r="352" spans="1:9" x14ac:dyDescent="0.25">
      <c r="A352">
        <v>349</v>
      </c>
      <c r="B352" s="132">
        <f t="shared" si="23"/>
        <v>58</v>
      </c>
      <c r="C352" s="162">
        <f>IF(B352&lt;(MAX(USER_INPUT!$J$14:$J$2000)),FINTERP(USER_INPUT!$J$14:$J$2000,USER_INPUT!$K$14:$K$2000,HYDROGRAPH!B352),0)</f>
        <v>0</v>
      </c>
      <c r="D352" s="132">
        <f t="shared" si="22"/>
        <v>0</v>
      </c>
      <c r="E352" s="162">
        <f t="shared" si="24"/>
        <v>0</v>
      </c>
      <c r="F352" s="162">
        <f t="shared" si="25"/>
        <v>0</v>
      </c>
      <c r="G352" s="162">
        <f>FINTERP(REFERENCE!$W$17:$W$67,REFERENCE!$V$17:$V$67,HYDROGRAPH!F352)</f>
        <v>0</v>
      </c>
      <c r="H352" s="132">
        <f>(F352-G352)/2*REFERENCE!$P$19</f>
        <v>0</v>
      </c>
      <c r="I352">
        <f>(FINTERP('STAGE-STORAGE'!$D$4:$D$54,'STAGE-STORAGE'!$A$4:$A$54,H352))</f>
        <v>0</v>
      </c>
    </row>
    <row r="353" spans="1:9" x14ac:dyDescent="0.25">
      <c r="A353">
        <v>350</v>
      </c>
      <c r="B353" s="132">
        <f t="shared" si="23"/>
        <v>58.166666666666664</v>
      </c>
      <c r="C353" s="162">
        <f>IF(B353&lt;(MAX(USER_INPUT!$J$14:$J$2000)),FINTERP(USER_INPUT!$J$14:$J$2000,USER_INPUT!$K$14:$K$2000,HYDROGRAPH!B353),0)</f>
        <v>0</v>
      </c>
      <c r="D353" s="132">
        <f t="shared" si="22"/>
        <v>0</v>
      </c>
      <c r="E353" s="162">
        <f t="shared" si="24"/>
        <v>0</v>
      </c>
      <c r="F353" s="162">
        <f t="shared" si="25"/>
        <v>0</v>
      </c>
      <c r="G353" s="162">
        <f>FINTERP(REFERENCE!$W$17:$W$67,REFERENCE!$V$17:$V$67,HYDROGRAPH!F353)</f>
        <v>0</v>
      </c>
      <c r="H353" s="132">
        <f>(F353-G353)/2*REFERENCE!$P$19</f>
        <v>0</v>
      </c>
      <c r="I353">
        <f>(FINTERP('STAGE-STORAGE'!$D$4:$D$54,'STAGE-STORAGE'!$A$4:$A$54,H353))</f>
        <v>0</v>
      </c>
    </row>
    <row r="354" spans="1:9" x14ac:dyDescent="0.25">
      <c r="A354">
        <v>351</v>
      </c>
      <c r="B354" s="132">
        <f t="shared" si="23"/>
        <v>58.333333333333329</v>
      </c>
      <c r="C354" s="162">
        <f>IF(B354&lt;(MAX(USER_INPUT!$J$14:$J$2000)),FINTERP(USER_INPUT!$J$14:$J$2000,USER_INPUT!$K$14:$K$2000,HYDROGRAPH!B354),0)</f>
        <v>0</v>
      </c>
      <c r="D354" s="132">
        <f t="shared" si="22"/>
        <v>0</v>
      </c>
      <c r="E354" s="162">
        <f t="shared" si="24"/>
        <v>0</v>
      </c>
      <c r="F354" s="162">
        <f t="shared" si="25"/>
        <v>0</v>
      </c>
      <c r="G354" s="162">
        <f>FINTERP(REFERENCE!$W$17:$W$67,REFERENCE!$V$17:$V$67,HYDROGRAPH!F354)</f>
        <v>0</v>
      </c>
      <c r="H354" s="132">
        <f>(F354-G354)/2*REFERENCE!$P$19</f>
        <v>0</v>
      </c>
      <c r="I354">
        <f>(FINTERP('STAGE-STORAGE'!$D$4:$D$54,'STAGE-STORAGE'!$A$4:$A$54,H354))</f>
        <v>0</v>
      </c>
    </row>
    <row r="355" spans="1:9" x14ac:dyDescent="0.25">
      <c r="A355">
        <v>352</v>
      </c>
      <c r="B355" s="132">
        <f t="shared" si="23"/>
        <v>58.5</v>
      </c>
      <c r="C355" s="162">
        <f>IF(B355&lt;(MAX(USER_INPUT!$J$14:$J$2000)),FINTERP(USER_INPUT!$J$14:$J$2000,USER_INPUT!$K$14:$K$2000,HYDROGRAPH!B355),0)</f>
        <v>0</v>
      </c>
      <c r="D355" s="132">
        <f t="shared" si="22"/>
        <v>0</v>
      </c>
      <c r="E355" s="162">
        <f t="shared" si="24"/>
        <v>0</v>
      </c>
      <c r="F355" s="162">
        <f t="shared" si="25"/>
        <v>0</v>
      </c>
      <c r="G355" s="162">
        <f>FINTERP(REFERENCE!$W$17:$W$67,REFERENCE!$V$17:$V$67,HYDROGRAPH!F355)</f>
        <v>0</v>
      </c>
      <c r="H355" s="132">
        <f>(F355-G355)/2*REFERENCE!$P$19</f>
        <v>0</v>
      </c>
      <c r="I355">
        <f>(FINTERP('STAGE-STORAGE'!$D$4:$D$54,'STAGE-STORAGE'!$A$4:$A$54,H355))</f>
        <v>0</v>
      </c>
    </row>
    <row r="356" spans="1:9" x14ac:dyDescent="0.25">
      <c r="A356">
        <v>353</v>
      </c>
      <c r="B356" s="132">
        <f t="shared" si="23"/>
        <v>58.666666666666664</v>
      </c>
      <c r="C356" s="162">
        <f>IF(B356&lt;(MAX(USER_INPUT!$J$14:$J$2000)),FINTERP(USER_INPUT!$J$14:$J$2000,USER_INPUT!$K$14:$K$2000,HYDROGRAPH!B356),0)</f>
        <v>0</v>
      </c>
      <c r="D356" s="132">
        <f t="shared" si="22"/>
        <v>0</v>
      </c>
      <c r="E356" s="162">
        <f t="shared" si="24"/>
        <v>0</v>
      </c>
      <c r="F356" s="162">
        <f t="shared" si="25"/>
        <v>0</v>
      </c>
      <c r="G356" s="162">
        <f>FINTERP(REFERENCE!$W$17:$W$67,REFERENCE!$V$17:$V$67,HYDROGRAPH!F356)</f>
        <v>0</v>
      </c>
      <c r="H356" s="132">
        <f>(F356-G356)/2*REFERENCE!$P$19</f>
        <v>0</v>
      </c>
      <c r="I356">
        <f>(FINTERP('STAGE-STORAGE'!$D$4:$D$54,'STAGE-STORAGE'!$A$4:$A$54,H356))</f>
        <v>0</v>
      </c>
    </row>
    <row r="357" spans="1:9" x14ac:dyDescent="0.25">
      <c r="A357">
        <v>354</v>
      </c>
      <c r="B357" s="132">
        <f t="shared" si="23"/>
        <v>58.833333333333329</v>
      </c>
      <c r="C357" s="162">
        <f>IF(B357&lt;(MAX(USER_INPUT!$J$14:$J$2000)),FINTERP(USER_INPUT!$J$14:$J$2000,USER_INPUT!$K$14:$K$2000,HYDROGRAPH!B357),0)</f>
        <v>0</v>
      </c>
      <c r="D357" s="132">
        <f t="shared" si="22"/>
        <v>0</v>
      </c>
      <c r="E357" s="162">
        <f t="shared" si="24"/>
        <v>0</v>
      </c>
      <c r="F357" s="162">
        <f t="shared" si="25"/>
        <v>0</v>
      </c>
      <c r="G357" s="162">
        <f>FINTERP(REFERENCE!$W$17:$W$67,REFERENCE!$V$17:$V$67,HYDROGRAPH!F357)</f>
        <v>0</v>
      </c>
      <c r="H357" s="132">
        <f>(F357-G357)/2*REFERENCE!$P$19</f>
        <v>0</v>
      </c>
      <c r="I357">
        <f>(FINTERP('STAGE-STORAGE'!$D$4:$D$54,'STAGE-STORAGE'!$A$4:$A$54,H357))</f>
        <v>0</v>
      </c>
    </row>
    <row r="358" spans="1:9" x14ac:dyDescent="0.25">
      <c r="A358">
        <v>355</v>
      </c>
      <c r="B358" s="132">
        <f t="shared" si="23"/>
        <v>59</v>
      </c>
      <c r="C358" s="162">
        <f>IF(B358&lt;(MAX(USER_INPUT!$J$14:$J$2000)),FINTERP(USER_INPUT!$J$14:$J$2000,USER_INPUT!$K$14:$K$2000,HYDROGRAPH!B358),0)</f>
        <v>0</v>
      </c>
      <c r="D358" s="132">
        <f t="shared" si="22"/>
        <v>0</v>
      </c>
      <c r="E358" s="162">
        <f t="shared" si="24"/>
        <v>0</v>
      </c>
      <c r="F358" s="162">
        <f t="shared" si="25"/>
        <v>0</v>
      </c>
      <c r="G358" s="162">
        <f>FINTERP(REFERENCE!$W$17:$W$67,REFERENCE!$V$17:$V$67,HYDROGRAPH!F358)</f>
        <v>0</v>
      </c>
      <c r="H358" s="132">
        <f>(F358-G358)/2*REFERENCE!$P$19</f>
        <v>0</v>
      </c>
      <c r="I358">
        <f>(FINTERP('STAGE-STORAGE'!$D$4:$D$54,'STAGE-STORAGE'!$A$4:$A$54,H358))</f>
        <v>0</v>
      </c>
    </row>
    <row r="359" spans="1:9" x14ac:dyDescent="0.25">
      <c r="A359">
        <v>356</v>
      </c>
      <c r="B359" s="132">
        <f t="shared" si="23"/>
        <v>59.166666666666664</v>
      </c>
      <c r="C359" s="162">
        <f>IF(B359&lt;(MAX(USER_INPUT!$J$14:$J$2000)),FINTERP(USER_INPUT!$J$14:$J$2000,USER_INPUT!$K$14:$K$2000,HYDROGRAPH!B359),0)</f>
        <v>0</v>
      </c>
      <c r="D359" s="132">
        <f t="shared" si="22"/>
        <v>0</v>
      </c>
      <c r="E359" s="162">
        <f t="shared" si="24"/>
        <v>0</v>
      </c>
      <c r="F359" s="162">
        <f t="shared" si="25"/>
        <v>0</v>
      </c>
      <c r="G359" s="162">
        <f>FINTERP(REFERENCE!$W$17:$W$67,REFERENCE!$V$17:$V$67,HYDROGRAPH!F359)</f>
        <v>0</v>
      </c>
      <c r="H359" s="132">
        <f>(F359-G359)/2*REFERENCE!$P$19</f>
        <v>0</v>
      </c>
      <c r="I359">
        <f>(FINTERP('STAGE-STORAGE'!$D$4:$D$54,'STAGE-STORAGE'!$A$4:$A$54,H359))</f>
        <v>0</v>
      </c>
    </row>
    <row r="360" spans="1:9" x14ac:dyDescent="0.25">
      <c r="A360">
        <v>357</v>
      </c>
      <c r="B360" s="132">
        <f t="shared" si="23"/>
        <v>59.333333333333329</v>
      </c>
      <c r="C360" s="162">
        <f>IF(B360&lt;(MAX(USER_INPUT!$J$14:$J$2000)),FINTERP(USER_INPUT!$J$14:$J$2000,USER_INPUT!$K$14:$K$2000,HYDROGRAPH!B360),0)</f>
        <v>0</v>
      </c>
      <c r="D360" s="132">
        <f t="shared" si="22"/>
        <v>0</v>
      </c>
      <c r="E360" s="162">
        <f t="shared" si="24"/>
        <v>0</v>
      </c>
      <c r="F360" s="162">
        <f t="shared" si="25"/>
        <v>0</v>
      </c>
      <c r="G360" s="162">
        <f>FINTERP(REFERENCE!$W$17:$W$67,REFERENCE!$V$17:$V$67,HYDROGRAPH!F360)</f>
        <v>0</v>
      </c>
      <c r="H360" s="132">
        <f>(F360-G360)/2*REFERENCE!$P$19</f>
        <v>0</v>
      </c>
      <c r="I360">
        <f>(FINTERP('STAGE-STORAGE'!$D$4:$D$54,'STAGE-STORAGE'!$A$4:$A$54,H360))</f>
        <v>0</v>
      </c>
    </row>
    <row r="361" spans="1:9" x14ac:dyDescent="0.25">
      <c r="A361">
        <v>358</v>
      </c>
      <c r="B361" s="132">
        <f t="shared" si="23"/>
        <v>59.5</v>
      </c>
      <c r="C361" s="162">
        <f>IF(B361&lt;(MAX(USER_INPUT!$J$14:$J$2000)),FINTERP(USER_INPUT!$J$14:$J$2000,USER_INPUT!$K$14:$K$2000,HYDROGRAPH!B361),0)</f>
        <v>0</v>
      </c>
      <c r="D361" s="132">
        <f t="shared" si="22"/>
        <v>0</v>
      </c>
      <c r="E361" s="162">
        <f t="shared" si="24"/>
        <v>0</v>
      </c>
      <c r="F361" s="162">
        <f t="shared" si="25"/>
        <v>0</v>
      </c>
      <c r="G361" s="162">
        <f>FINTERP(REFERENCE!$W$17:$W$67,REFERENCE!$V$17:$V$67,HYDROGRAPH!F361)</f>
        <v>0</v>
      </c>
      <c r="H361" s="132">
        <f>(F361-G361)/2*REFERENCE!$P$19</f>
        <v>0</v>
      </c>
      <c r="I361">
        <f>(FINTERP('STAGE-STORAGE'!$D$4:$D$54,'STAGE-STORAGE'!$A$4:$A$54,H361))</f>
        <v>0</v>
      </c>
    </row>
    <row r="362" spans="1:9" x14ac:dyDescent="0.25">
      <c r="A362">
        <v>359</v>
      </c>
      <c r="B362" s="132">
        <f t="shared" si="23"/>
        <v>59.666666666666664</v>
      </c>
      <c r="C362" s="162">
        <f>IF(B362&lt;(MAX(USER_INPUT!$J$14:$J$2000)),FINTERP(USER_INPUT!$J$14:$J$2000,USER_INPUT!$K$14:$K$2000,HYDROGRAPH!B362),0)</f>
        <v>0</v>
      </c>
      <c r="D362" s="132">
        <f t="shared" si="22"/>
        <v>0</v>
      </c>
      <c r="E362" s="162">
        <f t="shared" si="24"/>
        <v>0</v>
      </c>
      <c r="F362" s="162">
        <f t="shared" si="25"/>
        <v>0</v>
      </c>
      <c r="G362" s="162">
        <f>FINTERP(REFERENCE!$W$17:$W$67,REFERENCE!$V$17:$V$67,HYDROGRAPH!F362)</f>
        <v>0</v>
      </c>
      <c r="H362" s="132">
        <f>(F362-G362)/2*REFERENCE!$P$19</f>
        <v>0</v>
      </c>
      <c r="I362">
        <f>(FINTERP('STAGE-STORAGE'!$D$4:$D$54,'STAGE-STORAGE'!$A$4:$A$54,H362))</f>
        <v>0</v>
      </c>
    </row>
    <row r="363" spans="1:9" x14ac:dyDescent="0.25">
      <c r="A363">
        <v>360</v>
      </c>
      <c r="B363" s="132">
        <f t="shared" si="23"/>
        <v>59.833333333333329</v>
      </c>
      <c r="C363" s="162">
        <f>IF(B363&lt;(MAX(USER_INPUT!$J$14:$J$2000)),FINTERP(USER_INPUT!$J$14:$J$2000,USER_INPUT!$K$14:$K$2000,HYDROGRAPH!B363),0)</f>
        <v>0</v>
      </c>
      <c r="D363" s="132">
        <f t="shared" si="22"/>
        <v>0</v>
      </c>
      <c r="E363" s="162">
        <f t="shared" si="24"/>
        <v>0</v>
      </c>
      <c r="F363" s="162">
        <f t="shared" si="25"/>
        <v>0</v>
      </c>
      <c r="G363" s="162">
        <f>FINTERP(REFERENCE!$W$17:$W$67,REFERENCE!$V$17:$V$67,HYDROGRAPH!F363)</f>
        <v>0</v>
      </c>
      <c r="H363" s="132">
        <f>(F363-G363)/2*REFERENCE!$P$19</f>
        <v>0</v>
      </c>
      <c r="I363">
        <f>(FINTERP('STAGE-STORAGE'!$D$4:$D$54,'STAGE-STORAGE'!$A$4:$A$54,H363))</f>
        <v>0</v>
      </c>
    </row>
    <row r="364" spans="1:9" x14ac:dyDescent="0.25">
      <c r="A364">
        <v>361</v>
      </c>
      <c r="B364" s="132">
        <f t="shared" si="23"/>
        <v>60</v>
      </c>
      <c r="C364" s="162">
        <f>IF(B364&lt;(MAX(USER_INPUT!$J$14:$J$2000)),FINTERP(USER_INPUT!$J$14:$J$2000,USER_INPUT!$K$14:$K$2000,HYDROGRAPH!B364),0)</f>
        <v>0</v>
      </c>
      <c r="D364" s="132">
        <f t="shared" si="22"/>
        <v>0</v>
      </c>
      <c r="E364" s="162">
        <f t="shared" si="24"/>
        <v>0</v>
      </c>
      <c r="F364" s="162">
        <f t="shared" si="25"/>
        <v>0</v>
      </c>
      <c r="G364" s="162">
        <f>FINTERP(REFERENCE!$W$17:$W$67,REFERENCE!$V$17:$V$67,HYDROGRAPH!F364)</f>
        <v>0</v>
      </c>
      <c r="H364" s="132">
        <f>(F364-G364)/2*REFERENCE!$P$19</f>
        <v>0</v>
      </c>
      <c r="I364">
        <f>(FINTERP('STAGE-STORAGE'!$D$4:$D$54,'STAGE-STORAGE'!$A$4:$A$54,H364))</f>
        <v>0</v>
      </c>
    </row>
    <row r="365" spans="1:9" x14ac:dyDescent="0.25">
      <c r="A365">
        <v>362</v>
      </c>
      <c r="B365" s="132">
        <f t="shared" si="23"/>
        <v>60.166666666666664</v>
      </c>
      <c r="C365" s="162">
        <f>IF(B365&lt;(MAX(USER_INPUT!$J$14:$J$2000)),FINTERP(USER_INPUT!$J$14:$J$2000,USER_INPUT!$K$14:$K$2000,HYDROGRAPH!B365),0)</f>
        <v>0</v>
      </c>
      <c r="D365" s="132">
        <f t="shared" si="22"/>
        <v>0</v>
      </c>
      <c r="E365" s="162">
        <f t="shared" si="24"/>
        <v>0</v>
      </c>
      <c r="F365" s="162">
        <f t="shared" si="25"/>
        <v>0</v>
      </c>
      <c r="G365" s="162">
        <f>FINTERP(REFERENCE!$W$17:$W$67,REFERENCE!$V$17:$V$67,HYDROGRAPH!F365)</f>
        <v>0</v>
      </c>
      <c r="H365" s="132">
        <f>(F365-G365)/2*REFERENCE!$P$19</f>
        <v>0</v>
      </c>
      <c r="I365">
        <f>(FINTERP('STAGE-STORAGE'!$D$4:$D$54,'STAGE-STORAGE'!$A$4:$A$54,H365))</f>
        <v>0</v>
      </c>
    </row>
    <row r="366" spans="1:9" x14ac:dyDescent="0.25">
      <c r="A366">
        <v>363</v>
      </c>
      <c r="B366" s="132">
        <f t="shared" si="23"/>
        <v>60.333333333333329</v>
      </c>
      <c r="C366" s="162">
        <f>IF(B366&lt;(MAX(USER_INPUT!$J$14:$J$2000)),FINTERP(USER_INPUT!$J$14:$J$2000,USER_INPUT!$K$14:$K$2000,HYDROGRAPH!B366),0)</f>
        <v>0</v>
      </c>
      <c r="D366" s="132">
        <f t="shared" si="22"/>
        <v>0</v>
      </c>
      <c r="E366" s="162">
        <f t="shared" si="24"/>
        <v>0</v>
      </c>
      <c r="F366" s="162">
        <f t="shared" si="25"/>
        <v>0</v>
      </c>
      <c r="G366" s="162">
        <f>FINTERP(REFERENCE!$W$17:$W$67,REFERENCE!$V$17:$V$67,HYDROGRAPH!F366)</f>
        <v>0</v>
      </c>
      <c r="H366" s="132">
        <f>(F366-G366)/2*REFERENCE!$P$19</f>
        <v>0</v>
      </c>
      <c r="I366">
        <f>(FINTERP('STAGE-STORAGE'!$D$4:$D$54,'STAGE-STORAGE'!$A$4:$A$54,H366))</f>
        <v>0</v>
      </c>
    </row>
    <row r="367" spans="1:9" x14ac:dyDescent="0.25">
      <c r="A367">
        <v>364</v>
      </c>
      <c r="B367" s="132">
        <f t="shared" si="23"/>
        <v>60.5</v>
      </c>
      <c r="C367" s="162">
        <f>IF(B367&lt;(MAX(USER_INPUT!$J$14:$J$2000)),FINTERP(USER_INPUT!$J$14:$J$2000,USER_INPUT!$K$14:$K$2000,HYDROGRAPH!B367),0)</f>
        <v>0</v>
      </c>
      <c r="D367" s="132">
        <f t="shared" si="22"/>
        <v>0</v>
      </c>
      <c r="E367" s="162">
        <f t="shared" si="24"/>
        <v>0</v>
      </c>
      <c r="F367" s="162">
        <f t="shared" si="25"/>
        <v>0</v>
      </c>
      <c r="G367" s="162">
        <f>FINTERP(REFERENCE!$W$17:$W$67,REFERENCE!$V$17:$V$67,HYDROGRAPH!F367)</f>
        <v>0</v>
      </c>
      <c r="H367" s="132">
        <f>(F367-G367)/2*REFERENCE!$P$19</f>
        <v>0</v>
      </c>
      <c r="I367">
        <f>(FINTERP('STAGE-STORAGE'!$D$4:$D$54,'STAGE-STORAGE'!$A$4:$A$54,H367))</f>
        <v>0</v>
      </c>
    </row>
    <row r="368" spans="1:9" x14ac:dyDescent="0.25">
      <c r="A368">
        <v>365</v>
      </c>
      <c r="B368" s="132">
        <f t="shared" si="23"/>
        <v>60.666666666666664</v>
      </c>
      <c r="C368" s="162">
        <f>IF(B368&lt;(MAX(USER_INPUT!$J$14:$J$2000)),FINTERP(USER_INPUT!$J$14:$J$2000,USER_INPUT!$K$14:$K$2000,HYDROGRAPH!B368),0)</f>
        <v>0</v>
      </c>
      <c r="D368" s="132">
        <f t="shared" si="22"/>
        <v>0</v>
      </c>
      <c r="E368" s="162">
        <f t="shared" si="24"/>
        <v>0</v>
      </c>
      <c r="F368" s="162">
        <f t="shared" si="25"/>
        <v>0</v>
      </c>
      <c r="G368" s="162">
        <f>FINTERP(REFERENCE!$W$17:$W$67,REFERENCE!$V$17:$V$67,HYDROGRAPH!F368)</f>
        <v>0</v>
      </c>
      <c r="H368" s="132">
        <f>(F368-G368)/2*REFERENCE!$P$19</f>
        <v>0</v>
      </c>
      <c r="I368">
        <f>(FINTERP('STAGE-STORAGE'!$D$4:$D$54,'STAGE-STORAGE'!$A$4:$A$54,H368))</f>
        <v>0</v>
      </c>
    </row>
    <row r="369" spans="1:9" x14ac:dyDescent="0.25">
      <c r="A369">
        <v>366</v>
      </c>
      <c r="B369" s="132">
        <f t="shared" si="23"/>
        <v>60.833333333333329</v>
      </c>
      <c r="C369" s="162">
        <f>IF(B369&lt;(MAX(USER_INPUT!$J$14:$J$2000)),FINTERP(USER_INPUT!$J$14:$J$2000,USER_INPUT!$K$14:$K$2000,HYDROGRAPH!B369),0)</f>
        <v>0</v>
      </c>
      <c r="D369" s="132">
        <f t="shared" si="22"/>
        <v>0</v>
      </c>
      <c r="E369" s="162">
        <f t="shared" si="24"/>
        <v>0</v>
      </c>
      <c r="F369" s="162">
        <f t="shared" si="25"/>
        <v>0</v>
      </c>
      <c r="G369" s="162">
        <f>FINTERP(REFERENCE!$W$17:$W$67,REFERENCE!$V$17:$V$67,HYDROGRAPH!F369)</f>
        <v>0</v>
      </c>
      <c r="H369" s="132">
        <f>(F369-G369)/2*REFERENCE!$P$19</f>
        <v>0</v>
      </c>
      <c r="I369">
        <f>(FINTERP('STAGE-STORAGE'!$D$4:$D$54,'STAGE-STORAGE'!$A$4:$A$54,H369))</f>
        <v>0</v>
      </c>
    </row>
    <row r="370" spans="1:9" x14ac:dyDescent="0.25">
      <c r="A370">
        <v>367</v>
      </c>
      <c r="B370" s="132">
        <f t="shared" si="23"/>
        <v>61</v>
      </c>
      <c r="C370" s="162">
        <f>IF(B370&lt;(MAX(USER_INPUT!$J$14:$J$2000)),FINTERP(USER_INPUT!$J$14:$J$2000,USER_INPUT!$K$14:$K$2000,HYDROGRAPH!B370),0)</f>
        <v>0</v>
      </c>
      <c r="D370" s="132">
        <f t="shared" si="22"/>
        <v>0</v>
      </c>
      <c r="E370" s="162">
        <f t="shared" si="24"/>
        <v>0</v>
      </c>
      <c r="F370" s="162">
        <f t="shared" si="25"/>
        <v>0</v>
      </c>
      <c r="G370" s="162">
        <f>FINTERP(REFERENCE!$W$17:$W$67,REFERENCE!$V$17:$V$67,HYDROGRAPH!F370)</f>
        <v>0</v>
      </c>
      <c r="H370" s="132">
        <f>(F370-G370)/2*REFERENCE!$P$19</f>
        <v>0</v>
      </c>
      <c r="I370">
        <f>(FINTERP('STAGE-STORAGE'!$D$4:$D$54,'STAGE-STORAGE'!$A$4:$A$54,H370))</f>
        <v>0</v>
      </c>
    </row>
    <row r="371" spans="1:9" x14ac:dyDescent="0.25">
      <c r="A371">
        <v>368</v>
      </c>
      <c r="B371" s="132">
        <f t="shared" si="23"/>
        <v>61.166666666666664</v>
      </c>
      <c r="C371" s="162">
        <f>IF(B371&lt;(MAX(USER_INPUT!$J$14:$J$2000)),FINTERP(USER_INPUT!$J$14:$J$2000,USER_INPUT!$K$14:$K$2000,HYDROGRAPH!B371),0)</f>
        <v>0</v>
      </c>
      <c r="D371" s="132">
        <f t="shared" si="22"/>
        <v>0</v>
      </c>
      <c r="E371" s="162">
        <f t="shared" si="24"/>
        <v>0</v>
      </c>
      <c r="F371" s="162">
        <f t="shared" si="25"/>
        <v>0</v>
      </c>
      <c r="G371" s="162">
        <f>FINTERP(REFERENCE!$W$17:$W$67,REFERENCE!$V$17:$V$67,HYDROGRAPH!F371)</f>
        <v>0</v>
      </c>
      <c r="H371" s="132">
        <f>(F371-G371)/2*REFERENCE!$P$19</f>
        <v>0</v>
      </c>
      <c r="I371">
        <f>(FINTERP('STAGE-STORAGE'!$D$4:$D$54,'STAGE-STORAGE'!$A$4:$A$54,H371))</f>
        <v>0</v>
      </c>
    </row>
    <row r="372" spans="1:9" x14ac:dyDescent="0.25">
      <c r="A372">
        <v>369</v>
      </c>
      <c r="B372" s="132">
        <f t="shared" si="23"/>
        <v>61.333333333333329</v>
      </c>
      <c r="C372" s="162">
        <f>IF(B372&lt;(MAX(USER_INPUT!$J$14:$J$2000)),FINTERP(USER_INPUT!$J$14:$J$2000,USER_INPUT!$K$14:$K$2000,HYDROGRAPH!B372),0)</f>
        <v>0</v>
      </c>
      <c r="D372" s="132">
        <f t="shared" si="22"/>
        <v>0</v>
      </c>
      <c r="E372" s="162">
        <f t="shared" si="24"/>
        <v>0</v>
      </c>
      <c r="F372" s="162">
        <f t="shared" si="25"/>
        <v>0</v>
      </c>
      <c r="G372" s="162">
        <f>FINTERP(REFERENCE!$W$17:$W$67,REFERENCE!$V$17:$V$67,HYDROGRAPH!F372)</f>
        <v>0</v>
      </c>
      <c r="H372" s="132">
        <f>(F372-G372)/2*REFERENCE!$P$19</f>
        <v>0</v>
      </c>
      <c r="I372">
        <f>(FINTERP('STAGE-STORAGE'!$D$4:$D$54,'STAGE-STORAGE'!$A$4:$A$54,H372))</f>
        <v>0</v>
      </c>
    </row>
    <row r="373" spans="1:9" x14ac:dyDescent="0.25">
      <c r="A373">
        <v>370</v>
      </c>
      <c r="B373" s="132">
        <f t="shared" si="23"/>
        <v>61.5</v>
      </c>
      <c r="C373" s="162">
        <f>IF(B373&lt;(MAX(USER_INPUT!$J$14:$J$2000)),FINTERP(USER_INPUT!$J$14:$J$2000,USER_INPUT!$K$14:$K$2000,HYDROGRAPH!B373),0)</f>
        <v>0</v>
      </c>
      <c r="D373" s="132">
        <f t="shared" si="22"/>
        <v>0</v>
      </c>
      <c r="E373" s="162">
        <f t="shared" si="24"/>
        <v>0</v>
      </c>
      <c r="F373" s="162">
        <f t="shared" si="25"/>
        <v>0</v>
      </c>
      <c r="G373" s="162">
        <f>FINTERP(REFERENCE!$W$17:$W$67,REFERENCE!$V$17:$V$67,HYDROGRAPH!F373)</f>
        <v>0</v>
      </c>
      <c r="H373" s="132">
        <f>(F373-G373)/2*REFERENCE!$P$19</f>
        <v>0</v>
      </c>
      <c r="I373">
        <f>(FINTERP('STAGE-STORAGE'!$D$4:$D$54,'STAGE-STORAGE'!$A$4:$A$54,H373))</f>
        <v>0</v>
      </c>
    </row>
    <row r="374" spans="1:9" x14ac:dyDescent="0.25">
      <c r="A374">
        <v>371</v>
      </c>
      <c r="B374" s="132">
        <f t="shared" si="23"/>
        <v>61.666666666666664</v>
      </c>
      <c r="C374" s="162">
        <f>IF(B374&lt;(MAX(USER_INPUT!$J$14:$J$2000)),FINTERP(USER_INPUT!$J$14:$J$2000,USER_INPUT!$K$14:$K$2000,HYDROGRAPH!B374),0)</f>
        <v>0</v>
      </c>
      <c r="D374" s="132">
        <f t="shared" si="22"/>
        <v>0</v>
      </c>
      <c r="E374" s="162">
        <f t="shared" si="24"/>
        <v>0</v>
      </c>
      <c r="F374" s="162">
        <f t="shared" si="25"/>
        <v>0</v>
      </c>
      <c r="G374" s="162">
        <f>FINTERP(REFERENCE!$W$17:$W$67,REFERENCE!$V$17:$V$67,HYDROGRAPH!F374)</f>
        <v>0</v>
      </c>
      <c r="H374" s="132">
        <f>(F374-G374)/2*REFERENCE!$P$19</f>
        <v>0</v>
      </c>
      <c r="I374">
        <f>(FINTERP('STAGE-STORAGE'!$D$4:$D$54,'STAGE-STORAGE'!$A$4:$A$54,H374))</f>
        <v>0</v>
      </c>
    </row>
    <row r="375" spans="1:9" x14ac:dyDescent="0.25">
      <c r="A375">
        <v>372</v>
      </c>
      <c r="B375" s="132">
        <f t="shared" si="23"/>
        <v>61.833333333333329</v>
      </c>
      <c r="C375" s="162">
        <f>IF(B375&lt;(MAX(USER_INPUT!$J$14:$J$2000)),FINTERP(USER_INPUT!$J$14:$J$2000,USER_INPUT!$K$14:$K$2000,HYDROGRAPH!B375),0)</f>
        <v>0</v>
      </c>
      <c r="D375" s="132">
        <f t="shared" si="22"/>
        <v>0</v>
      </c>
      <c r="E375" s="162">
        <f t="shared" si="24"/>
        <v>0</v>
      </c>
      <c r="F375" s="162">
        <f t="shared" si="25"/>
        <v>0</v>
      </c>
      <c r="G375" s="162">
        <f>FINTERP(REFERENCE!$W$17:$W$67,REFERENCE!$V$17:$V$67,HYDROGRAPH!F375)</f>
        <v>0</v>
      </c>
      <c r="H375" s="132">
        <f>(F375-G375)/2*REFERENCE!$P$19</f>
        <v>0</v>
      </c>
      <c r="I375">
        <f>(FINTERP('STAGE-STORAGE'!$D$4:$D$54,'STAGE-STORAGE'!$A$4:$A$54,H375))</f>
        <v>0</v>
      </c>
    </row>
    <row r="376" spans="1:9" x14ac:dyDescent="0.25">
      <c r="A376">
        <v>373</v>
      </c>
      <c r="B376" s="132">
        <f t="shared" si="23"/>
        <v>62</v>
      </c>
      <c r="C376" s="162">
        <f>IF(B376&lt;(MAX(USER_INPUT!$J$14:$J$2000)),FINTERP(USER_INPUT!$J$14:$J$2000,USER_INPUT!$K$14:$K$2000,HYDROGRAPH!B376),0)</f>
        <v>0</v>
      </c>
      <c r="D376" s="132">
        <f t="shared" si="22"/>
        <v>0</v>
      </c>
      <c r="E376" s="162">
        <f t="shared" si="24"/>
        <v>0</v>
      </c>
      <c r="F376" s="162">
        <f t="shared" si="25"/>
        <v>0</v>
      </c>
      <c r="G376" s="162">
        <f>FINTERP(REFERENCE!$W$17:$W$67,REFERENCE!$V$17:$V$67,HYDROGRAPH!F376)</f>
        <v>0</v>
      </c>
      <c r="H376" s="132">
        <f>(F376-G376)/2*REFERENCE!$P$19</f>
        <v>0</v>
      </c>
      <c r="I376">
        <f>(FINTERP('STAGE-STORAGE'!$D$4:$D$54,'STAGE-STORAGE'!$A$4:$A$54,H376))</f>
        <v>0</v>
      </c>
    </row>
    <row r="377" spans="1:9" x14ac:dyDescent="0.25">
      <c r="A377">
        <v>374</v>
      </c>
      <c r="B377" s="132">
        <f t="shared" si="23"/>
        <v>62.166666666666664</v>
      </c>
      <c r="C377" s="162">
        <f>IF(B377&lt;(MAX(USER_INPUT!$J$14:$J$2000)),FINTERP(USER_INPUT!$J$14:$J$2000,USER_INPUT!$K$14:$K$2000,HYDROGRAPH!B377),0)</f>
        <v>0</v>
      </c>
      <c r="D377" s="132">
        <f t="shared" si="22"/>
        <v>0</v>
      </c>
      <c r="E377" s="162">
        <f t="shared" si="24"/>
        <v>0</v>
      </c>
      <c r="F377" s="162">
        <f t="shared" si="25"/>
        <v>0</v>
      </c>
      <c r="G377" s="162">
        <f>FINTERP(REFERENCE!$W$17:$W$67,REFERENCE!$V$17:$V$67,HYDROGRAPH!F377)</f>
        <v>0</v>
      </c>
      <c r="H377" s="132">
        <f>(F377-G377)/2*REFERENCE!$P$19</f>
        <v>0</v>
      </c>
      <c r="I377">
        <f>(FINTERP('STAGE-STORAGE'!$D$4:$D$54,'STAGE-STORAGE'!$A$4:$A$54,H377))</f>
        <v>0</v>
      </c>
    </row>
    <row r="378" spans="1:9" x14ac:dyDescent="0.25">
      <c r="A378">
        <v>375</v>
      </c>
      <c r="B378" s="132">
        <f t="shared" si="23"/>
        <v>62.333333333333329</v>
      </c>
      <c r="C378" s="162">
        <f>IF(B378&lt;(MAX(USER_INPUT!$J$14:$J$2000)),FINTERP(USER_INPUT!$J$14:$J$2000,USER_INPUT!$K$14:$K$2000,HYDROGRAPH!B378),0)</f>
        <v>0</v>
      </c>
      <c r="D378" s="132">
        <f t="shared" si="22"/>
        <v>0</v>
      </c>
      <c r="E378" s="162">
        <f t="shared" si="24"/>
        <v>0</v>
      </c>
      <c r="F378" s="162">
        <f t="shared" si="25"/>
        <v>0</v>
      </c>
      <c r="G378" s="162">
        <f>FINTERP(REFERENCE!$W$17:$W$67,REFERENCE!$V$17:$V$67,HYDROGRAPH!F378)</f>
        <v>0</v>
      </c>
      <c r="H378" s="132">
        <f>(F378-G378)/2*REFERENCE!$P$19</f>
        <v>0</v>
      </c>
      <c r="I378">
        <f>(FINTERP('STAGE-STORAGE'!$D$4:$D$54,'STAGE-STORAGE'!$A$4:$A$54,H378))</f>
        <v>0</v>
      </c>
    </row>
    <row r="379" spans="1:9" x14ac:dyDescent="0.25">
      <c r="A379">
        <v>376</v>
      </c>
      <c r="B379" s="132">
        <f t="shared" si="23"/>
        <v>62.5</v>
      </c>
      <c r="C379" s="162">
        <f>IF(B379&lt;(MAX(USER_INPUT!$J$14:$J$2000)),FINTERP(USER_INPUT!$J$14:$J$2000,USER_INPUT!$K$14:$K$2000,HYDROGRAPH!B379),0)</f>
        <v>0</v>
      </c>
      <c r="D379" s="132">
        <f t="shared" si="22"/>
        <v>0</v>
      </c>
      <c r="E379" s="162">
        <f t="shared" si="24"/>
        <v>0</v>
      </c>
      <c r="F379" s="162">
        <f t="shared" si="25"/>
        <v>0</v>
      </c>
      <c r="G379" s="162">
        <f>FINTERP(REFERENCE!$W$17:$W$67,REFERENCE!$V$17:$V$67,HYDROGRAPH!F379)</f>
        <v>0</v>
      </c>
      <c r="H379" s="132">
        <f>(F379-G379)/2*REFERENCE!$P$19</f>
        <v>0</v>
      </c>
      <c r="I379">
        <f>(FINTERP('STAGE-STORAGE'!$D$4:$D$54,'STAGE-STORAGE'!$A$4:$A$54,H379))</f>
        <v>0</v>
      </c>
    </row>
    <row r="380" spans="1:9" x14ac:dyDescent="0.25">
      <c r="A380">
        <v>377</v>
      </c>
      <c r="B380" s="132">
        <f t="shared" si="23"/>
        <v>62.666666666666664</v>
      </c>
      <c r="C380" s="162">
        <f>IF(B380&lt;(MAX(USER_INPUT!$J$14:$J$2000)),FINTERP(USER_INPUT!$J$14:$J$2000,USER_INPUT!$K$14:$K$2000,HYDROGRAPH!B380),0)</f>
        <v>0</v>
      </c>
      <c r="D380" s="132">
        <f t="shared" si="22"/>
        <v>0</v>
      </c>
      <c r="E380" s="162">
        <f t="shared" si="24"/>
        <v>0</v>
      </c>
      <c r="F380" s="162">
        <f t="shared" si="25"/>
        <v>0</v>
      </c>
      <c r="G380" s="162">
        <f>FINTERP(REFERENCE!$W$17:$W$67,REFERENCE!$V$17:$V$67,HYDROGRAPH!F380)</f>
        <v>0</v>
      </c>
      <c r="H380" s="132">
        <f>(F380-G380)/2*REFERENCE!$P$19</f>
        <v>0</v>
      </c>
      <c r="I380">
        <f>(FINTERP('STAGE-STORAGE'!$D$4:$D$54,'STAGE-STORAGE'!$A$4:$A$54,H380))</f>
        <v>0</v>
      </c>
    </row>
    <row r="381" spans="1:9" x14ac:dyDescent="0.25">
      <c r="A381">
        <v>378</v>
      </c>
      <c r="B381" s="132">
        <f t="shared" si="23"/>
        <v>62.833333333333329</v>
      </c>
      <c r="C381" s="162">
        <f>IF(B381&lt;(MAX(USER_INPUT!$J$14:$J$2000)),FINTERP(USER_INPUT!$J$14:$J$2000,USER_INPUT!$K$14:$K$2000,HYDROGRAPH!B381),0)</f>
        <v>0</v>
      </c>
      <c r="D381" s="132">
        <f t="shared" si="22"/>
        <v>0</v>
      </c>
      <c r="E381" s="162">
        <f t="shared" si="24"/>
        <v>0</v>
      </c>
      <c r="F381" s="162">
        <f t="shared" si="25"/>
        <v>0</v>
      </c>
      <c r="G381" s="162">
        <f>FINTERP(REFERENCE!$W$17:$W$67,REFERENCE!$V$17:$V$67,HYDROGRAPH!F381)</f>
        <v>0</v>
      </c>
      <c r="H381" s="132">
        <f>(F381-G381)/2*REFERENCE!$P$19</f>
        <v>0</v>
      </c>
      <c r="I381">
        <f>(FINTERP('STAGE-STORAGE'!$D$4:$D$54,'STAGE-STORAGE'!$A$4:$A$54,H381))</f>
        <v>0</v>
      </c>
    </row>
    <row r="382" spans="1:9" x14ac:dyDescent="0.25">
      <c r="A382">
        <v>379</v>
      </c>
      <c r="B382" s="132">
        <f t="shared" si="23"/>
        <v>63</v>
      </c>
      <c r="C382" s="162">
        <f>IF(B382&lt;(MAX(USER_INPUT!$J$14:$J$2000)),FINTERP(USER_INPUT!$J$14:$J$2000,USER_INPUT!$K$14:$K$2000,HYDROGRAPH!B382),0)</f>
        <v>0</v>
      </c>
      <c r="D382" s="132">
        <f t="shared" si="22"/>
        <v>0</v>
      </c>
      <c r="E382" s="162">
        <f t="shared" si="24"/>
        <v>0</v>
      </c>
      <c r="F382" s="162">
        <f t="shared" si="25"/>
        <v>0</v>
      </c>
      <c r="G382" s="162">
        <f>FINTERP(REFERENCE!$W$17:$W$67,REFERENCE!$V$17:$V$67,HYDROGRAPH!F382)</f>
        <v>0</v>
      </c>
      <c r="H382" s="132">
        <f>(F382-G382)/2*REFERENCE!$P$19</f>
        <v>0</v>
      </c>
      <c r="I382">
        <f>(FINTERP('STAGE-STORAGE'!$D$4:$D$54,'STAGE-STORAGE'!$A$4:$A$54,H382))</f>
        <v>0</v>
      </c>
    </row>
    <row r="383" spans="1:9" x14ac:dyDescent="0.25">
      <c r="A383">
        <v>380</v>
      </c>
      <c r="B383" s="132">
        <f t="shared" si="23"/>
        <v>63.166666666666664</v>
      </c>
      <c r="C383" s="162">
        <f>IF(B383&lt;(MAX(USER_INPUT!$J$14:$J$2000)),FINTERP(USER_INPUT!$J$14:$J$2000,USER_INPUT!$K$14:$K$2000,HYDROGRAPH!B383),0)</f>
        <v>0</v>
      </c>
      <c r="D383" s="132">
        <f t="shared" si="22"/>
        <v>0</v>
      </c>
      <c r="E383" s="162">
        <f t="shared" si="24"/>
        <v>0</v>
      </c>
      <c r="F383" s="162">
        <f t="shared" si="25"/>
        <v>0</v>
      </c>
      <c r="G383" s="162">
        <f>FINTERP(REFERENCE!$W$17:$W$67,REFERENCE!$V$17:$V$67,HYDROGRAPH!F383)</f>
        <v>0</v>
      </c>
      <c r="H383" s="132">
        <f>(F383-G383)/2*REFERENCE!$P$19</f>
        <v>0</v>
      </c>
      <c r="I383">
        <f>(FINTERP('STAGE-STORAGE'!$D$4:$D$54,'STAGE-STORAGE'!$A$4:$A$54,H383))</f>
        <v>0</v>
      </c>
    </row>
    <row r="384" spans="1:9" x14ac:dyDescent="0.25">
      <c r="A384">
        <v>381</v>
      </c>
      <c r="B384" s="132">
        <f t="shared" si="23"/>
        <v>63.333333333333329</v>
      </c>
      <c r="C384" s="162">
        <f>IF(B384&lt;(MAX(USER_INPUT!$J$14:$J$2000)),FINTERP(USER_INPUT!$J$14:$J$2000,USER_INPUT!$K$14:$K$2000,HYDROGRAPH!B384),0)</f>
        <v>0</v>
      </c>
      <c r="D384" s="132">
        <f t="shared" si="22"/>
        <v>0</v>
      </c>
      <c r="E384" s="162">
        <f t="shared" si="24"/>
        <v>0</v>
      </c>
      <c r="F384" s="162">
        <f t="shared" si="25"/>
        <v>0</v>
      </c>
      <c r="G384" s="162">
        <f>FINTERP(REFERENCE!$W$17:$W$67,REFERENCE!$V$17:$V$67,HYDROGRAPH!F384)</f>
        <v>0</v>
      </c>
      <c r="H384" s="132">
        <f>(F384-G384)/2*REFERENCE!$P$19</f>
        <v>0</v>
      </c>
      <c r="I384">
        <f>(FINTERP('STAGE-STORAGE'!$D$4:$D$54,'STAGE-STORAGE'!$A$4:$A$54,H384))</f>
        <v>0</v>
      </c>
    </row>
    <row r="385" spans="1:9" x14ac:dyDescent="0.25">
      <c r="A385">
        <v>382</v>
      </c>
      <c r="B385" s="132">
        <f t="shared" si="23"/>
        <v>63.5</v>
      </c>
      <c r="C385" s="162">
        <f>IF(B385&lt;(MAX(USER_INPUT!$J$14:$J$2000)),FINTERP(USER_INPUT!$J$14:$J$2000,USER_INPUT!$K$14:$K$2000,HYDROGRAPH!B385),0)</f>
        <v>0</v>
      </c>
      <c r="D385" s="132">
        <f t="shared" si="22"/>
        <v>0</v>
      </c>
      <c r="E385" s="162">
        <f t="shared" si="24"/>
        <v>0</v>
      </c>
      <c r="F385" s="162">
        <f t="shared" si="25"/>
        <v>0</v>
      </c>
      <c r="G385" s="162">
        <f>FINTERP(REFERENCE!$W$17:$W$67,REFERENCE!$V$17:$V$67,HYDROGRAPH!F385)</f>
        <v>0</v>
      </c>
      <c r="H385" s="132">
        <f>(F385-G385)/2*REFERENCE!$P$19</f>
        <v>0</v>
      </c>
      <c r="I385">
        <f>(FINTERP('STAGE-STORAGE'!$D$4:$D$54,'STAGE-STORAGE'!$A$4:$A$54,H385))</f>
        <v>0</v>
      </c>
    </row>
    <row r="386" spans="1:9" x14ac:dyDescent="0.25">
      <c r="A386">
        <v>383</v>
      </c>
      <c r="B386" s="132">
        <f t="shared" si="23"/>
        <v>63.666666666666664</v>
      </c>
      <c r="C386" s="162">
        <f>IF(B386&lt;(MAX(USER_INPUT!$J$14:$J$2000)),FINTERP(USER_INPUT!$J$14:$J$2000,USER_INPUT!$K$14:$K$2000,HYDROGRAPH!B386),0)</f>
        <v>0</v>
      </c>
      <c r="D386" s="132">
        <f t="shared" si="22"/>
        <v>0</v>
      </c>
      <c r="E386" s="162">
        <f t="shared" si="24"/>
        <v>0</v>
      </c>
      <c r="F386" s="162">
        <f t="shared" si="25"/>
        <v>0</v>
      </c>
      <c r="G386" s="162">
        <f>FINTERP(REFERENCE!$W$17:$W$67,REFERENCE!$V$17:$V$67,HYDROGRAPH!F386)</f>
        <v>0</v>
      </c>
      <c r="H386" s="132">
        <f>(F386-G386)/2*REFERENCE!$P$19</f>
        <v>0</v>
      </c>
      <c r="I386">
        <f>(FINTERP('STAGE-STORAGE'!$D$4:$D$54,'STAGE-STORAGE'!$A$4:$A$54,H386))</f>
        <v>0</v>
      </c>
    </row>
    <row r="387" spans="1:9" x14ac:dyDescent="0.25">
      <c r="A387">
        <v>384</v>
      </c>
      <c r="B387" s="132">
        <f t="shared" si="23"/>
        <v>63.833333333333329</v>
      </c>
      <c r="C387" s="162">
        <f>IF(B387&lt;(MAX(USER_INPUT!$J$14:$J$2000)),FINTERP(USER_INPUT!$J$14:$J$2000,USER_INPUT!$K$14:$K$2000,HYDROGRAPH!B387),0)</f>
        <v>0</v>
      </c>
      <c r="D387" s="132">
        <f t="shared" si="22"/>
        <v>0</v>
      </c>
      <c r="E387" s="162">
        <f t="shared" si="24"/>
        <v>0</v>
      </c>
      <c r="F387" s="162">
        <f t="shared" si="25"/>
        <v>0</v>
      </c>
      <c r="G387" s="162">
        <f>FINTERP(REFERENCE!$W$17:$W$67,REFERENCE!$V$17:$V$67,HYDROGRAPH!F387)</f>
        <v>0</v>
      </c>
      <c r="H387" s="132">
        <f>(F387-G387)/2*REFERENCE!$P$19</f>
        <v>0</v>
      </c>
      <c r="I387">
        <f>(FINTERP('STAGE-STORAGE'!$D$4:$D$54,'STAGE-STORAGE'!$A$4:$A$54,H387))</f>
        <v>0</v>
      </c>
    </row>
    <row r="388" spans="1:9" x14ac:dyDescent="0.25">
      <c r="A388">
        <v>385</v>
      </c>
      <c r="B388" s="132">
        <f t="shared" si="23"/>
        <v>64</v>
      </c>
      <c r="C388" s="162">
        <f>IF(B388&lt;(MAX(USER_INPUT!$J$14:$J$2000)),FINTERP(USER_INPUT!$J$14:$J$2000,USER_INPUT!$K$14:$K$2000,HYDROGRAPH!B388),0)</f>
        <v>0</v>
      </c>
      <c r="D388" s="132">
        <f t="shared" si="22"/>
        <v>0</v>
      </c>
      <c r="E388" s="162">
        <f t="shared" si="24"/>
        <v>0</v>
      </c>
      <c r="F388" s="162">
        <f t="shared" si="25"/>
        <v>0</v>
      </c>
      <c r="G388" s="162">
        <f>FINTERP(REFERENCE!$W$17:$W$67,REFERENCE!$V$17:$V$67,HYDROGRAPH!F388)</f>
        <v>0</v>
      </c>
      <c r="H388" s="132">
        <f>(F388-G388)/2*REFERENCE!$P$19</f>
        <v>0</v>
      </c>
      <c r="I388">
        <f>(FINTERP('STAGE-STORAGE'!$D$4:$D$54,'STAGE-STORAGE'!$A$4:$A$54,H388))</f>
        <v>0</v>
      </c>
    </row>
    <row r="389" spans="1:9" x14ac:dyDescent="0.25">
      <c r="A389">
        <v>386</v>
      </c>
      <c r="B389" s="132">
        <f t="shared" si="23"/>
        <v>64.166666666666657</v>
      </c>
      <c r="C389" s="162">
        <f>IF(B389&lt;(MAX(USER_INPUT!$J$14:$J$2000)),FINTERP(USER_INPUT!$J$14:$J$2000,USER_INPUT!$K$14:$K$2000,HYDROGRAPH!B389),0)</f>
        <v>0</v>
      </c>
      <c r="D389" s="132">
        <f t="shared" ref="D389:D452" si="26">C389+C390</f>
        <v>0</v>
      </c>
      <c r="E389" s="162">
        <f t="shared" si="24"/>
        <v>0</v>
      </c>
      <c r="F389" s="162">
        <f t="shared" si="25"/>
        <v>0</v>
      </c>
      <c r="G389" s="162">
        <f>FINTERP(REFERENCE!$W$17:$W$67,REFERENCE!$V$17:$V$67,HYDROGRAPH!F389)</f>
        <v>0</v>
      </c>
      <c r="H389" s="132">
        <f>(F389-G389)/2*REFERENCE!$P$19</f>
        <v>0</v>
      </c>
      <c r="I389">
        <f>(FINTERP('STAGE-STORAGE'!$D$4:$D$54,'STAGE-STORAGE'!$A$4:$A$54,H389))</f>
        <v>0</v>
      </c>
    </row>
    <row r="390" spans="1:9" x14ac:dyDescent="0.25">
      <c r="A390">
        <v>387</v>
      </c>
      <c r="B390" s="132">
        <f t="shared" si="23"/>
        <v>64.333333333333329</v>
      </c>
      <c r="C390" s="162">
        <f>IF(B390&lt;(MAX(USER_INPUT!$J$14:$J$2000)),FINTERP(USER_INPUT!$J$14:$J$2000,USER_INPUT!$K$14:$K$2000,HYDROGRAPH!B390),0)</f>
        <v>0</v>
      </c>
      <c r="D390" s="132">
        <f t="shared" si="26"/>
        <v>0</v>
      </c>
      <c r="E390" s="162">
        <f t="shared" si="24"/>
        <v>0</v>
      </c>
      <c r="F390" s="162">
        <f t="shared" si="25"/>
        <v>0</v>
      </c>
      <c r="G390" s="162">
        <f>FINTERP(REFERENCE!$W$17:$W$67,REFERENCE!$V$17:$V$67,HYDROGRAPH!F390)</f>
        <v>0</v>
      </c>
      <c r="H390" s="132">
        <f>(F390-G390)/2*REFERENCE!$P$19</f>
        <v>0</v>
      </c>
      <c r="I390">
        <f>(FINTERP('STAGE-STORAGE'!$D$4:$D$54,'STAGE-STORAGE'!$A$4:$A$54,H390))</f>
        <v>0</v>
      </c>
    </row>
    <row r="391" spans="1:9" x14ac:dyDescent="0.25">
      <c r="A391">
        <v>388</v>
      </c>
      <c r="B391" s="132">
        <f t="shared" ref="B391:B454" si="27">$B$5*A390</f>
        <v>64.5</v>
      </c>
      <c r="C391" s="162">
        <f>IF(B391&lt;(MAX(USER_INPUT!$J$14:$J$2000)),FINTERP(USER_INPUT!$J$14:$J$2000,USER_INPUT!$K$14:$K$2000,HYDROGRAPH!B391),0)</f>
        <v>0</v>
      </c>
      <c r="D391" s="132">
        <f t="shared" si="26"/>
        <v>0</v>
      </c>
      <c r="E391" s="162">
        <f t="shared" si="24"/>
        <v>0</v>
      </c>
      <c r="F391" s="162">
        <f t="shared" si="25"/>
        <v>0</v>
      </c>
      <c r="G391" s="162">
        <f>FINTERP(REFERENCE!$W$17:$W$67,REFERENCE!$V$17:$V$67,HYDROGRAPH!F391)</f>
        <v>0</v>
      </c>
      <c r="H391" s="132">
        <f>(F391-G391)/2*REFERENCE!$P$19</f>
        <v>0</v>
      </c>
      <c r="I391">
        <f>(FINTERP('STAGE-STORAGE'!$D$4:$D$54,'STAGE-STORAGE'!$A$4:$A$54,H391))</f>
        <v>0</v>
      </c>
    </row>
    <row r="392" spans="1:9" x14ac:dyDescent="0.25">
      <c r="A392">
        <v>389</v>
      </c>
      <c r="B392" s="132">
        <f t="shared" si="27"/>
        <v>64.666666666666657</v>
      </c>
      <c r="C392" s="162">
        <f>IF(B392&lt;(MAX(USER_INPUT!$J$14:$J$2000)),FINTERP(USER_INPUT!$J$14:$J$2000,USER_INPUT!$K$14:$K$2000,HYDROGRAPH!B392),0)</f>
        <v>0</v>
      </c>
      <c r="D392" s="132">
        <f t="shared" si="26"/>
        <v>0</v>
      </c>
      <c r="E392" s="162">
        <f t="shared" si="24"/>
        <v>0</v>
      </c>
      <c r="F392" s="162">
        <f t="shared" si="25"/>
        <v>0</v>
      </c>
      <c r="G392" s="162">
        <f>FINTERP(REFERENCE!$W$17:$W$67,REFERENCE!$V$17:$V$67,HYDROGRAPH!F392)</f>
        <v>0</v>
      </c>
      <c r="H392" s="132">
        <f>(F392-G392)/2*REFERENCE!$P$19</f>
        <v>0</v>
      </c>
      <c r="I392">
        <f>(FINTERP('STAGE-STORAGE'!$D$4:$D$54,'STAGE-STORAGE'!$A$4:$A$54,H392))</f>
        <v>0</v>
      </c>
    </row>
    <row r="393" spans="1:9" x14ac:dyDescent="0.25">
      <c r="A393">
        <v>390</v>
      </c>
      <c r="B393" s="132">
        <f t="shared" si="27"/>
        <v>64.833333333333329</v>
      </c>
      <c r="C393" s="162">
        <f>IF(B393&lt;(MAX(USER_INPUT!$J$14:$J$2000)),FINTERP(USER_INPUT!$J$14:$J$2000,USER_INPUT!$K$14:$K$2000,HYDROGRAPH!B393),0)</f>
        <v>0</v>
      </c>
      <c r="D393" s="132">
        <f t="shared" si="26"/>
        <v>0</v>
      </c>
      <c r="E393" s="162">
        <f t="shared" ref="E393:E456" si="28">F392-(2*G392)</f>
        <v>0</v>
      </c>
      <c r="F393" s="162">
        <f t="shared" ref="F393:F456" si="29">D393+E393</f>
        <v>0</v>
      </c>
      <c r="G393" s="162">
        <f>FINTERP(REFERENCE!$W$17:$W$67,REFERENCE!$V$17:$V$67,HYDROGRAPH!F393)</f>
        <v>0</v>
      </c>
      <c r="H393" s="132">
        <f>(F393-G393)/2*REFERENCE!$P$19</f>
        <v>0</v>
      </c>
      <c r="I393">
        <f>(FINTERP('STAGE-STORAGE'!$D$4:$D$54,'STAGE-STORAGE'!$A$4:$A$54,H393))</f>
        <v>0</v>
      </c>
    </row>
    <row r="394" spans="1:9" x14ac:dyDescent="0.25">
      <c r="A394">
        <v>391</v>
      </c>
      <c r="B394" s="132">
        <f t="shared" si="27"/>
        <v>65</v>
      </c>
      <c r="C394" s="162">
        <f>IF(B394&lt;(MAX(USER_INPUT!$J$14:$J$2000)),FINTERP(USER_INPUT!$J$14:$J$2000,USER_INPUT!$K$14:$K$2000,HYDROGRAPH!B394),0)</f>
        <v>0</v>
      </c>
      <c r="D394" s="132">
        <f t="shared" si="26"/>
        <v>0</v>
      </c>
      <c r="E394" s="162">
        <f t="shared" si="28"/>
        <v>0</v>
      </c>
      <c r="F394" s="162">
        <f t="shared" si="29"/>
        <v>0</v>
      </c>
      <c r="G394" s="162">
        <f>FINTERP(REFERENCE!$W$17:$W$67,REFERENCE!$V$17:$V$67,HYDROGRAPH!F394)</f>
        <v>0</v>
      </c>
      <c r="H394" s="132">
        <f>(F394-G394)/2*REFERENCE!$P$19</f>
        <v>0</v>
      </c>
      <c r="I394">
        <f>(FINTERP('STAGE-STORAGE'!$D$4:$D$54,'STAGE-STORAGE'!$A$4:$A$54,H394))</f>
        <v>0</v>
      </c>
    </row>
    <row r="395" spans="1:9" x14ac:dyDescent="0.25">
      <c r="A395">
        <v>392</v>
      </c>
      <c r="B395" s="132">
        <f t="shared" si="27"/>
        <v>65.166666666666657</v>
      </c>
      <c r="C395" s="162">
        <f>IF(B395&lt;(MAX(USER_INPUT!$J$14:$J$2000)),FINTERP(USER_INPUT!$J$14:$J$2000,USER_INPUT!$K$14:$K$2000,HYDROGRAPH!B395),0)</f>
        <v>0</v>
      </c>
      <c r="D395" s="132">
        <f t="shared" si="26"/>
        <v>0</v>
      </c>
      <c r="E395" s="162">
        <f t="shared" si="28"/>
        <v>0</v>
      </c>
      <c r="F395" s="162">
        <f t="shared" si="29"/>
        <v>0</v>
      </c>
      <c r="G395" s="162">
        <f>FINTERP(REFERENCE!$W$17:$W$67,REFERENCE!$V$17:$V$67,HYDROGRAPH!F395)</f>
        <v>0</v>
      </c>
      <c r="H395" s="132">
        <f>(F395-G395)/2*REFERENCE!$P$19</f>
        <v>0</v>
      </c>
      <c r="I395">
        <f>(FINTERP('STAGE-STORAGE'!$D$4:$D$54,'STAGE-STORAGE'!$A$4:$A$54,H395))</f>
        <v>0</v>
      </c>
    </row>
    <row r="396" spans="1:9" x14ac:dyDescent="0.25">
      <c r="A396">
        <v>393</v>
      </c>
      <c r="B396" s="132">
        <f t="shared" si="27"/>
        <v>65.333333333333329</v>
      </c>
      <c r="C396" s="162">
        <f>IF(B396&lt;(MAX(USER_INPUT!$J$14:$J$2000)),FINTERP(USER_INPUT!$J$14:$J$2000,USER_INPUT!$K$14:$K$2000,HYDROGRAPH!B396),0)</f>
        <v>0</v>
      </c>
      <c r="D396" s="132">
        <f t="shared" si="26"/>
        <v>0</v>
      </c>
      <c r="E396" s="162">
        <f t="shared" si="28"/>
        <v>0</v>
      </c>
      <c r="F396" s="162">
        <f t="shared" si="29"/>
        <v>0</v>
      </c>
      <c r="G396" s="162">
        <f>FINTERP(REFERENCE!$W$17:$W$67,REFERENCE!$V$17:$V$67,HYDROGRAPH!F396)</f>
        <v>0</v>
      </c>
      <c r="H396" s="132">
        <f>(F396-G396)/2*REFERENCE!$P$19</f>
        <v>0</v>
      </c>
      <c r="I396">
        <f>(FINTERP('STAGE-STORAGE'!$D$4:$D$54,'STAGE-STORAGE'!$A$4:$A$54,H396))</f>
        <v>0</v>
      </c>
    </row>
    <row r="397" spans="1:9" x14ac:dyDescent="0.25">
      <c r="A397">
        <v>394</v>
      </c>
      <c r="B397" s="132">
        <f t="shared" si="27"/>
        <v>65.5</v>
      </c>
      <c r="C397" s="162">
        <f>IF(B397&lt;(MAX(USER_INPUT!$J$14:$J$2000)),FINTERP(USER_INPUT!$J$14:$J$2000,USER_INPUT!$K$14:$K$2000,HYDROGRAPH!B397),0)</f>
        <v>0</v>
      </c>
      <c r="D397" s="132">
        <f t="shared" si="26"/>
        <v>0</v>
      </c>
      <c r="E397" s="162">
        <f t="shared" si="28"/>
        <v>0</v>
      </c>
      <c r="F397" s="162">
        <f t="shared" si="29"/>
        <v>0</v>
      </c>
      <c r="G397" s="162">
        <f>FINTERP(REFERENCE!$W$17:$W$67,REFERENCE!$V$17:$V$67,HYDROGRAPH!F397)</f>
        <v>0</v>
      </c>
      <c r="H397" s="132">
        <f>(F397-G397)/2*REFERENCE!$P$19</f>
        <v>0</v>
      </c>
      <c r="I397">
        <f>(FINTERP('STAGE-STORAGE'!$D$4:$D$54,'STAGE-STORAGE'!$A$4:$A$54,H397))</f>
        <v>0</v>
      </c>
    </row>
    <row r="398" spans="1:9" x14ac:dyDescent="0.25">
      <c r="A398">
        <v>395</v>
      </c>
      <c r="B398" s="132">
        <f t="shared" si="27"/>
        <v>65.666666666666657</v>
      </c>
      <c r="C398" s="162">
        <f>IF(B398&lt;(MAX(USER_INPUT!$J$14:$J$2000)),FINTERP(USER_INPUT!$J$14:$J$2000,USER_INPUT!$K$14:$K$2000,HYDROGRAPH!B398),0)</f>
        <v>0</v>
      </c>
      <c r="D398" s="132">
        <f t="shared" si="26"/>
        <v>0</v>
      </c>
      <c r="E398" s="162">
        <f t="shared" si="28"/>
        <v>0</v>
      </c>
      <c r="F398" s="162">
        <f t="shared" si="29"/>
        <v>0</v>
      </c>
      <c r="G398" s="162">
        <f>FINTERP(REFERENCE!$W$17:$W$67,REFERENCE!$V$17:$V$67,HYDROGRAPH!F398)</f>
        <v>0</v>
      </c>
      <c r="H398" s="132">
        <f>(F398-G398)/2*REFERENCE!$P$19</f>
        <v>0</v>
      </c>
      <c r="I398">
        <f>(FINTERP('STAGE-STORAGE'!$D$4:$D$54,'STAGE-STORAGE'!$A$4:$A$54,H398))</f>
        <v>0</v>
      </c>
    </row>
    <row r="399" spans="1:9" x14ac:dyDescent="0.25">
      <c r="A399">
        <v>396</v>
      </c>
      <c r="B399" s="132">
        <f t="shared" si="27"/>
        <v>65.833333333333329</v>
      </c>
      <c r="C399" s="162">
        <f>IF(B399&lt;(MAX(USER_INPUT!$J$14:$J$2000)),FINTERP(USER_INPUT!$J$14:$J$2000,USER_INPUT!$K$14:$K$2000,HYDROGRAPH!B399),0)</f>
        <v>0</v>
      </c>
      <c r="D399" s="132">
        <f t="shared" si="26"/>
        <v>0</v>
      </c>
      <c r="E399" s="162">
        <f t="shared" si="28"/>
        <v>0</v>
      </c>
      <c r="F399" s="162">
        <f t="shared" si="29"/>
        <v>0</v>
      </c>
      <c r="G399" s="162">
        <f>FINTERP(REFERENCE!$W$17:$W$67,REFERENCE!$V$17:$V$67,HYDROGRAPH!F399)</f>
        <v>0</v>
      </c>
      <c r="H399" s="132">
        <f>(F399-G399)/2*REFERENCE!$P$19</f>
        <v>0</v>
      </c>
      <c r="I399">
        <f>(FINTERP('STAGE-STORAGE'!$D$4:$D$54,'STAGE-STORAGE'!$A$4:$A$54,H399))</f>
        <v>0</v>
      </c>
    </row>
    <row r="400" spans="1:9" x14ac:dyDescent="0.25">
      <c r="A400">
        <v>397</v>
      </c>
      <c r="B400" s="132">
        <f t="shared" si="27"/>
        <v>66</v>
      </c>
      <c r="C400" s="162">
        <f>IF(B400&lt;(MAX(USER_INPUT!$J$14:$J$2000)),FINTERP(USER_INPUT!$J$14:$J$2000,USER_INPUT!$K$14:$K$2000,HYDROGRAPH!B400),0)</f>
        <v>0</v>
      </c>
      <c r="D400" s="132">
        <f t="shared" si="26"/>
        <v>0</v>
      </c>
      <c r="E400" s="162">
        <f t="shared" si="28"/>
        <v>0</v>
      </c>
      <c r="F400" s="162">
        <f t="shared" si="29"/>
        <v>0</v>
      </c>
      <c r="G400" s="162">
        <f>FINTERP(REFERENCE!$W$17:$W$67,REFERENCE!$V$17:$V$67,HYDROGRAPH!F400)</f>
        <v>0</v>
      </c>
      <c r="H400" s="132">
        <f>(F400-G400)/2*REFERENCE!$P$19</f>
        <v>0</v>
      </c>
      <c r="I400">
        <f>(FINTERP('STAGE-STORAGE'!$D$4:$D$54,'STAGE-STORAGE'!$A$4:$A$54,H400))</f>
        <v>0</v>
      </c>
    </row>
    <row r="401" spans="1:9" x14ac:dyDescent="0.25">
      <c r="A401">
        <v>398</v>
      </c>
      <c r="B401" s="132">
        <f t="shared" si="27"/>
        <v>66.166666666666657</v>
      </c>
      <c r="C401" s="162">
        <f>IF(B401&lt;(MAX(USER_INPUT!$J$14:$J$2000)),FINTERP(USER_INPUT!$J$14:$J$2000,USER_INPUT!$K$14:$K$2000,HYDROGRAPH!B401),0)</f>
        <v>0</v>
      </c>
      <c r="D401" s="132">
        <f t="shared" si="26"/>
        <v>0</v>
      </c>
      <c r="E401" s="162">
        <f t="shared" si="28"/>
        <v>0</v>
      </c>
      <c r="F401" s="162">
        <f t="shared" si="29"/>
        <v>0</v>
      </c>
      <c r="G401" s="162">
        <f>FINTERP(REFERENCE!$W$17:$W$67,REFERENCE!$V$17:$V$67,HYDROGRAPH!F401)</f>
        <v>0</v>
      </c>
      <c r="H401" s="132">
        <f>(F401-G401)/2*REFERENCE!$P$19</f>
        <v>0</v>
      </c>
      <c r="I401">
        <f>(FINTERP('STAGE-STORAGE'!$D$4:$D$54,'STAGE-STORAGE'!$A$4:$A$54,H401))</f>
        <v>0</v>
      </c>
    </row>
    <row r="402" spans="1:9" x14ac:dyDescent="0.25">
      <c r="A402">
        <v>399</v>
      </c>
      <c r="B402" s="132">
        <f t="shared" si="27"/>
        <v>66.333333333333329</v>
      </c>
      <c r="C402" s="162">
        <f>IF(B402&lt;(MAX(USER_INPUT!$J$14:$J$2000)),FINTERP(USER_INPUT!$J$14:$J$2000,USER_INPUT!$K$14:$K$2000,HYDROGRAPH!B402),0)</f>
        <v>0</v>
      </c>
      <c r="D402" s="132">
        <f t="shared" si="26"/>
        <v>0</v>
      </c>
      <c r="E402" s="162">
        <f t="shared" si="28"/>
        <v>0</v>
      </c>
      <c r="F402" s="162">
        <f t="shared" si="29"/>
        <v>0</v>
      </c>
      <c r="G402" s="162">
        <f>FINTERP(REFERENCE!$W$17:$W$67,REFERENCE!$V$17:$V$67,HYDROGRAPH!F402)</f>
        <v>0</v>
      </c>
      <c r="H402" s="132">
        <f>(F402-G402)/2*REFERENCE!$P$19</f>
        <v>0</v>
      </c>
      <c r="I402">
        <f>(FINTERP('STAGE-STORAGE'!$D$4:$D$54,'STAGE-STORAGE'!$A$4:$A$54,H402))</f>
        <v>0</v>
      </c>
    </row>
    <row r="403" spans="1:9" x14ac:dyDescent="0.25">
      <c r="A403">
        <v>400</v>
      </c>
      <c r="B403" s="132">
        <f t="shared" si="27"/>
        <v>66.5</v>
      </c>
      <c r="C403" s="162">
        <f>IF(B403&lt;(MAX(USER_INPUT!$J$14:$J$2000)),FINTERP(USER_INPUT!$J$14:$J$2000,USER_INPUT!$K$14:$K$2000,HYDROGRAPH!B403),0)</f>
        <v>0</v>
      </c>
      <c r="D403" s="132">
        <f t="shared" si="26"/>
        <v>0</v>
      </c>
      <c r="E403" s="162">
        <f t="shared" si="28"/>
        <v>0</v>
      </c>
      <c r="F403" s="162">
        <f t="shared" si="29"/>
        <v>0</v>
      </c>
      <c r="G403" s="162">
        <f>FINTERP(REFERENCE!$W$17:$W$67,REFERENCE!$V$17:$V$67,HYDROGRAPH!F403)</f>
        <v>0</v>
      </c>
      <c r="H403" s="132">
        <f>(F403-G403)/2*REFERENCE!$P$19</f>
        <v>0</v>
      </c>
      <c r="I403">
        <f>(FINTERP('STAGE-STORAGE'!$D$4:$D$54,'STAGE-STORAGE'!$A$4:$A$54,H403))</f>
        <v>0</v>
      </c>
    </row>
    <row r="404" spans="1:9" x14ac:dyDescent="0.25">
      <c r="A404">
        <v>401</v>
      </c>
      <c r="B404" s="132">
        <f t="shared" si="27"/>
        <v>66.666666666666657</v>
      </c>
      <c r="C404" s="162">
        <f>IF(B404&lt;(MAX(USER_INPUT!$J$14:$J$2000)),FINTERP(USER_INPUT!$J$14:$J$2000,USER_INPUT!$K$14:$K$2000,HYDROGRAPH!B404),0)</f>
        <v>0</v>
      </c>
      <c r="D404" s="132">
        <f t="shared" si="26"/>
        <v>0</v>
      </c>
      <c r="E404" s="162">
        <f t="shared" si="28"/>
        <v>0</v>
      </c>
      <c r="F404" s="162">
        <f t="shared" si="29"/>
        <v>0</v>
      </c>
      <c r="G404" s="162">
        <f>FINTERP(REFERENCE!$W$17:$W$67,REFERENCE!$V$17:$V$67,HYDROGRAPH!F404)</f>
        <v>0</v>
      </c>
      <c r="H404" s="132">
        <f>(F404-G404)/2*REFERENCE!$P$19</f>
        <v>0</v>
      </c>
      <c r="I404">
        <f>(FINTERP('STAGE-STORAGE'!$D$4:$D$54,'STAGE-STORAGE'!$A$4:$A$54,H404))</f>
        <v>0</v>
      </c>
    </row>
    <row r="405" spans="1:9" x14ac:dyDescent="0.25">
      <c r="A405">
        <v>402</v>
      </c>
      <c r="B405" s="132">
        <f t="shared" si="27"/>
        <v>66.833333333333329</v>
      </c>
      <c r="C405" s="162">
        <f>IF(B405&lt;(MAX(USER_INPUT!$J$14:$J$2000)),FINTERP(USER_INPUT!$J$14:$J$2000,USER_INPUT!$K$14:$K$2000,HYDROGRAPH!B405),0)</f>
        <v>0</v>
      </c>
      <c r="D405" s="132">
        <f t="shared" si="26"/>
        <v>0</v>
      </c>
      <c r="E405" s="162">
        <f t="shared" si="28"/>
        <v>0</v>
      </c>
      <c r="F405" s="162">
        <f t="shared" si="29"/>
        <v>0</v>
      </c>
      <c r="G405" s="162">
        <f>FINTERP(REFERENCE!$W$17:$W$67,REFERENCE!$V$17:$V$67,HYDROGRAPH!F405)</f>
        <v>0</v>
      </c>
      <c r="H405" s="132">
        <f>(F405-G405)/2*REFERENCE!$P$19</f>
        <v>0</v>
      </c>
      <c r="I405">
        <f>(FINTERP('STAGE-STORAGE'!$D$4:$D$54,'STAGE-STORAGE'!$A$4:$A$54,H405))</f>
        <v>0</v>
      </c>
    </row>
    <row r="406" spans="1:9" x14ac:dyDescent="0.25">
      <c r="A406">
        <v>403</v>
      </c>
      <c r="B406" s="132">
        <f t="shared" si="27"/>
        <v>67</v>
      </c>
      <c r="C406" s="162">
        <f>IF(B406&lt;(MAX(USER_INPUT!$J$14:$J$2000)),FINTERP(USER_INPUT!$J$14:$J$2000,USER_INPUT!$K$14:$K$2000,HYDROGRAPH!B406),0)</f>
        <v>0</v>
      </c>
      <c r="D406" s="132">
        <f t="shared" si="26"/>
        <v>0</v>
      </c>
      <c r="E406" s="162">
        <f t="shared" si="28"/>
        <v>0</v>
      </c>
      <c r="F406" s="162">
        <f t="shared" si="29"/>
        <v>0</v>
      </c>
      <c r="G406" s="162">
        <f>FINTERP(REFERENCE!$W$17:$W$67,REFERENCE!$V$17:$V$67,HYDROGRAPH!F406)</f>
        <v>0</v>
      </c>
      <c r="H406" s="132">
        <f>(F406-G406)/2*REFERENCE!$P$19</f>
        <v>0</v>
      </c>
      <c r="I406">
        <f>(FINTERP('STAGE-STORAGE'!$D$4:$D$54,'STAGE-STORAGE'!$A$4:$A$54,H406))</f>
        <v>0</v>
      </c>
    </row>
    <row r="407" spans="1:9" x14ac:dyDescent="0.25">
      <c r="A407">
        <v>404</v>
      </c>
      <c r="B407" s="132">
        <f t="shared" si="27"/>
        <v>67.166666666666657</v>
      </c>
      <c r="C407" s="162">
        <f>IF(B407&lt;(MAX(USER_INPUT!$J$14:$J$2000)),FINTERP(USER_INPUT!$J$14:$J$2000,USER_INPUT!$K$14:$K$2000,HYDROGRAPH!B407),0)</f>
        <v>0</v>
      </c>
      <c r="D407" s="132">
        <f t="shared" si="26"/>
        <v>0</v>
      </c>
      <c r="E407" s="162">
        <f t="shared" si="28"/>
        <v>0</v>
      </c>
      <c r="F407" s="162">
        <f t="shared" si="29"/>
        <v>0</v>
      </c>
      <c r="G407" s="162">
        <f>FINTERP(REFERENCE!$W$17:$W$67,REFERENCE!$V$17:$V$67,HYDROGRAPH!F407)</f>
        <v>0</v>
      </c>
      <c r="H407" s="132">
        <f>(F407-G407)/2*REFERENCE!$P$19</f>
        <v>0</v>
      </c>
      <c r="I407">
        <f>(FINTERP('STAGE-STORAGE'!$D$4:$D$54,'STAGE-STORAGE'!$A$4:$A$54,H407))</f>
        <v>0</v>
      </c>
    </row>
    <row r="408" spans="1:9" x14ac:dyDescent="0.25">
      <c r="A408">
        <v>405</v>
      </c>
      <c r="B408" s="132">
        <f t="shared" si="27"/>
        <v>67.333333333333329</v>
      </c>
      <c r="C408" s="162">
        <f>IF(B408&lt;(MAX(USER_INPUT!$J$14:$J$2000)),FINTERP(USER_INPUT!$J$14:$J$2000,USER_INPUT!$K$14:$K$2000,HYDROGRAPH!B408),0)</f>
        <v>0</v>
      </c>
      <c r="D408" s="132">
        <f t="shared" si="26"/>
        <v>0</v>
      </c>
      <c r="E408" s="162">
        <f t="shared" si="28"/>
        <v>0</v>
      </c>
      <c r="F408" s="162">
        <f t="shared" si="29"/>
        <v>0</v>
      </c>
      <c r="G408" s="162">
        <f>FINTERP(REFERENCE!$W$17:$W$67,REFERENCE!$V$17:$V$67,HYDROGRAPH!F408)</f>
        <v>0</v>
      </c>
      <c r="H408" s="132">
        <f>(F408-G408)/2*REFERENCE!$P$19</f>
        <v>0</v>
      </c>
      <c r="I408">
        <f>(FINTERP('STAGE-STORAGE'!$D$4:$D$54,'STAGE-STORAGE'!$A$4:$A$54,H408))</f>
        <v>0</v>
      </c>
    </row>
    <row r="409" spans="1:9" x14ac:dyDescent="0.25">
      <c r="A409">
        <v>406</v>
      </c>
      <c r="B409" s="132">
        <f t="shared" si="27"/>
        <v>67.5</v>
      </c>
      <c r="C409" s="162">
        <f>IF(B409&lt;(MAX(USER_INPUT!$J$14:$J$2000)),FINTERP(USER_INPUT!$J$14:$J$2000,USER_INPUT!$K$14:$K$2000,HYDROGRAPH!B409),0)</f>
        <v>0</v>
      </c>
      <c r="D409" s="132">
        <f t="shared" si="26"/>
        <v>0</v>
      </c>
      <c r="E409" s="162">
        <f t="shared" si="28"/>
        <v>0</v>
      </c>
      <c r="F409" s="162">
        <f t="shared" si="29"/>
        <v>0</v>
      </c>
      <c r="G409" s="162">
        <f>FINTERP(REFERENCE!$W$17:$W$67,REFERENCE!$V$17:$V$67,HYDROGRAPH!F409)</f>
        <v>0</v>
      </c>
      <c r="H409" s="132">
        <f>(F409-G409)/2*REFERENCE!$P$19</f>
        <v>0</v>
      </c>
      <c r="I409">
        <f>(FINTERP('STAGE-STORAGE'!$D$4:$D$54,'STAGE-STORAGE'!$A$4:$A$54,H409))</f>
        <v>0</v>
      </c>
    </row>
    <row r="410" spans="1:9" x14ac:dyDescent="0.25">
      <c r="A410">
        <v>407</v>
      </c>
      <c r="B410" s="132">
        <f t="shared" si="27"/>
        <v>67.666666666666657</v>
      </c>
      <c r="C410" s="162">
        <f>IF(B410&lt;(MAX(USER_INPUT!$J$14:$J$2000)),FINTERP(USER_INPUT!$J$14:$J$2000,USER_INPUT!$K$14:$K$2000,HYDROGRAPH!B410),0)</f>
        <v>0</v>
      </c>
      <c r="D410" s="132">
        <f t="shared" si="26"/>
        <v>0</v>
      </c>
      <c r="E410" s="162">
        <f t="shared" si="28"/>
        <v>0</v>
      </c>
      <c r="F410" s="162">
        <f t="shared" si="29"/>
        <v>0</v>
      </c>
      <c r="G410" s="162">
        <f>FINTERP(REFERENCE!$W$17:$W$67,REFERENCE!$V$17:$V$67,HYDROGRAPH!F410)</f>
        <v>0</v>
      </c>
      <c r="H410" s="132">
        <f>(F410-G410)/2*REFERENCE!$P$19</f>
        <v>0</v>
      </c>
      <c r="I410">
        <f>(FINTERP('STAGE-STORAGE'!$D$4:$D$54,'STAGE-STORAGE'!$A$4:$A$54,H410))</f>
        <v>0</v>
      </c>
    </row>
    <row r="411" spans="1:9" x14ac:dyDescent="0.25">
      <c r="A411">
        <v>408</v>
      </c>
      <c r="B411" s="132">
        <f t="shared" si="27"/>
        <v>67.833333333333329</v>
      </c>
      <c r="C411" s="162">
        <f>IF(B411&lt;(MAX(USER_INPUT!$J$14:$J$2000)),FINTERP(USER_INPUT!$J$14:$J$2000,USER_INPUT!$K$14:$K$2000,HYDROGRAPH!B411),0)</f>
        <v>0</v>
      </c>
      <c r="D411" s="132">
        <f t="shared" si="26"/>
        <v>0</v>
      </c>
      <c r="E411" s="162">
        <f t="shared" si="28"/>
        <v>0</v>
      </c>
      <c r="F411" s="162">
        <f t="shared" si="29"/>
        <v>0</v>
      </c>
      <c r="G411" s="162">
        <f>FINTERP(REFERENCE!$W$17:$W$67,REFERENCE!$V$17:$V$67,HYDROGRAPH!F411)</f>
        <v>0</v>
      </c>
      <c r="H411" s="132">
        <f>(F411-G411)/2*REFERENCE!$P$19</f>
        <v>0</v>
      </c>
      <c r="I411">
        <f>(FINTERP('STAGE-STORAGE'!$D$4:$D$54,'STAGE-STORAGE'!$A$4:$A$54,H411))</f>
        <v>0</v>
      </c>
    </row>
    <row r="412" spans="1:9" x14ac:dyDescent="0.25">
      <c r="A412">
        <v>409</v>
      </c>
      <c r="B412" s="132">
        <f t="shared" si="27"/>
        <v>68</v>
      </c>
      <c r="C412" s="162">
        <f>IF(B412&lt;(MAX(USER_INPUT!$J$14:$J$2000)),FINTERP(USER_INPUT!$J$14:$J$2000,USER_INPUT!$K$14:$K$2000,HYDROGRAPH!B412),0)</f>
        <v>0</v>
      </c>
      <c r="D412" s="132">
        <f t="shared" si="26"/>
        <v>0</v>
      </c>
      <c r="E412" s="162">
        <f t="shared" si="28"/>
        <v>0</v>
      </c>
      <c r="F412" s="162">
        <f t="shared" si="29"/>
        <v>0</v>
      </c>
      <c r="G412" s="162">
        <f>FINTERP(REFERENCE!$W$17:$W$67,REFERENCE!$V$17:$V$67,HYDROGRAPH!F412)</f>
        <v>0</v>
      </c>
      <c r="H412" s="132">
        <f>(F412-G412)/2*REFERENCE!$P$19</f>
        <v>0</v>
      </c>
      <c r="I412">
        <f>(FINTERP('STAGE-STORAGE'!$D$4:$D$54,'STAGE-STORAGE'!$A$4:$A$54,H412))</f>
        <v>0</v>
      </c>
    </row>
    <row r="413" spans="1:9" x14ac:dyDescent="0.25">
      <c r="A413">
        <v>410</v>
      </c>
      <c r="B413" s="132">
        <f t="shared" si="27"/>
        <v>68.166666666666657</v>
      </c>
      <c r="C413" s="162">
        <f>IF(B413&lt;(MAX(USER_INPUT!$J$14:$J$2000)),FINTERP(USER_INPUT!$J$14:$J$2000,USER_INPUT!$K$14:$K$2000,HYDROGRAPH!B413),0)</f>
        <v>0</v>
      </c>
      <c r="D413" s="132">
        <f t="shared" si="26"/>
        <v>0</v>
      </c>
      <c r="E413" s="162">
        <f t="shared" si="28"/>
        <v>0</v>
      </c>
      <c r="F413" s="162">
        <f t="shared" si="29"/>
        <v>0</v>
      </c>
      <c r="G413" s="162">
        <f>FINTERP(REFERENCE!$W$17:$W$67,REFERENCE!$V$17:$V$67,HYDROGRAPH!F413)</f>
        <v>0</v>
      </c>
      <c r="H413" s="132">
        <f>(F413-G413)/2*REFERENCE!$P$19</f>
        <v>0</v>
      </c>
      <c r="I413">
        <f>(FINTERP('STAGE-STORAGE'!$D$4:$D$54,'STAGE-STORAGE'!$A$4:$A$54,H413))</f>
        <v>0</v>
      </c>
    </row>
    <row r="414" spans="1:9" x14ac:dyDescent="0.25">
      <c r="A414">
        <v>411</v>
      </c>
      <c r="B414" s="132">
        <f t="shared" si="27"/>
        <v>68.333333333333329</v>
      </c>
      <c r="C414" s="162">
        <f>IF(B414&lt;(MAX(USER_INPUT!$J$14:$J$2000)),FINTERP(USER_INPUT!$J$14:$J$2000,USER_INPUT!$K$14:$K$2000,HYDROGRAPH!B414),0)</f>
        <v>0</v>
      </c>
      <c r="D414" s="132">
        <f t="shared" si="26"/>
        <v>0</v>
      </c>
      <c r="E414" s="162">
        <f t="shared" si="28"/>
        <v>0</v>
      </c>
      <c r="F414" s="162">
        <f t="shared" si="29"/>
        <v>0</v>
      </c>
      <c r="G414" s="162">
        <f>FINTERP(REFERENCE!$W$17:$W$67,REFERENCE!$V$17:$V$67,HYDROGRAPH!F414)</f>
        <v>0</v>
      </c>
      <c r="H414" s="132">
        <f>(F414-G414)/2*REFERENCE!$P$19</f>
        <v>0</v>
      </c>
      <c r="I414">
        <f>(FINTERP('STAGE-STORAGE'!$D$4:$D$54,'STAGE-STORAGE'!$A$4:$A$54,H414))</f>
        <v>0</v>
      </c>
    </row>
    <row r="415" spans="1:9" x14ac:dyDescent="0.25">
      <c r="A415">
        <v>412</v>
      </c>
      <c r="B415" s="132">
        <f t="shared" si="27"/>
        <v>68.5</v>
      </c>
      <c r="C415" s="162">
        <f>IF(B415&lt;(MAX(USER_INPUT!$J$14:$J$2000)),FINTERP(USER_INPUT!$J$14:$J$2000,USER_INPUT!$K$14:$K$2000,HYDROGRAPH!B415),0)</f>
        <v>0</v>
      </c>
      <c r="D415" s="132">
        <f t="shared" si="26"/>
        <v>0</v>
      </c>
      <c r="E415" s="162">
        <f t="shared" si="28"/>
        <v>0</v>
      </c>
      <c r="F415" s="162">
        <f t="shared" si="29"/>
        <v>0</v>
      </c>
      <c r="G415" s="162">
        <f>FINTERP(REFERENCE!$W$17:$W$67,REFERENCE!$V$17:$V$67,HYDROGRAPH!F415)</f>
        <v>0</v>
      </c>
      <c r="H415" s="132">
        <f>(F415-G415)/2*REFERENCE!$P$19</f>
        <v>0</v>
      </c>
      <c r="I415">
        <f>(FINTERP('STAGE-STORAGE'!$D$4:$D$54,'STAGE-STORAGE'!$A$4:$A$54,H415))</f>
        <v>0</v>
      </c>
    </row>
    <row r="416" spans="1:9" x14ac:dyDescent="0.25">
      <c r="A416">
        <v>413</v>
      </c>
      <c r="B416" s="132">
        <f t="shared" si="27"/>
        <v>68.666666666666657</v>
      </c>
      <c r="C416" s="162">
        <f>IF(B416&lt;(MAX(USER_INPUT!$J$14:$J$2000)),FINTERP(USER_INPUT!$J$14:$J$2000,USER_INPUT!$K$14:$K$2000,HYDROGRAPH!B416),0)</f>
        <v>0</v>
      </c>
      <c r="D416" s="132">
        <f t="shared" si="26"/>
        <v>0</v>
      </c>
      <c r="E416" s="162">
        <f t="shared" si="28"/>
        <v>0</v>
      </c>
      <c r="F416" s="162">
        <f t="shared" si="29"/>
        <v>0</v>
      </c>
      <c r="G416" s="162">
        <f>FINTERP(REFERENCE!$W$17:$W$67,REFERENCE!$V$17:$V$67,HYDROGRAPH!F416)</f>
        <v>0</v>
      </c>
      <c r="H416" s="132">
        <f>(F416-G416)/2*REFERENCE!$P$19</f>
        <v>0</v>
      </c>
      <c r="I416">
        <f>(FINTERP('STAGE-STORAGE'!$D$4:$D$54,'STAGE-STORAGE'!$A$4:$A$54,H416))</f>
        <v>0</v>
      </c>
    </row>
    <row r="417" spans="1:9" x14ac:dyDescent="0.25">
      <c r="A417">
        <v>414</v>
      </c>
      <c r="B417" s="132">
        <f t="shared" si="27"/>
        <v>68.833333333333329</v>
      </c>
      <c r="C417" s="162">
        <f>IF(B417&lt;(MAX(USER_INPUT!$J$14:$J$2000)),FINTERP(USER_INPUT!$J$14:$J$2000,USER_INPUT!$K$14:$K$2000,HYDROGRAPH!B417),0)</f>
        <v>0</v>
      </c>
      <c r="D417" s="132">
        <f t="shared" si="26"/>
        <v>0</v>
      </c>
      <c r="E417" s="162">
        <f t="shared" si="28"/>
        <v>0</v>
      </c>
      <c r="F417" s="162">
        <f t="shared" si="29"/>
        <v>0</v>
      </c>
      <c r="G417" s="162">
        <f>FINTERP(REFERENCE!$W$17:$W$67,REFERENCE!$V$17:$V$67,HYDROGRAPH!F417)</f>
        <v>0</v>
      </c>
      <c r="H417" s="132">
        <f>(F417-G417)/2*REFERENCE!$P$19</f>
        <v>0</v>
      </c>
      <c r="I417">
        <f>(FINTERP('STAGE-STORAGE'!$D$4:$D$54,'STAGE-STORAGE'!$A$4:$A$54,H417))</f>
        <v>0</v>
      </c>
    </row>
    <row r="418" spans="1:9" x14ac:dyDescent="0.25">
      <c r="A418">
        <v>415</v>
      </c>
      <c r="B418" s="132">
        <f t="shared" si="27"/>
        <v>69</v>
      </c>
      <c r="C418" s="162">
        <f>IF(B418&lt;(MAX(USER_INPUT!$J$14:$J$2000)),FINTERP(USER_INPUT!$J$14:$J$2000,USER_INPUT!$K$14:$K$2000,HYDROGRAPH!B418),0)</f>
        <v>0</v>
      </c>
      <c r="D418" s="132">
        <f t="shared" si="26"/>
        <v>0</v>
      </c>
      <c r="E418" s="162">
        <f t="shared" si="28"/>
        <v>0</v>
      </c>
      <c r="F418" s="162">
        <f t="shared" si="29"/>
        <v>0</v>
      </c>
      <c r="G418" s="162">
        <f>FINTERP(REFERENCE!$W$17:$W$67,REFERENCE!$V$17:$V$67,HYDROGRAPH!F418)</f>
        <v>0</v>
      </c>
      <c r="H418" s="132">
        <f>(F418-G418)/2*REFERENCE!$P$19</f>
        <v>0</v>
      </c>
      <c r="I418">
        <f>(FINTERP('STAGE-STORAGE'!$D$4:$D$54,'STAGE-STORAGE'!$A$4:$A$54,H418))</f>
        <v>0</v>
      </c>
    </row>
    <row r="419" spans="1:9" x14ac:dyDescent="0.25">
      <c r="A419">
        <v>416</v>
      </c>
      <c r="B419" s="132">
        <f t="shared" si="27"/>
        <v>69.166666666666657</v>
      </c>
      <c r="C419" s="162">
        <f>IF(B419&lt;(MAX(USER_INPUT!$J$14:$J$2000)),FINTERP(USER_INPUT!$J$14:$J$2000,USER_INPUT!$K$14:$K$2000,HYDROGRAPH!B419),0)</f>
        <v>0</v>
      </c>
      <c r="D419" s="132">
        <f t="shared" si="26"/>
        <v>0</v>
      </c>
      <c r="E419" s="162">
        <f t="shared" si="28"/>
        <v>0</v>
      </c>
      <c r="F419" s="162">
        <f t="shared" si="29"/>
        <v>0</v>
      </c>
      <c r="G419" s="162">
        <f>FINTERP(REFERENCE!$W$17:$W$67,REFERENCE!$V$17:$V$67,HYDROGRAPH!F419)</f>
        <v>0</v>
      </c>
      <c r="H419" s="132">
        <f>(F419-G419)/2*REFERENCE!$P$19</f>
        <v>0</v>
      </c>
      <c r="I419">
        <f>(FINTERP('STAGE-STORAGE'!$D$4:$D$54,'STAGE-STORAGE'!$A$4:$A$54,H419))</f>
        <v>0</v>
      </c>
    </row>
    <row r="420" spans="1:9" x14ac:dyDescent="0.25">
      <c r="A420">
        <v>417</v>
      </c>
      <c r="B420" s="132">
        <f t="shared" si="27"/>
        <v>69.333333333333329</v>
      </c>
      <c r="C420" s="162">
        <f>IF(B420&lt;(MAX(USER_INPUT!$J$14:$J$2000)),FINTERP(USER_INPUT!$J$14:$J$2000,USER_INPUT!$K$14:$K$2000,HYDROGRAPH!B420),0)</f>
        <v>0</v>
      </c>
      <c r="D420" s="132">
        <f t="shared" si="26"/>
        <v>0</v>
      </c>
      <c r="E420" s="162">
        <f t="shared" si="28"/>
        <v>0</v>
      </c>
      <c r="F420" s="162">
        <f t="shared" si="29"/>
        <v>0</v>
      </c>
      <c r="G420" s="162">
        <f>FINTERP(REFERENCE!$W$17:$W$67,REFERENCE!$V$17:$V$67,HYDROGRAPH!F420)</f>
        <v>0</v>
      </c>
      <c r="H420" s="132">
        <f>(F420-G420)/2*REFERENCE!$P$19</f>
        <v>0</v>
      </c>
      <c r="I420">
        <f>(FINTERP('STAGE-STORAGE'!$D$4:$D$54,'STAGE-STORAGE'!$A$4:$A$54,H420))</f>
        <v>0</v>
      </c>
    </row>
    <row r="421" spans="1:9" x14ac:dyDescent="0.25">
      <c r="A421">
        <v>418</v>
      </c>
      <c r="B421" s="132">
        <f t="shared" si="27"/>
        <v>69.5</v>
      </c>
      <c r="C421" s="162">
        <f>IF(B421&lt;(MAX(USER_INPUT!$J$14:$J$2000)),FINTERP(USER_INPUT!$J$14:$J$2000,USER_INPUT!$K$14:$K$2000,HYDROGRAPH!B421),0)</f>
        <v>0</v>
      </c>
      <c r="D421" s="132">
        <f t="shared" si="26"/>
        <v>0</v>
      </c>
      <c r="E421" s="162">
        <f t="shared" si="28"/>
        <v>0</v>
      </c>
      <c r="F421" s="162">
        <f t="shared" si="29"/>
        <v>0</v>
      </c>
      <c r="G421" s="162">
        <f>FINTERP(REFERENCE!$W$17:$W$67,REFERENCE!$V$17:$V$67,HYDROGRAPH!F421)</f>
        <v>0</v>
      </c>
      <c r="H421" s="132">
        <f>(F421-G421)/2*REFERENCE!$P$19</f>
        <v>0</v>
      </c>
      <c r="I421">
        <f>(FINTERP('STAGE-STORAGE'!$D$4:$D$54,'STAGE-STORAGE'!$A$4:$A$54,H421))</f>
        <v>0</v>
      </c>
    </row>
    <row r="422" spans="1:9" x14ac:dyDescent="0.25">
      <c r="A422">
        <v>419</v>
      </c>
      <c r="B422" s="132">
        <f t="shared" si="27"/>
        <v>69.666666666666657</v>
      </c>
      <c r="C422" s="162">
        <f>IF(B422&lt;(MAX(USER_INPUT!$J$14:$J$2000)),FINTERP(USER_INPUT!$J$14:$J$2000,USER_INPUT!$K$14:$K$2000,HYDROGRAPH!B422),0)</f>
        <v>0</v>
      </c>
      <c r="D422" s="132">
        <f t="shared" si="26"/>
        <v>0</v>
      </c>
      <c r="E422" s="162">
        <f t="shared" si="28"/>
        <v>0</v>
      </c>
      <c r="F422" s="162">
        <f t="shared" si="29"/>
        <v>0</v>
      </c>
      <c r="G422" s="162">
        <f>FINTERP(REFERENCE!$W$17:$W$67,REFERENCE!$V$17:$V$67,HYDROGRAPH!F422)</f>
        <v>0</v>
      </c>
      <c r="H422" s="132">
        <f>(F422-G422)/2*REFERENCE!$P$19</f>
        <v>0</v>
      </c>
      <c r="I422">
        <f>(FINTERP('STAGE-STORAGE'!$D$4:$D$54,'STAGE-STORAGE'!$A$4:$A$54,H422))</f>
        <v>0</v>
      </c>
    </row>
    <row r="423" spans="1:9" x14ac:dyDescent="0.25">
      <c r="A423">
        <v>420</v>
      </c>
      <c r="B423" s="132">
        <f t="shared" si="27"/>
        <v>69.833333333333329</v>
      </c>
      <c r="C423" s="162">
        <f>IF(B423&lt;(MAX(USER_INPUT!$J$14:$J$2000)),FINTERP(USER_INPUT!$J$14:$J$2000,USER_INPUT!$K$14:$K$2000,HYDROGRAPH!B423),0)</f>
        <v>0</v>
      </c>
      <c r="D423" s="132">
        <f t="shared" si="26"/>
        <v>0</v>
      </c>
      <c r="E423" s="162">
        <f t="shared" si="28"/>
        <v>0</v>
      </c>
      <c r="F423" s="162">
        <f t="shared" si="29"/>
        <v>0</v>
      </c>
      <c r="G423" s="162">
        <f>FINTERP(REFERENCE!$W$17:$W$67,REFERENCE!$V$17:$V$67,HYDROGRAPH!F423)</f>
        <v>0</v>
      </c>
      <c r="H423" s="132">
        <f>(F423-G423)/2*REFERENCE!$P$19</f>
        <v>0</v>
      </c>
      <c r="I423">
        <f>(FINTERP('STAGE-STORAGE'!$D$4:$D$54,'STAGE-STORAGE'!$A$4:$A$54,H423))</f>
        <v>0</v>
      </c>
    </row>
    <row r="424" spans="1:9" x14ac:dyDescent="0.25">
      <c r="A424">
        <v>421</v>
      </c>
      <c r="B424" s="132">
        <f t="shared" si="27"/>
        <v>70</v>
      </c>
      <c r="C424" s="162">
        <f>IF(B424&lt;(MAX(USER_INPUT!$J$14:$J$2000)),FINTERP(USER_INPUT!$J$14:$J$2000,USER_INPUT!$K$14:$K$2000,HYDROGRAPH!B424),0)</f>
        <v>0</v>
      </c>
      <c r="D424" s="132">
        <f t="shared" si="26"/>
        <v>0</v>
      </c>
      <c r="E424" s="162">
        <f t="shared" si="28"/>
        <v>0</v>
      </c>
      <c r="F424" s="162">
        <f t="shared" si="29"/>
        <v>0</v>
      </c>
      <c r="G424" s="162">
        <f>FINTERP(REFERENCE!$W$17:$W$67,REFERENCE!$V$17:$V$67,HYDROGRAPH!F424)</f>
        <v>0</v>
      </c>
      <c r="H424" s="132">
        <f>(F424-G424)/2*REFERENCE!$P$19</f>
        <v>0</v>
      </c>
      <c r="I424">
        <f>(FINTERP('STAGE-STORAGE'!$D$4:$D$54,'STAGE-STORAGE'!$A$4:$A$54,H424))</f>
        <v>0</v>
      </c>
    </row>
    <row r="425" spans="1:9" x14ac:dyDescent="0.25">
      <c r="A425">
        <v>422</v>
      </c>
      <c r="B425" s="132">
        <f t="shared" si="27"/>
        <v>70.166666666666657</v>
      </c>
      <c r="C425" s="162">
        <f>IF(B425&lt;(MAX(USER_INPUT!$J$14:$J$2000)),FINTERP(USER_INPUT!$J$14:$J$2000,USER_INPUT!$K$14:$K$2000,HYDROGRAPH!B425),0)</f>
        <v>0</v>
      </c>
      <c r="D425" s="132">
        <f t="shared" si="26"/>
        <v>0</v>
      </c>
      <c r="E425" s="162">
        <f t="shared" si="28"/>
        <v>0</v>
      </c>
      <c r="F425" s="162">
        <f t="shared" si="29"/>
        <v>0</v>
      </c>
      <c r="G425" s="162">
        <f>FINTERP(REFERENCE!$W$17:$W$67,REFERENCE!$V$17:$V$67,HYDROGRAPH!F425)</f>
        <v>0</v>
      </c>
      <c r="H425" s="132">
        <f>(F425-G425)/2*REFERENCE!$P$19</f>
        <v>0</v>
      </c>
      <c r="I425">
        <f>(FINTERP('STAGE-STORAGE'!$D$4:$D$54,'STAGE-STORAGE'!$A$4:$A$54,H425))</f>
        <v>0</v>
      </c>
    </row>
    <row r="426" spans="1:9" x14ac:dyDescent="0.25">
      <c r="A426">
        <v>423</v>
      </c>
      <c r="B426" s="132">
        <f t="shared" si="27"/>
        <v>70.333333333333329</v>
      </c>
      <c r="C426" s="162">
        <f>IF(B426&lt;(MAX(USER_INPUT!$J$14:$J$2000)),FINTERP(USER_INPUT!$J$14:$J$2000,USER_INPUT!$K$14:$K$2000,HYDROGRAPH!B426),0)</f>
        <v>0</v>
      </c>
      <c r="D426" s="132">
        <f t="shared" si="26"/>
        <v>0</v>
      </c>
      <c r="E426" s="162">
        <f t="shared" si="28"/>
        <v>0</v>
      </c>
      <c r="F426" s="162">
        <f t="shared" si="29"/>
        <v>0</v>
      </c>
      <c r="G426" s="162">
        <f>FINTERP(REFERENCE!$W$17:$W$67,REFERENCE!$V$17:$V$67,HYDROGRAPH!F426)</f>
        <v>0</v>
      </c>
      <c r="H426" s="132">
        <f>(F426-G426)/2*REFERENCE!$P$19</f>
        <v>0</v>
      </c>
      <c r="I426">
        <f>(FINTERP('STAGE-STORAGE'!$D$4:$D$54,'STAGE-STORAGE'!$A$4:$A$54,H426))</f>
        <v>0</v>
      </c>
    </row>
    <row r="427" spans="1:9" x14ac:dyDescent="0.25">
      <c r="A427">
        <v>424</v>
      </c>
      <c r="B427" s="132">
        <f t="shared" si="27"/>
        <v>70.5</v>
      </c>
      <c r="C427" s="162">
        <f>IF(B427&lt;(MAX(USER_INPUT!$J$14:$J$2000)),FINTERP(USER_INPUT!$J$14:$J$2000,USER_INPUT!$K$14:$K$2000,HYDROGRAPH!B427),0)</f>
        <v>0</v>
      </c>
      <c r="D427" s="132">
        <f t="shared" si="26"/>
        <v>0</v>
      </c>
      <c r="E427" s="162">
        <f t="shared" si="28"/>
        <v>0</v>
      </c>
      <c r="F427" s="162">
        <f t="shared" si="29"/>
        <v>0</v>
      </c>
      <c r="G427" s="162">
        <f>FINTERP(REFERENCE!$W$17:$W$67,REFERENCE!$V$17:$V$67,HYDROGRAPH!F427)</f>
        <v>0</v>
      </c>
      <c r="H427" s="132">
        <f>(F427-G427)/2*REFERENCE!$P$19</f>
        <v>0</v>
      </c>
      <c r="I427">
        <f>(FINTERP('STAGE-STORAGE'!$D$4:$D$54,'STAGE-STORAGE'!$A$4:$A$54,H427))</f>
        <v>0</v>
      </c>
    </row>
    <row r="428" spans="1:9" x14ac:dyDescent="0.25">
      <c r="A428">
        <v>425</v>
      </c>
      <c r="B428" s="132">
        <f t="shared" si="27"/>
        <v>70.666666666666657</v>
      </c>
      <c r="C428" s="162">
        <f>IF(B428&lt;(MAX(USER_INPUT!$J$14:$J$2000)),FINTERP(USER_INPUT!$J$14:$J$2000,USER_INPUT!$K$14:$K$2000,HYDROGRAPH!B428),0)</f>
        <v>0</v>
      </c>
      <c r="D428" s="132">
        <f t="shared" si="26"/>
        <v>0</v>
      </c>
      <c r="E428" s="162">
        <f t="shared" si="28"/>
        <v>0</v>
      </c>
      <c r="F428" s="162">
        <f t="shared" si="29"/>
        <v>0</v>
      </c>
      <c r="G428" s="162">
        <f>FINTERP(REFERENCE!$W$17:$W$67,REFERENCE!$V$17:$V$67,HYDROGRAPH!F428)</f>
        <v>0</v>
      </c>
      <c r="H428" s="132">
        <f>(F428-G428)/2*REFERENCE!$P$19</f>
        <v>0</v>
      </c>
      <c r="I428">
        <f>(FINTERP('STAGE-STORAGE'!$D$4:$D$54,'STAGE-STORAGE'!$A$4:$A$54,H428))</f>
        <v>0</v>
      </c>
    </row>
    <row r="429" spans="1:9" x14ac:dyDescent="0.25">
      <c r="A429">
        <v>426</v>
      </c>
      <c r="B429" s="132">
        <f t="shared" si="27"/>
        <v>70.833333333333329</v>
      </c>
      <c r="C429" s="162">
        <f>IF(B429&lt;(MAX(USER_INPUT!$J$14:$J$2000)),FINTERP(USER_INPUT!$J$14:$J$2000,USER_INPUT!$K$14:$K$2000,HYDROGRAPH!B429),0)</f>
        <v>0</v>
      </c>
      <c r="D429" s="132">
        <f t="shared" si="26"/>
        <v>0</v>
      </c>
      <c r="E429" s="162">
        <f t="shared" si="28"/>
        <v>0</v>
      </c>
      <c r="F429" s="162">
        <f t="shared" si="29"/>
        <v>0</v>
      </c>
      <c r="G429" s="162">
        <f>FINTERP(REFERENCE!$W$17:$W$67,REFERENCE!$V$17:$V$67,HYDROGRAPH!F429)</f>
        <v>0</v>
      </c>
      <c r="H429" s="132">
        <f>(F429-G429)/2*REFERENCE!$P$19</f>
        <v>0</v>
      </c>
      <c r="I429">
        <f>(FINTERP('STAGE-STORAGE'!$D$4:$D$54,'STAGE-STORAGE'!$A$4:$A$54,H429))</f>
        <v>0</v>
      </c>
    </row>
    <row r="430" spans="1:9" x14ac:dyDescent="0.25">
      <c r="A430">
        <v>427</v>
      </c>
      <c r="B430" s="132">
        <f t="shared" si="27"/>
        <v>71</v>
      </c>
      <c r="C430" s="162">
        <f>IF(B430&lt;(MAX(USER_INPUT!$J$14:$J$2000)),FINTERP(USER_INPUT!$J$14:$J$2000,USER_INPUT!$K$14:$K$2000,HYDROGRAPH!B430),0)</f>
        <v>0</v>
      </c>
      <c r="D430" s="132">
        <f t="shared" si="26"/>
        <v>0</v>
      </c>
      <c r="E430" s="162">
        <f t="shared" si="28"/>
        <v>0</v>
      </c>
      <c r="F430" s="162">
        <f t="shared" si="29"/>
        <v>0</v>
      </c>
      <c r="G430" s="162">
        <f>FINTERP(REFERENCE!$W$17:$W$67,REFERENCE!$V$17:$V$67,HYDROGRAPH!F430)</f>
        <v>0</v>
      </c>
      <c r="H430" s="132">
        <f>(F430-G430)/2*REFERENCE!$P$19</f>
        <v>0</v>
      </c>
      <c r="I430">
        <f>(FINTERP('STAGE-STORAGE'!$D$4:$D$54,'STAGE-STORAGE'!$A$4:$A$54,H430))</f>
        <v>0</v>
      </c>
    </row>
    <row r="431" spans="1:9" x14ac:dyDescent="0.25">
      <c r="A431">
        <v>428</v>
      </c>
      <c r="B431" s="132">
        <f t="shared" si="27"/>
        <v>71.166666666666657</v>
      </c>
      <c r="C431" s="162">
        <f>IF(B431&lt;(MAX(USER_INPUT!$J$14:$J$2000)),FINTERP(USER_INPUT!$J$14:$J$2000,USER_INPUT!$K$14:$K$2000,HYDROGRAPH!B431),0)</f>
        <v>0</v>
      </c>
      <c r="D431" s="132">
        <f t="shared" si="26"/>
        <v>0</v>
      </c>
      <c r="E431" s="162">
        <f t="shared" si="28"/>
        <v>0</v>
      </c>
      <c r="F431" s="162">
        <f t="shared" si="29"/>
        <v>0</v>
      </c>
      <c r="G431" s="162">
        <f>FINTERP(REFERENCE!$W$17:$W$67,REFERENCE!$V$17:$V$67,HYDROGRAPH!F431)</f>
        <v>0</v>
      </c>
      <c r="H431" s="132">
        <f>(F431-G431)/2*REFERENCE!$P$19</f>
        <v>0</v>
      </c>
      <c r="I431">
        <f>(FINTERP('STAGE-STORAGE'!$D$4:$D$54,'STAGE-STORAGE'!$A$4:$A$54,H431))</f>
        <v>0</v>
      </c>
    </row>
    <row r="432" spans="1:9" x14ac:dyDescent="0.25">
      <c r="A432">
        <v>429</v>
      </c>
      <c r="B432" s="132">
        <f t="shared" si="27"/>
        <v>71.333333333333329</v>
      </c>
      <c r="C432" s="162">
        <f>IF(B432&lt;(MAX(USER_INPUT!$J$14:$J$2000)),FINTERP(USER_INPUT!$J$14:$J$2000,USER_INPUT!$K$14:$K$2000,HYDROGRAPH!B432),0)</f>
        <v>0</v>
      </c>
      <c r="D432" s="132">
        <f t="shared" si="26"/>
        <v>0</v>
      </c>
      <c r="E432" s="162">
        <f t="shared" si="28"/>
        <v>0</v>
      </c>
      <c r="F432" s="162">
        <f t="shared" si="29"/>
        <v>0</v>
      </c>
      <c r="G432" s="162">
        <f>FINTERP(REFERENCE!$W$17:$W$67,REFERENCE!$V$17:$V$67,HYDROGRAPH!F432)</f>
        <v>0</v>
      </c>
      <c r="H432" s="132">
        <f>(F432-G432)/2*REFERENCE!$P$19</f>
        <v>0</v>
      </c>
      <c r="I432">
        <f>(FINTERP('STAGE-STORAGE'!$D$4:$D$54,'STAGE-STORAGE'!$A$4:$A$54,H432))</f>
        <v>0</v>
      </c>
    </row>
    <row r="433" spans="1:9" x14ac:dyDescent="0.25">
      <c r="A433">
        <v>430</v>
      </c>
      <c r="B433" s="132">
        <f t="shared" si="27"/>
        <v>71.5</v>
      </c>
      <c r="C433" s="162">
        <f>IF(B433&lt;(MAX(USER_INPUT!$J$14:$J$2000)),FINTERP(USER_INPUT!$J$14:$J$2000,USER_INPUT!$K$14:$K$2000,HYDROGRAPH!B433),0)</f>
        <v>0</v>
      </c>
      <c r="D433" s="132">
        <f t="shared" si="26"/>
        <v>0</v>
      </c>
      <c r="E433" s="162">
        <f t="shared" si="28"/>
        <v>0</v>
      </c>
      <c r="F433" s="162">
        <f t="shared" si="29"/>
        <v>0</v>
      </c>
      <c r="G433" s="162">
        <f>FINTERP(REFERENCE!$W$17:$W$67,REFERENCE!$V$17:$V$67,HYDROGRAPH!F433)</f>
        <v>0</v>
      </c>
      <c r="H433" s="132">
        <f>(F433-G433)/2*REFERENCE!$P$19</f>
        <v>0</v>
      </c>
      <c r="I433">
        <f>(FINTERP('STAGE-STORAGE'!$D$4:$D$54,'STAGE-STORAGE'!$A$4:$A$54,H433))</f>
        <v>0</v>
      </c>
    </row>
    <row r="434" spans="1:9" x14ac:dyDescent="0.25">
      <c r="A434">
        <v>431</v>
      </c>
      <c r="B434" s="132">
        <f t="shared" si="27"/>
        <v>71.666666666666657</v>
      </c>
      <c r="C434" s="162">
        <f>IF(B434&lt;(MAX(USER_INPUT!$J$14:$J$2000)),FINTERP(USER_INPUT!$J$14:$J$2000,USER_INPUT!$K$14:$K$2000,HYDROGRAPH!B434),0)</f>
        <v>0</v>
      </c>
      <c r="D434" s="132">
        <f t="shared" si="26"/>
        <v>0</v>
      </c>
      <c r="E434" s="162">
        <f t="shared" si="28"/>
        <v>0</v>
      </c>
      <c r="F434" s="162">
        <f t="shared" si="29"/>
        <v>0</v>
      </c>
      <c r="G434" s="162">
        <f>FINTERP(REFERENCE!$W$17:$W$67,REFERENCE!$V$17:$V$67,HYDROGRAPH!F434)</f>
        <v>0</v>
      </c>
      <c r="H434" s="132">
        <f>(F434-G434)/2*REFERENCE!$P$19</f>
        <v>0</v>
      </c>
      <c r="I434">
        <f>(FINTERP('STAGE-STORAGE'!$D$4:$D$54,'STAGE-STORAGE'!$A$4:$A$54,H434))</f>
        <v>0</v>
      </c>
    </row>
    <row r="435" spans="1:9" x14ac:dyDescent="0.25">
      <c r="A435">
        <v>432</v>
      </c>
      <c r="B435" s="132">
        <f t="shared" si="27"/>
        <v>71.833333333333329</v>
      </c>
      <c r="C435" s="162">
        <f>IF(B435&lt;(MAX(USER_INPUT!$J$14:$J$2000)),FINTERP(USER_INPUT!$J$14:$J$2000,USER_INPUT!$K$14:$K$2000,HYDROGRAPH!B435),0)</f>
        <v>0</v>
      </c>
      <c r="D435" s="132">
        <f t="shared" si="26"/>
        <v>0</v>
      </c>
      <c r="E435" s="162">
        <f t="shared" si="28"/>
        <v>0</v>
      </c>
      <c r="F435" s="162">
        <f t="shared" si="29"/>
        <v>0</v>
      </c>
      <c r="G435" s="162">
        <f>FINTERP(REFERENCE!$W$17:$W$67,REFERENCE!$V$17:$V$67,HYDROGRAPH!F435)</f>
        <v>0</v>
      </c>
      <c r="H435" s="132">
        <f>(F435-G435)/2*REFERENCE!$P$19</f>
        <v>0</v>
      </c>
      <c r="I435">
        <f>(FINTERP('STAGE-STORAGE'!$D$4:$D$54,'STAGE-STORAGE'!$A$4:$A$54,H435))</f>
        <v>0</v>
      </c>
    </row>
    <row r="436" spans="1:9" x14ac:dyDescent="0.25">
      <c r="A436">
        <v>433</v>
      </c>
      <c r="B436" s="132">
        <f t="shared" si="27"/>
        <v>72</v>
      </c>
      <c r="C436" s="162">
        <f>IF(B436&lt;(MAX(USER_INPUT!$J$14:$J$2000)),FINTERP(USER_INPUT!$J$14:$J$2000,USER_INPUT!$K$14:$K$2000,HYDROGRAPH!B436),0)</f>
        <v>0</v>
      </c>
      <c r="D436" s="132">
        <f t="shared" si="26"/>
        <v>0</v>
      </c>
      <c r="E436" s="162">
        <f t="shared" si="28"/>
        <v>0</v>
      </c>
      <c r="F436" s="162">
        <f t="shared" si="29"/>
        <v>0</v>
      </c>
      <c r="G436" s="162">
        <f>FINTERP(REFERENCE!$W$17:$W$67,REFERENCE!$V$17:$V$67,HYDROGRAPH!F436)</f>
        <v>0</v>
      </c>
      <c r="H436" s="132">
        <f>(F436-G436)/2*REFERENCE!$P$19</f>
        <v>0</v>
      </c>
      <c r="I436">
        <f>(FINTERP('STAGE-STORAGE'!$D$4:$D$54,'STAGE-STORAGE'!$A$4:$A$54,H436))</f>
        <v>0</v>
      </c>
    </row>
    <row r="437" spans="1:9" x14ac:dyDescent="0.25">
      <c r="A437">
        <v>434</v>
      </c>
      <c r="B437" s="132">
        <f t="shared" si="27"/>
        <v>72.166666666666657</v>
      </c>
      <c r="C437" s="162">
        <f>IF(B437&lt;(MAX(USER_INPUT!$J$14:$J$2000)),FINTERP(USER_INPUT!$J$14:$J$2000,USER_INPUT!$K$14:$K$2000,HYDROGRAPH!B437),0)</f>
        <v>0</v>
      </c>
      <c r="D437" s="132">
        <f t="shared" si="26"/>
        <v>0</v>
      </c>
      <c r="E437" s="162">
        <f t="shared" si="28"/>
        <v>0</v>
      </c>
      <c r="F437" s="162">
        <f t="shared" si="29"/>
        <v>0</v>
      </c>
      <c r="G437" s="162">
        <f>FINTERP(REFERENCE!$W$17:$W$67,REFERENCE!$V$17:$V$67,HYDROGRAPH!F437)</f>
        <v>0</v>
      </c>
      <c r="H437" s="132">
        <f>(F437-G437)/2*REFERENCE!$P$19</f>
        <v>0</v>
      </c>
      <c r="I437">
        <f>(FINTERP('STAGE-STORAGE'!$D$4:$D$54,'STAGE-STORAGE'!$A$4:$A$54,H437))</f>
        <v>0</v>
      </c>
    </row>
    <row r="438" spans="1:9" x14ac:dyDescent="0.25">
      <c r="A438">
        <v>435</v>
      </c>
      <c r="B438" s="132">
        <f t="shared" si="27"/>
        <v>72.333333333333329</v>
      </c>
      <c r="C438" s="162">
        <f>IF(B438&lt;(MAX(USER_INPUT!$J$14:$J$2000)),FINTERP(USER_INPUT!$J$14:$J$2000,USER_INPUT!$K$14:$K$2000,HYDROGRAPH!B438),0)</f>
        <v>0</v>
      </c>
      <c r="D438" s="132">
        <f t="shared" si="26"/>
        <v>0</v>
      </c>
      <c r="E438" s="162">
        <f t="shared" si="28"/>
        <v>0</v>
      </c>
      <c r="F438" s="162">
        <f t="shared" si="29"/>
        <v>0</v>
      </c>
      <c r="G438" s="162">
        <f>FINTERP(REFERENCE!$W$17:$W$67,REFERENCE!$V$17:$V$67,HYDROGRAPH!F438)</f>
        <v>0</v>
      </c>
      <c r="H438" s="132">
        <f>(F438-G438)/2*REFERENCE!$P$19</f>
        <v>0</v>
      </c>
      <c r="I438">
        <f>(FINTERP('STAGE-STORAGE'!$D$4:$D$54,'STAGE-STORAGE'!$A$4:$A$54,H438))</f>
        <v>0</v>
      </c>
    </row>
    <row r="439" spans="1:9" x14ac:dyDescent="0.25">
      <c r="A439">
        <v>436</v>
      </c>
      <c r="B439" s="132">
        <f t="shared" si="27"/>
        <v>72.5</v>
      </c>
      <c r="C439" s="162">
        <f>IF(B439&lt;(MAX(USER_INPUT!$J$14:$J$2000)),FINTERP(USER_INPUT!$J$14:$J$2000,USER_INPUT!$K$14:$K$2000,HYDROGRAPH!B439),0)</f>
        <v>0</v>
      </c>
      <c r="D439" s="132">
        <f t="shared" si="26"/>
        <v>0</v>
      </c>
      <c r="E439" s="162">
        <f t="shared" si="28"/>
        <v>0</v>
      </c>
      <c r="F439" s="162">
        <f t="shared" si="29"/>
        <v>0</v>
      </c>
      <c r="G439" s="162">
        <f>FINTERP(REFERENCE!$W$17:$W$67,REFERENCE!$V$17:$V$67,HYDROGRAPH!F439)</f>
        <v>0</v>
      </c>
      <c r="H439" s="132">
        <f>(F439-G439)/2*REFERENCE!$P$19</f>
        <v>0</v>
      </c>
      <c r="I439">
        <f>(FINTERP('STAGE-STORAGE'!$D$4:$D$54,'STAGE-STORAGE'!$A$4:$A$54,H439))</f>
        <v>0</v>
      </c>
    </row>
    <row r="440" spans="1:9" x14ac:dyDescent="0.25">
      <c r="A440">
        <v>437</v>
      </c>
      <c r="B440" s="132">
        <f t="shared" si="27"/>
        <v>72.666666666666657</v>
      </c>
      <c r="C440" s="162">
        <f>IF(B440&lt;(MAX(USER_INPUT!$J$14:$J$2000)),FINTERP(USER_INPUT!$J$14:$J$2000,USER_INPUT!$K$14:$K$2000,HYDROGRAPH!B440),0)</f>
        <v>0</v>
      </c>
      <c r="D440" s="132">
        <f t="shared" si="26"/>
        <v>0</v>
      </c>
      <c r="E440" s="162">
        <f t="shared" si="28"/>
        <v>0</v>
      </c>
      <c r="F440" s="162">
        <f t="shared" si="29"/>
        <v>0</v>
      </c>
      <c r="G440" s="162">
        <f>FINTERP(REFERENCE!$W$17:$W$67,REFERENCE!$V$17:$V$67,HYDROGRAPH!F440)</f>
        <v>0</v>
      </c>
      <c r="H440" s="132">
        <f>(F440-G440)/2*REFERENCE!$P$19</f>
        <v>0</v>
      </c>
      <c r="I440">
        <f>(FINTERP('STAGE-STORAGE'!$D$4:$D$54,'STAGE-STORAGE'!$A$4:$A$54,H440))</f>
        <v>0</v>
      </c>
    </row>
    <row r="441" spans="1:9" x14ac:dyDescent="0.25">
      <c r="A441">
        <v>438</v>
      </c>
      <c r="B441" s="132">
        <f t="shared" si="27"/>
        <v>72.833333333333329</v>
      </c>
      <c r="C441" s="162">
        <f>IF(B441&lt;(MAX(USER_INPUT!$J$14:$J$2000)),FINTERP(USER_INPUT!$J$14:$J$2000,USER_INPUT!$K$14:$K$2000,HYDROGRAPH!B441),0)</f>
        <v>0</v>
      </c>
      <c r="D441" s="132">
        <f t="shared" si="26"/>
        <v>0</v>
      </c>
      <c r="E441" s="162">
        <f t="shared" si="28"/>
        <v>0</v>
      </c>
      <c r="F441" s="162">
        <f t="shared" si="29"/>
        <v>0</v>
      </c>
      <c r="G441" s="162">
        <f>FINTERP(REFERENCE!$W$17:$W$67,REFERENCE!$V$17:$V$67,HYDROGRAPH!F441)</f>
        <v>0</v>
      </c>
      <c r="H441" s="132">
        <f>(F441-G441)/2*REFERENCE!$P$19</f>
        <v>0</v>
      </c>
      <c r="I441">
        <f>(FINTERP('STAGE-STORAGE'!$D$4:$D$54,'STAGE-STORAGE'!$A$4:$A$54,H441))</f>
        <v>0</v>
      </c>
    </row>
    <row r="442" spans="1:9" x14ac:dyDescent="0.25">
      <c r="A442">
        <v>439</v>
      </c>
      <c r="B442" s="132">
        <f t="shared" si="27"/>
        <v>73</v>
      </c>
      <c r="C442" s="162">
        <f>IF(B442&lt;(MAX(USER_INPUT!$J$14:$J$2000)),FINTERP(USER_INPUT!$J$14:$J$2000,USER_INPUT!$K$14:$K$2000,HYDROGRAPH!B442),0)</f>
        <v>0</v>
      </c>
      <c r="D442" s="132">
        <f t="shared" si="26"/>
        <v>0</v>
      </c>
      <c r="E442" s="162">
        <f t="shared" si="28"/>
        <v>0</v>
      </c>
      <c r="F442" s="162">
        <f t="shared" si="29"/>
        <v>0</v>
      </c>
      <c r="G442" s="162">
        <f>FINTERP(REFERENCE!$W$17:$W$67,REFERENCE!$V$17:$V$67,HYDROGRAPH!F442)</f>
        <v>0</v>
      </c>
      <c r="H442" s="132">
        <f>(F442-G442)/2*REFERENCE!$P$19</f>
        <v>0</v>
      </c>
      <c r="I442">
        <f>(FINTERP('STAGE-STORAGE'!$D$4:$D$54,'STAGE-STORAGE'!$A$4:$A$54,H442))</f>
        <v>0</v>
      </c>
    </row>
    <row r="443" spans="1:9" x14ac:dyDescent="0.25">
      <c r="A443">
        <v>440</v>
      </c>
      <c r="B443" s="132">
        <f t="shared" si="27"/>
        <v>73.166666666666657</v>
      </c>
      <c r="C443" s="162">
        <f>IF(B443&lt;(MAX(USER_INPUT!$J$14:$J$2000)),FINTERP(USER_INPUT!$J$14:$J$2000,USER_INPUT!$K$14:$K$2000,HYDROGRAPH!B443),0)</f>
        <v>0</v>
      </c>
      <c r="D443" s="132">
        <f t="shared" si="26"/>
        <v>0</v>
      </c>
      <c r="E443" s="162">
        <f t="shared" si="28"/>
        <v>0</v>
      </c>
      <c r="F443" s="162">
        <f t="shared" si="29"/>
        <v>0</v>
      </c>
      <c r="G443" s="162">
        <f>FINTERP(REFERENCE!$W$17:$W$67,REFERENCE!$V$17:$V$67,HYDROGRAPH!F443)</f>
        <v>0</v>
      </c>
      <c r="H443" s="132">
        <f>(F443-G443)/2*REFERENCE!$P$19</f>
        <v>0</v>
      </c>
      <c r="I443">
        <f>(FINTERP('STAGE-STORAGE'!$D$4:$D$54,'STAGE-STORAGE'!$A$4:$A$54,H443))</f>
        <v>0</v>
      </c>
    </row>
    <row r="444" spans="1:9" x14ac:dyDescent="0.25">
      <c r="A444">
        <v>441</v>
      </c>
      <c r="B444" s="132">
        <f t="shared" si="27"/>
        <v>73.333333333333329</v>
      </c>
      <c r="C444" s="162">
        <f>IF(B444&lt;(MAX(USER_INPUT!$J$14:$J$2000)),FINTERP(USER_INPUT!$J$14:$J$2000,USER_INPUT!$K$14:$K$2000,HYDROGRAPH!B444),0)</f>
        <v>0</v>
      </c>
      <c r="D444" s="132">
        <f t="shared" si="26"/>
        <v>0</v>
      </c>
      <c r="E444" s="162">
        <f t="shared" si="28"/>
        <v>0</v>
      </c>
      <c r="F444" s="162">
        <f t="shared" si="29"/>
        <v>0</v>
      </c>
      <c r="G444" s="162">
        <f>FINTERP(REFERENCE!$W$17:$W$67,REFERENCE!$V$17:$V$67,HYDROGRAPH!F444)</f>
        <v>0</v>
      </c>
      <c r="H444" s="132">
        <f>(F444-G444)/2*REFERENCE!$P$19</f>
        <v>0</v>
      </c>
      <c r="I444">
        <f>(FINTERP('STAGE-STORAGE'!$D$4:$D$54,'STAGE-STORAGE'!$A$4:$A$54,H444))</f>
        <v>0</v>
      </c>
    </row>
    <row r="445" spans="1:9" x14ac:dyDescent="0.25">
      <c r="A445">
        <v>442</v>
      </c>
      <c r="B445" s="132">
        <f t="shared" si="27"/>
        <v>73.5</v>
      </c>
      <c r="C445" s="162">
        <f>IF(B445&lt;(MAX(USER_INPUT!$J$14:$J$2000)),FINTERP(USER_INPUT!$J$14:$J$2000,USER_INPUT!$K$14:$K$2000,HYDROGRAPH!B445),0)</f>
        <v>0</v>
      </c>
      <c r="D445" s="132">
        <f t="shared" si="26"/>
        <v>0</v>
      </c>
      <c r="E445" s="162">
        <f t="shared" si="28"/>
        <v>0</v>
      </c>
      <c r="F445" s="162">
        <f t="shared" si="29"/>
        <v>0</v>
      </c>
      <c r="G445" s="162">
        <f>FINTERP(REFERENCE!$W$17:$W$67,REFERENCE!$V$17:$V$67,HYDROGRAPH!F445)</f>
        <v>0</v>
      </c>
      <c r="H445" s="132">
        <f>(F445-G445)/2*REFERENCE!$P$19</f>
        <v>0</v>
      </c>
      <c r="I445">
        <f>(FINTERP('STAGE-STORAGE'!$D$4:$D$54,'STAGE-STORAGE'!$A$4:$A$54,H445))</f>
        <v>0</v>
      </c>
    </row>
    <row r="446" spans="1:9" x14ac:dyDescent="0.25">
      <c r="A446">
        <v>443</v>
      </c>
      <c r="B446" s="132">
        <f t="shared" si="27"/>
        <v>73.666666666666657</v>
      </c>
      <c r="C446" s="162">
        <f>IF(B446&lt;(MAX(USER_INPUT!$J$14:$J$2000)),FINTERP(USER_INPUT!$J$14:$J$2000,USER_INPUT!$K$14:$K$2000,HYDROGRAPH!B446),0)</f>
        <v>0</v>
      </c>
      <c r="D446" s="132">
        <f t="shared" si="26"/>
        <v>0</v>
      </c>
      <c r="E446" s="162">
        <f t="shared" si="28"/>
        <v>0</v>
      </c>
      <c r="F446" s="162">
        <f t="shared" si="29"/>
        <v>0</v>
      </c>
      <c r="G446" s="162">
        <f>FINTERP(REFERENCE!$W$17:$W$67,REFERENCE!$V$17:$V$67,HYDROGRAPH!F446)</f>
        <v>0</v>
      </c>
      <c r="H446" s="132">
        <f>(F446-G446)/2*REFERENCE!$P$19</f>
        <v>0</v>
      </c>
      <c r="I446">
        <f>(FINTERP('STAGE-STORAGE'!$D$4:$D$54,'STAGE-STORAGE'!$A$4:$A$54,H446))</f>
        <v>0</v>
      </c>
    </row>
    <row r="447" spans="1:9" x14ac:dyDescent="0.25">
      <c r="A447">
        <v>444</v>
      </c>
      <c r="B447" s="132">
        <f t="shared" si="27"/>
        <v>73.833333333333329</v>
      </c>
      <c r="C447" s="162">
        <f>IF(B447&lt;(MAX(USER_INPUT!$J$14:$J$2000)),FINTERP(USER_INPUT!$J$14:$J$2000,USER_INPUT!$K$14:$K$2000,HYDROGRAPH!B447),0)</f>
        <v>0</v>
      </c>
      <c r="D447" s="132">
        <f t="shared" si="26"/>
        <v>0</v>
      </c>
      <c r="E447" s="162">
        <f t="shared" si="28"/>
        <v>0</v>
      </c>
      <c r="F447" s="162">
        <f t="shared" si="29"/>
        <v>0</v>
      </c>
      <c r="G447" s="162">
        <f>FINTERP(REFERENCE!$W$17:$W$67,REFERENCE!$V$17:$V$67,HYDROGRAPH!F447)</f>
        <v>0</v>
      </c>
      <c r="H447" s="132">
        <f>(F447-G447)/2*REFERENCE!$P$19</f>
        <v>0</v>
      </c>
      <c r="I447">
        <f>(FINTERP('STAGE-STORAGE'!$D$4:$D$54,'STAGE-STORAGE'!$A$4:$A$54,H447))</f>
        <v>0</v>
      </c>
    </row>
    <row r="448" spans="1:9" x14ac:dyDescent="0.25">
      <c r="A448">
        <v>445</v>
      </c>
      <c r="B448" s="132">
        <f t="shared" si="27"/>
        <v>74</v>
      </c>
      <c r="C448" s="162">
        <f>IF(B448&lt;(MAX(USER_INPUT!$J$14:$J$2000)),FINTERP(USER_INPUT!$J$14:$J$2000,USER_INPUT!$K$14:$K$2000,HYDROGRAPH!B448),0)</f>
        <v>0</v>
      </c>
      <c r="D448" s="132">
        <f t="shared" si="26"/>
        <v>0</v>
      </c>
      <c r="E448" s="162">
        <f t="shared" si="28"/>
        <v>0</v>
      </c>
      <c r="F448" s="162">
        <f t="shared" si="29"/>
        <v>0</v>
      </c>
      <c r="G448" s="162">
        <f>FINTERP(REFERENCE!$W$17:$W$67,REFERENCE!$V$17:$V$67,HYDROGRAPH!F448)</f>
        <v>0</v>
      </c>
      <c r="H448" s="132">
        <f>(F448-G448)/2*REFERENCE!$P$19</f>
        <v>0</v>
      </c>
      <c r="I448">
        <f>(FINTERP('STAGE-STORAGE'!$D$4:$D$54,'STAGE-STORAGE'!$A$4:$A$54,H448))</f>
        <v>0</v>
      </c>
    </row>
    <row r="449" spans="1:9" x14ac:dyDescent="0.25">
      <c r="A449">
        <v>446</v>
      </c>
      <c r="B449" s="132">
        <f t="shared" si="27"/>
        <v>74.166666666666657</v>
      </c>
      <c r="C449" s="162">
        <f>IF(B449&lt;(MAX(USER_INPUT!$J$14:$J$2000)),FINTERP(USER_INPUT!$J$14:$J$2000,USER_INPUT!$K$14:$K$2000,HYDROGRAPH!B449),0)</f>
        <v>0</v>
      </c>
      <c r="D449" s="132">
        <f t="shared" si="26"/>
        <v>0</v>
      </c>
      <c r="E449" s="162">
        <f t="shared" si="28"/>
        <v>0</v>
      </c>
      <c r="F449" s="162">
        <f t="shared" si="29"/>
        <v>0</v>
      </c>
      <c r="G449" s="162">
        <f>FINTERP(REFERENCE!$W$17:$W$67,REFERENCE!$V$17:$V$67,HYDROGRAPH!F449)</f>
        <v>0</v>
      </c>
      <c r="H449" s="132">
        <f>(F449-G449)/2*REFERENCE!$P$19</f>
        <v>0</v>
      </c>
      <c r="I449">
        <f>(FINTERP('STAGE-STORAGE'!$D$4:$D$54,'STAGE-STORAGE'!$A$4:$A$54,H449))</f>
        <v>0</v>
      </c>
    </row>
    <row r="450" spans="1:9" x14ac:dyDescent="0.25">
      <c r="A450">
        <v>447</v>
      </c>
      <c r="B450" s="132">
        <f t="shared" si="27"/>
        <v>74.333333333333329</v>
      </c>
      <c r="C450" s="162">
        <f>IF(B450&lt;(MAX(USER_INPUT!$J$14:$J$2000)),FINTERP(USER_INPUT!$J$14:$J$2000,USER_INPUT!$K$14:$K$2000,HYDROGRAPH!B450),0)</f>
        <v>0</v>
      </c>
      <c r="D450" s="132">
        <f t="shared" si="26"/>
        <v>0</v>
      </c>
      <c r="E450" s="162">
        <f t="shared" si="28"/>
        <v>0</v>
      </c>
      <c r="F450" s="162">
        <f t="shared" si="29"/>
        <v>0</v>
      </c>
      <c r="G450" s="162">
        <f>FINTERP(REFERENCE!$W$17:$W$67,REFERENCE!$V$17:$V$67,HYDROGRAPH!F450)</f>
        <v>0</v>
      </c>
      <c r="H450" s="132">
        <f>(F450-G450)/2*REFERENCE!$P$19</f>
        <v>0</v>
      </c>
      <c r="I450">
        <f>(FINTERP('STAGE-STORAGE'!$D$4:$D$54,'STAGE-STORAGE'!$A$4:$A$54,H450))</f>
        <v>0</v>
      </c>
    </row>
    <row r="451" spans="1:9" x14ac:dyDescent="0.25">
      <c r="A451">
        <v>448</v>
      </c>
      <c r="B451" s="132">
        <f t="shared" si="27"/>
        <v>74.5</v>
      </c>
      <c r="C451" s="162">
        <f>IF(B451&lt;(MAX(USER_INPUT!$J$14:$J$2000)),FINTERP(USER_INPUT!$J$14:$J$2000,USER_INPUT!$K$14:$K$2000,HYDROGRAPH!B451),0)</f>
        <v>0</v>
      </c>
      <c r="D451" s="132">
        <f t="shared" si="26"/>
        <v>0</v>
      </c>
      <c r="E451" s="162">
        <f t="shared" si="28"/>
        <v>0</v>
      </c>
      <c r="F451" s="162">
        <f t="shared" si="29"/>
        <v>0</v>
      </c>
      <c r="G451" s="162">
        <f>FINTERP(REFERENCE!$W$17:$W$67,REFERENCE!$V$17:$V$67,HYDROGRAPH!F451)</f>
        <v>0</v>
      </c>
      <c r="H451" s="132">
        <f>(F451-G451)/2*REFERENCE!$P$19</f>
        <v>0</v>
      </c>
      <c r="I451">
        <f>(FINTERP('STAGE-STORAGE'!$D$4:$D$54,'STAGE-STORAGE'!$A$4:$A$54,H451))</f>
        <v>0</v>
      </c>
    </row>
    <row r="452" spans="1:9" x14ac:dyDescent="0.25">
      <c r="A452">
        <v>449</v>
      </c>
      <c r="B452" s="132">
        <f t="shared" si="27"/>
        <v>74.666666666666657</v>
      </c>
      <c r="C452" s="162">
        <f>IF(B452&lt;(MAX(USER_INPUT!$J$14:$J$2000)),FINTERP(USER_INPUT!$J$14:$J$2000,USER_INPUT!$K$14:$K$2000,HYDROGRAPH!B452),0)</f>
        <v>0</v>
      </c>
      <c r="D452" s="132">
        <f t="shared" si="26"/>
        <v>0</v>
      </c>
      <c r="E452" s="162">
        <f t="shared" si="28"/>
        <v>0</v>
      </c>
      <c r="F452" s="162">
        <f t="shared" si="29"/>
        <v>0</v>
      </c>
      <c r="G452" s="162">
        <f>FINTERP(REFERENCE!$W$17:$W$67,REFERENCE!$V$17:$V$67,HYDROGRAPH!F452)</f>
        <v>0</v>
      </c>
      <c r="H452" s="132">
        <f>(F452-G452)/2*REFERENCE!$P$19</f>
        <v>0</v>
      </c>
      <c r="I452">
        <f>(FINTERP('STAGE-STORAGE'!$D$4:$D$54,'STAGE-STORAGE'!$A$4:$A$54,H452))</f>
        <v>0</v>
      </c>
    </row>
    <row r="453" spans="1:9" x14ac:dyDescent="0.25">
      <c r="A453">
        <v>450</v>
      </c>
      <c r="B453" s="132">
        <f t="shared" si="27"/>
        <v>74.833333333333329</v>
      </c>
      <c r="C453" s="162">
        <f>IF(B453&lt;(MAX(USER_INPUT!$J$14:$J$2000)),FINTERP(USER_INPUT!$J$14:$J$2000,USER_INPUT!$K$14:$K$2000,HYDROGRAPH!B453),0)</f>
        <v>0</v>
      </c>
      <c r="D453" s="132">
        <f t="shared" ref="D453:D516" si="30">C453+C454</f>
        <v>0</v>
      </c>
      <c r="E453" s="162">
        <f t="shared" si="28"/>
        <v>0</v>
      </c>
      <c r="F453" s="162">
        <f t="shared" si="29"/>
        <v>0</v>
      </c>
      <c r="G453" s="162">
        <f>FINTERP(REFERENCE!$W$17:$W$67,REFERENCE!$V$17:$V$67,HYDROGRAPH!F453)</f>
        <v>0</v>
      </c>
      <c r="H453" s="132">
        <f>(F453-G453)/2*REFERENCE!$P$19</f>
        <v>0</v>
      </c>
      <c r="I453">
        <f>(FINTERP('STAGE-STORAGE'!$D$4:$D$54,'STAGE-STORAGE'!$A$4:$A$54,H453))</f>
        <v>0</v>
      </c>
    </row>
    <row r="454" spans="1:9" x14ac:dyDescent="0.25">
      <c r="A454">
        <v>451</v>
      </c>
      <c r="B454" s="132">
        <f t="shared" si="27"/>
        <v>75</v>
      </c>
      <c r="C454" s="162">
        <f>IF(B454&lt;(MAX(USER_INPUT!$J$14:$J$2000)),FINTERP(USER_INPUT!$J$14:$J$2000,USER_INPUT!$K$14:$K$2000,HYDROGRAPH!B454),0)</f>
        <v>0</v>
      </c>
      <c r="D454" s="132">
        <f t="shared" si="30"/>
        <v>0</v>
      </c>
      <c r="E454" s="162">
        <f t="shared" si="28"/>
        <v>0</v>
      </c>
      <c r="F454" s="162">
        <f t="shared" si="29"/>
        <v>0</v>
      </c>
      <c r="G454" s="162">
        <f>FINTERP(REFERENCE!$W$17:$W$67,REFERENCE!$V$17:$V$67,HYDROGRAPH!F454)</f>
        <v>0</v>
      </c>
      <c r="H454" s="132">
        <f>(F454-G454)/2*REFERENCE!$P$19</f>
        <v>0</v>
      </c>
      <c r="I454">
        <f>(FINTERP('STAGE-STORAGE'!$D$4:$D$54,'STAGE-STORAGE'!$A$4:$A$54,H454))</f>
        <v>0</v>
      </c>
    </row>
    <row r="455" spans="1:9" x14ac:dyDescent="0.25">
      <c r="A455">
        <v>452</v>
      </c>
      <c r="B455" s="132">
        <f t="shared" ref="B455:B518" si="31">$B$5*A454</f>
        <v>75.166666666666657</v>
      </c>
      <c r="C455" s="162">
        <f>IF(B455&lt;(MAX(USER_INPUT!$J$14:$J$2000)),FINTERP(USER_INPUT!$J$14:$J$2000,USER_INPUT!$K$14:$K$2000,HYDROGRAPH!B455),0)</f>
        <v>0</v>
      </c>
      <c r="D455" s="132">
        <f t="shared" si="30"/>
        <v>0</v>
      </c>
      <c r="E455" s="162">
        <f t="shared" si="28"/>
        <v>0</v>
      </c>
      <c r="F455" s="162">
        <f t="shared" si="29"/>
        <v>0</v>
      </c>
      <c r="G455" s="162">
        <f>FINTERP(REFERENCE!$W$17:$W$67,REFERENCE!$V$17:$V$67,HYDROGRAPH!F455)</f>
        <v>0</v>
      </c>
      <c r="H455" s="132">
        <f>(F455-G455)/2*REFERENCE!$P$19</f>
        <v>0</v>
      </c>
      <c r="I455">
        <f>(FINTERP('STAGE-STORAGE'!$D$4:$D$54,'STAGE-STORAGE'!$A$4:$A$54,H455))</f>
        <v>0</v>
      </c>
    </row>
    <row r="456" spans="1:9" x14ac:dyDescent="0.25">
      <c r="A456">
        <v>453</v>
      </c>
      <c r="B456" s="132">
        <f t="shared" si="31"/>
        <v>75.333333333333329</v>
      </c>
      <c r="C456" s="162">
        <f>IF(B456&lt;(MAX(USER_INPUT!$J$14:$J$2000)),FINTERP(USER_INPUT!$J$14:$J$2000,USER_INPUT!$K$14:$K$2000,HYDROGRAPH!B456),0)</f>
        <v>0</v>
      </c>
      <c r="D456" s="132">
        <f t="shared" si="30"/>
        <v>0</v>
      </c>
      <c r="E456" s="162">
        <f t="shared" si="28"/>
        <v>0</v>
      </c>
      <c r="F456" s="162">
        <f t="shared" si="29"/>
        <v>0</v>
      </c>
      <c r="G456" s="162">
        <f>FINTERP(REFERENCE!$W$17:$W$67,REFERENCE!$V$17:$V$67,HYDROGRAPH!F456)</f>
        <v>0</v>
      </c>
      <c r="H456" s="132">
        <f>(F456-G456)/2*REFERENCE!$P$19</f>
        <v>0</v>
      </c>
      <c r="I456">
        <f>(FINTERP('STAGE-STORAGE'!$D$4:$D$54,'STAGE-STORAGE'!$A$4:$A$54,H456))</f>
        <v>0</v>
      </c>
    </row>
    <row r="457" spans="1:9" x14ac:dyDescent="0.25">
      <c r="A457">
        <v>454</v>
      </c>
      <c r="B457" s="132">
        <f t="shared" si="31"/>
        <v>75.5</v>
      </c>
      <c r="C457" s="162">
        <f>IF(B457&lt;(MAX(USER_INPUT!$J$14:$J$2000)),FINTERP(USER_INPUT!$J$14:$J$2000,USER_INPUT!$K$14:$K$2000,HYDROGRAPH!B457),0)</f>
        <v>0</v>
      </c>
      <c r="D457" s="132">
        <f t="shared" si="30"/>
        <v>0</v>
      </c>
      <c r="E457" s="162">
        <f t="shared" ref="E457:E520" si="32">F456-(2*G456)</f>
        <v>0</v>
      </c>
      <c r="F457" s="162">
        <f t="shared" ref="F457:F520" si="33">D457+E457</f>
        <v>0</v>
      </c>
      <c r="G457" s="162">
        <f>FINTERP(REFERENCE!$W$17:$W$67,REFERENCE!$V$17:$V$67,HYDROGRAPH!F457)</f>
        <v>0</v>
      </c>
      <c r="H457" s="132">
        <f>(F457-G457)/2*REFERENCE!$P$19</f>
        <v>0</v>
      </c>
      <c r="I457">
        <f>(FINTERP('STAGE-STORAGE'!$D$4:$D$54,'STAGE-STORAGE'!$A$4:$A$54,H457))</f>
        <v>0</v>
      </c>
    </row>
    <row r="458" spans="1:9" x14ac:dyDescent="0.25">
      <c r="A458">
        <v>455</v>
      </c>
      <c r="B458" s="132">
        <f t="shared" si="31"/>
        <v>75.666666666666657</v>
      </c>
      <c r="C458" s="162">
        <f>IF(B458&lt;(MAX(USER_INPUT!$J$14:$J$2000)),FINTERP(USER_INPUT!$J$14:$J$2000,USER_INPUT!$K$14:$K$2000,HYDROGRAPH!B458),0)</f>
        <v>0</v>
      </c>
      <c r="D458" s="132">
        <f t="shared" si="30"/>
        <v>0</v>
      </c>
      <c r="E458" s="162">
        <f t="shared" si="32"/>
        <v>0</v>
      </c>
      <c r="F458" s="162">
        <f t="shared" si="33"/>
        <v>0</v>
      </c>
      <c r="G458" s="162">
        <f>FINTERP(REFERENCE!$W$17:$W$67,REFERENCE!$V$17:$V$67,HYDROGRAPH!F458)</f>
        <v>0</v>
      </c>
      <c r="H458" s="132">
        <f>(F458-G458)/2*REFERENCE!$P$19</f>
        <v>0</v>
      </c>
      <c r="I458">
        <f>(FINTERP('STAGE-STORAGE'!$D$4:$D$54,'STAGE-STORAGE'!$A$4:$A$54,H458))</f>
        <v>0</v>
      </c>
    </row>
    <row r="459" spans="1:9" x14ac:dyDescent="0.25">
      <c r="A459">
        <v>456</v>
      </c>
      <c r="B459" s="132">
        <f t="shared" si="31"/>
        <v>75.833333333333329</v>
      </c>
      <c r="C459" s="162">
        <f>IF(B459&lt;(MAX(USER_INPUT!$J$14:$J$2000)),FINTERP(USER_INPUT!$J$14:$J$2000,USER_INPUT!$K$14:$K$2000,HYDROGRAPH!B459),0)</f>
        <v>0</v>
      </c>
      <c r="D459" s="132">
        <f t="shared" si="30"/>
        <v>0</v>
      </c>
      <c r="E459" s="162">
        <f t="shared" si="32"/>
        <v>0</v>
      </c>
      <c r="F459" s="162">
        <f t="shared" si="33"/>
        <v>0</v>
      </c>
      <c r="G459" s="162">
        <f>FINTERP(REFERENCE!$W$17:$W$67,REFERENCE!$V$17:$V$67,HYDROGRAPH!F459)</f>
        <v>0</v>
      </c>
      <c r="H459" s="132">
        <f>(F459-G459)/2*REFERENCE!$P$19</f>
        <v>0</v>
      </c>
      <c r="I459">
        <f>(FINTERP('STAGE-STORAGE'!$D$4:$D$54,'STAGE-STORAGE'!$A$4:$A$54,H459))</f>
        <v>0</v>
      </c>
    </row>
    <row r="460" spans="1:9" x14ac:dyDescent="0.25">
      <c r="A460">
        <v>457</v>
      </c>
      <c r="B460" s="132">
        <f t="shared" si="31"/>
        <v>76</v>
      </c>
      <c r="C460" s="162">
        <f>IF(B460&lt;(MAX(USER_INPUT!$J$14:$J$2000)),FINTERP(USER_INPUT!$J$14:$J$2000,USER_INPUT!$K$14:$K$2000,HYDROGRAPH!B460),0)</f>
        <v>0</v>
      </c>
      <c r="D460" s="132">
        <f t="shared" si="30"/>
        <v>0</v>
      </c>
      <c r="E460" s="162">
        <f t="shared" si="32"/>
        <v>0</v>
      </c>
      <c r="F460" s="162">
        <f t="shared" si="33"/>
        <v>0</v>
      </c>
      <c r="G460" s="162">
        <f>FINTERP(REFERENCE!$W$17:$W$67,REFERENCE!$V$17:$V$67,HYDROGRAPH!F460)</f>
        <v>0</v>
      </c>
      <c r="H460" s="132">
        <f>(F460-G460)/2*REFERENCE!$P$19</f>
        <v>0</v>
      </c>
      <c r="I460">
        <f>(FINTERP('STAGE-STORAGE'!$D$4:$D$54,'STAGE-STORAGE'!$A$4:$A$54,H460))</f>
        <v>0</v>
      </c>
    </row>
    <row r="461" spans="1:9" x14ac:dyDescent="0.25">
      <c r="A461">
        <v>458</v>
      </c>
      <c r="B461" s="132">
        <f t="shared" si="31"/>
        <v>76.166666666666657</v>
      </c>
      <c r="C461" s="162">
        <f>IF(B461&lt;(MAX(USER_INPUT!$J$14:$J$2000)),FINTERP(USER_INPUT!$J$14:$J$2000,USER_INPUT!$K$14:$K$2000,HYDROGRAPH!B461),0)</f>
        <v>0</v>
      </c>
      <c r="D461" s="132">
        <f t="shared" si="30"/>
        <v>0</v>
      </c>
      <c r="E461" s="162">
        <f t="shared" si="32"/>
        <v>0</v>
      </c>
      <c r="F461" s="162">
        <f t="shared" si="33"/>
        <v>0</v>
      </c>
      <c r="G461" s="162">
        <f>FINTERP(REFERENCE!$W$17:$W$67,REFERENCE!$V$17:$V$67,HYDROGRAPH!F461)</f>
        <v>0</v>
      </c>
      <c r="H461" s="132">
        <f>(F461-G461)/2*REFERENCE!$P$19</f>
        <v>0</v>
      </c>
      <c r="I461">
        <f>(FINTERP('STAGE-STORAGE'!$D$4:$D$54,'STAGE-STORAGE'!$A$4:$A$54,H461))</f>
        <v>0</v>
      </c>
    </row>
    <row r="462" spans="1:9" x14ac:dyDescent="0.25">
      <c r="A462">
        <v>459</v>
      </c>
      <c r="B462" s="132">
        <f t="shared" si="31"/>
        <v>76.333333333333329</v>
      </c>
      <c r="C462" s="162">
        <f>IF(B462&lt;(MAX(USER_INPUT!$J$14:$J$2000)),FINTERP(USER_INPUT!$J$14:$J$2000,USER_INPUT!$K$14:$K$2000,HYDROGRAPH!B462),0)</f>
        <v>0</v>
      </c>
      <c r="D462" s="132">
        <f t="shared" si="30"/>
        <v>0</v>
      </c>
      <c r="E462" s="162">
        <f t="shared" si="32"/>
        <v>0</v>
      </c>
      <c r="F462" s="162">
        <f t="shared" si="33"/>
        <v>0</v>
      </c>
      <c r="G462" s="162">
        <f>FINTERP(REFERENCE!$W$17:$W$67,REFERENCE!$V$17:$V$67,HYDROGRAPH!F462)</f>
        <v>0</v>
      </c>
      <c r="H462" s="132">
        <f>(F462-G462)/2*REFERENCE!$P$19</f>
        <v>0</v>
      </c>
      <c r="I462">
        <f>(FINTERP('STAGE-STORAGE'!$D$4:$D$54,'STAGE-STORAGE'!$A$4:$A$54,H462))</f>
        <v>0</v>
      </c>
    </row>
    <row r="463" spans="1:9" x14ac:dyDescent="0.25">
      <c r="A463">
        <v>460</v>
      </c>
      <c r="B463" s="132">
        <f t="shared" si="31"/>
        <v>76.5</v>
      </c>
      <c r="C463" s="162">
        <f>IF(B463&lt;(MAX(USER_INPUT!$J$14:$J$2000)),FINTERP(USER_INPUT!$J$14:$J$2000,USER_INPUT!$K$14:$K$2000,HYDROGRAPH!B463),0)</f>
        <v>0</v>
      </c>
      <c r="D463" s="132">
        <f t="shared" si="30"/>
        <v>0</v>
      </c>
      <c r="E463" s="162">
        <f t="shared" si="32"/>
        <v>0</v>
      </c>
      <c r="F463" s="162">
        <f t="shared" si="33"/>
        <v>0</v>
      </c>
      <c r="G463" s="162">
        <f>FINTERP(REFERENCE!$W$17:$W$67,REFERENCE!$V$17:$V$67,HYDROGRAPH!F463)</f>
        <v>0</v>
      </c>
      <c r="H463" s="132">
        <f>(F463-G463)/2*REFERENCE!$P$19</f>
        <v>0</v>
      </c>
      <c r="I463">
        <f>(FINTERP('STAGE-STORAGE'!$D$4:$D$54,'STAGE-STORAGE'!$A$4:$A$54,H463))</f>
        <v>0</v>
      </c>
    </row>
    <row r="464" spans="1:9" x14ac:dyDescent="0.25">
      <c r="A464">
        <v>461</v>
      </c>
      <c r="B464" s="132">
        <f t="shared" si="31"/>
        <v>76.666666666666657</v>
      </c>
      <c r="C464" s="162">
        <f>IF(B464&lt;(MAX(USER_INPUT!$J$14:$J$2000)),FINTERP(USER_INPUT!$J$14:$J$2000,USER_INPUT!$K$14:$K$2000,HYDROGRAPH!B464),0)</f>
        <v>0</v>
      </c>
      <c r="D464" s="132">
        <f t="shared" si="30"/>
        <v>0</v>
      </c>
      <c r="E464" s="162">
        <f t="shared" si="32"/>
        <v>0</v>
      </c>
      <c r="F464" s="162">
        <f t="shared" si="33"/>
        <v>0</v>
      </c>
      <c r="G464" s="162">
        <f>FINTERP(REFERENCE!$W$17:$W$67,REFERENCE!$V$17:$V$67,HYDROGRAPH!F464)</f>
        <v>0</v>
      </c>
      <c r="H464" s="132">
        <f>(F464-G464)/2*REFERENCE!$P$19</f>
        <v>0</v>
      </c>
      <c r="I464">
        <f>(FINTERP('STAGE-STORAGE'!$D$4:$D$54,'STAGE-STORAGE'!$A$4:$A$54,H464))</f>
        <v>0</v>
      </c>
    </row>
    <row r="465" spans="1:9" x14ac:dyDescent="0.25">
      <c r="A465">
        <v>462</v>
      </c>
      <c r="B465" s="132">
        <f t="shared" si="31"/>
        <v>76.833333333333329</v>
      </c>
      <c r="C465" s="162">
        <f>IF(B465&lt;(MAX(USER_INPUT!$J$14:$J$2000)),FINTERP(USER_INPUT!$J$14:$J$2000,USER_INPUT!$K$14:$K$2000,HYDROGRAPH!B465),0)</f>
        <v>0</v>
      </c>
      <c r="D465" s="132">
        <f t="shared" si="30"/>
        <v>0</v>
      </c>
      <c r="E465" s="162">
        <f t="shared" si="32"/>
        <v>0</v>
      </c>
      <c r="F465" s="162">
        <f t="shared" si="33"/>
        <v>0</v>
      </c>
      <c r="G465" s="162">
        <f>FINTERP(REFERENCE!$W$17:$W$67,REFERENCE!$V$17:$V$67,HYDROGRAPH!F465)</f>
        <v>0</v>
      </c>
      <c r="H465" s="132">
        <f>(F465-G465)/2*REFERENCE!$P$19</f>
        <v>0</v>
      </c>
      <c r="I465">
        <f>(FINTERP('STAGE-STORAGE'!$D$4:$D$54,'STAGE-STORAGE'!$A$4:$A$54,H465))</f>
        <v>0</v>
      </c>
    </row>
    <row r="466" spans="1:9" x14ac:dyDescent="0.25">
      <c r="A466">
        <v>463</v>
      </c>
      <c r="B466" s="132">
        <f t="shared" si="31"/>
        <v>77</v>
      </c>
      <c r="C466" s="162">
        <f>IF(B466&lt;(MAX(USER_INPUT!$J$14:$J$2000)),FINTERP(USER_INPUT!$J$14:$J$2000,USER_INPUT!$K$14:$K$2000,HYDROGRAPH!B466),0)</f>
        <v>0</v>
      </c>
      <c r="D466" s="132">
        <f t="shared" si="30"/>
        <v>0</v>
      </c>
      <c r="E466" s="162">
        <f t="shared" si="32"/>
        <v>0</v>
      </c>
      <c r="F466" s="162">
        <f t="shared" si="33"/>
        <v>0</v>
      </c>
      <c r="G466" s="162">
        <f>FINTERP(REFERENCE!$W$17:$W$67,REFERENCE!$V$17:$V$67,HYDROGRAPH!F466)</f>
        <v>0</v>
      </c>
      <c r="H466" s="132">
        <f>(F466-G466)/2*REFERENCE!$P$19</f>
        <v>0</v>
      </c>
      <c r="I466">
        <f>(FINTERP('STAGE-STORAGE'!$D$4:$D$54,'STAGE-STORAGE'!$A$4:$A$54,H466))</f>
        <v>0</v>
      </c>
    </row>
    <row r="467" spans="1:9" x14ac:dyDescent="0.25">
      <c r="A467">
        <v>464</v>
      </c>
      <c r="B467" s="132">
        <f t="shared" si="31"/>
        <v>77.166666666666657</v>
      </c>
      <c r="C467" s="162">
        <f>IF(B467&lt;(MAX(USER_INPUT!$J$14:$J$2000)),FINTERP(USER_INPUT!$J$14:$J$2000,USER_INPUT!$K$14:$K$2000,HYDROGRAPH!B467),0)</f>
        <v>0</v>
      </c>
      <c r="D467" s="132">
        <f t="shared" si="30"/>
        <v>0</v>
      </c>
      <c r="E467" s="162">
        <f t="shared" si="32"/>
        <v>0</v>
      </c>
      <c r="F467" s="162">
        <f t="shared" si="33"/>
        <v>0</v>
      </c>
      <c r="G467" s="162">
        <f>FINTERP(REFERENCE!$W$17:$W$67,REFERENCE!$V$17:$V$67,HYDROGRAPH!F467)</f>
        <v>0</v>
      </c>
      <c r="H467" s="132">
        <f>(F467-G467)/2*REFERENCE!$P$19</f>
        <v>0</v>
      </c>
      <c r="I467">
        <f>(FINTERP('STAGE-STORAGE'!$D$4:$D$54,'STAGE-STORAGE'!$A$4:$A$54,H467))</f>
        <v>0</v>
      </c>
    </row>
    <row r="468" spans="1:9" x14ac:dyDescent="0.25">
      <c r="A468">
        <v>465</v>
      </c>
      <c r="B468" s="132">
        <f t="shared" si="31"/>
        <v>77.333333333333329</v>
      </c>
      <c r="C468" s="162">
        <f>IF(B468&lt;(MAX(USER_INPUT!$J$14:$J$2000)),FINTERP(USER_INPUT!$J$14:$J$2000,USER_INPUT!$K$14:$K$2000,HYDROGRAPH!B468),0)</f>
        <v>0</v>
      </c>
      <c r="D468" s="132">
        <f t="shared" si="30"/>
        <v>0</v>
      </c>
      <c r="E468" s="162">
        <f t="shared" si="32"/>
        <v>0</v>
      </c>
      <c r="F468" s="162">
        <f t="shared" si="33"/>
        <v>0</v>
      </c>
      <c r="G468" s="162">
        <f>FINTERP(REFERENCE!$W$17:$W$67,REFERENCE!$V$17:$V$67,HYDROGRAPH!F468)</f>
        <v>0</v>
      </c>
      <c r="H468" s="132">
        <f>(F468-G468)/2*REFERENCE!$P$19</f>
        <v>0</v>
      </c>
      <c r="I468">
        <f>(FINTERP('STAGE-STORAGE'!$D$4:$D$54,'STAGE-STORAGE'!$A$4:$A$54,H468))</f>
        <v>0</v>
      </c>
    </row>
    <row r="469" spans="1:9" x14ac:dyDescent="0.25">
      <c r="A469">
        <v>466</v>
      </c>
      <c r="B469" s="132">
        <f t="shared" si="31"/>
        <v>77.5</v>
      </c>
      <c r="C469" s="162">
        <f>IF(B469&lt;(MAX(USER_INPUT!$J$14:$J$2000)),FINTERP(USER_INPUT!$J$14:$J$2000,USER_INPUT!$K$14:$K$2000,HYDROGRAPH!B469),0)</f>
        <v>0</v>
      </c>
      <c r="D469" s="132">
        <f t="shared" si="30"/>
        <v>0</v>
      </c>
      <c r="E469" s="162">
        <f t="shared" si="32"/>
        <v>0</v>
      </c>
      <c r="F469" s="162">
        <f t="shared" si="33"/>
        <v>0</v>
      </c>
      <c r="G469" s="162">
        <f>FINTERP(REFERENCE!$W$17:$W$67,REFERENCE!$V$17:$V$67,HYDROGRAPH!F469)</f>
        <v>0</v>
      </c>
      <c r="H469" s="132">
        <f>(F469-G469)/2*REFERENCE!$P$19</f>
        <v>0</v>
      </c>
      <c r="I469">
        <f>(FINTERP('STAGE-STORAGE'!$D$4:$D$54,'STAGE-STORAGE'!$A$4:$A$54,H469))</f>
        <v>0</v>
      </c>
    </row>
    <row r="470" spans="1:9" x14ac:dyDescent="0.25">
      <c r="A470">
        <v>467</v>
      </c>
      <c r="B470" s="132">
        <f t="shared" si="31"/>
        <v>77.666666666666657</v>
      </c>
      <c r="C470" s="162">
        <f>IF(B470&lt;(MAX(USER_INPUT!$J$14:$J$2000)),FINTERP(USER_INPUT!$J$14:$J$2000,USER_INPUT!$K$14:$K$2000,HYDROGRAPH!B470),0)</f>
        <v>0</v>
      </c>
      <c r="D470" s="132">
        <f t="shared" si="30"/>
        <v>0</v>
      </c>
      <c r="E470" s="162">
        <f t="shared" si="32"/>
        <v>0</v>
      </c>
      <c r="F470" s="162">
        <f t="shared" si="33"/>
        <v>0</v>
      </c>
      <c r="G470" s="162">
        <f>FINTERP(REFERENCE!$W$17:$W$67,REFERENCE!$V$17:$V$67,HYDROGRAPH!F470)</f>
        <v>0</v>
      </c>
      <c r="H470" s="132">
        <f>(F470-G470)/2*REFERENCE!$P$19</f>
        <v>0</v>
      </c>
      <c r="I470">
        <f>(FINTERP('STAGE-STORAGE'!$D$4:$D$54,'STAGE-STORAGE'!$A$4:$A$54,H470))</f>
        <v>0</v>
      </c>
    </row>
    <row r="471" spans="1:9" x14ac:dyDescent="0.25">
      <c r="A471">
        <v>468</v>
      </c>
      <c r="B471" s="132">
        <f t="shared" si="31"/>
        <v>77.833333333333329</v>
      </c>
      <c r="C471" s="162">
        <f>IF(B471&lt;(MAX(USER_INPUT!$J$14:$J$2000)),FINTERP(USER_INPUT!$J$14:$J$2000,USER_INPUT!$K$14:$K$2000,HYDROGRAPH!B471),0)</f>
        <v>0</v>
      </c>
      <c r="D471" s="132">
        <f t="shared" si="30"/>
        <v>0</v>
      </c>
      <c r="E471" s="162">
        <f t="shared" si="32"/>
        <v>0</v>
      </c>
      <c r="F471" s="162">
        <f t="shared" si="33"/>
        <v>0</v>
      </c>
      <c r="G471" s="162">
        <f>FINTERP(REFERENCE!$W$17:$W$67,REFERENCE!$V$17:$V$67,HYDROGRAPH!F471)</f>
        <v>0</v>
      </c>
      <c r="H471" s="132">
        <f>(F471-G471)/2*REFERENCE!$P$19</f>
        <v>0</v>
      </c>
      <c r="I471">
        <f>(FINTERP('STAGE-STORAGE'!$D$4:$D$54,'STAGE-STORAGE'!$A$4:$A$54,H471))</f>
        <v>0</v>
      </c>
    </row>
    <row r="472" spans="1:9" x14ac:dyDescent="0.25">
      <c r="A472">
        <v>469</v>
      </c>
      <c r="B472" s="132">
        <f t="shared" si="31"/>
        <v>78</v>
      </c>
      <c r="C472" s="162">
        <f>IF(B472&lt;(MAX(USER_INPUT!$J$14:$J$2000)),FINTERP(USER_INPUT!$J$14:$J$2000,USER_INPUT!$K$14:$K$2000,HYDROGRAPH!B472),0)</f>
        <v>0</v>
      </c>
      <c r="D472" s="132">
        <f t="shared" si="30"/>
        <v>0</v>
      </c>
      <c r="E472" s="162">
        <f t="shared" si="32"/>
        <v>0</v>
      </c>
      <c r="F472" s="162">
        <f t="shared" si="33"/>
        <v>0</v>
      </c>
      <c r="G472" s="162">
        <f>FINTERP(REFERENCE!$W$17:$W$67,REFERENCE!$V$17:$V$67,HYDROGRAPH!F472)</f>
        <v>0</v>
      </c>
      <c r="H472" s="132">
        <f>(F472-G472)/2*REFERENCE!$P$19</f>
        <v>0</v>
      </c>
      <c r="I472">
        <f>(FINTERP('STAGE-STORAGE'!$D$4:$D$54,'STAGE-STORAGE'!$A$4:$A$54,H472))</f>
        <v>0</v>
      </c>
    </row>
    <row r="473" spans="1:9" x14ac:dyDescent="0.25">
      <c r="A473">
        <v>470</v>
      </c>
      <c r="B473" s="132">
        <f t="shared" si="31"/>
        <v>78.166666666666657</v>
      </c>
      <c r="C473" s="162">
        <f>IF(B473&lt;(MAX(USER_INPUT!$J$14:$J$2000)),FINTERP(USER_INPUT!$J$14:$J$2000,USER_INPUT!$K$14:$K$2000,HYDROGRAPH!B473),0)</f>
        <v>0</v>
      </c>
      <c r="D473" s="132">
        <f t="shared" si="30"/>
        <v>0</v>
      </c>
      <c r="E473" s="162">
        <f t="shared" si="32"/>
        <v>0</v>
      </c>
      <c r="F473" s="162">
        <f t="shared" si="33"/>
        <v>0</v>
      </c>
      <c r="G473" s="162">
        <f>FINTERP(REFERENCE!$W$17:$W$67,REFERENCE!$V$17:$V$67,HYDROGRAPH!F473)</f>
        <v>0</v>
      </c>
      <c r="H473" s="132">
        <f>(F473-G473)/2*REFERENCE!$P$19</f>
        <v>0</v>
      </c>
      <c r="I473">
        <f>(FINTERP('STAGE-STORAGE'!$D$4:$D$54,'STAGE-STORAGE'!$A$4:$A$54,H473))</f>
        <v>0</v>
      </c>
    </row>
    <row r="474" spans="1:9" x14ac:dyDescent="0.25">
      <c r="A474">
        <v>471</v>
      </c>
      <c r="B474" s="132">
        <f t="shared" si="31"/>
        <v>78.333333333333329</v>
      </c>
      <c r="C474" s="162">
        <f>IF(B474&lt;(MAX(USER_INPUT!$J$14:$J$2000)),FINTERP(USER_INPUT!$J$14:$J$2000,USER_INPUT!$K$14:$K$2000,HYDROGRAPH!B474),0)</f>
        <v>0</v>
      </c>
      <c r="D474" s="132">
        <f t="shared" si="30"/>
        <v>0</v>
      </c>
      <c r="E474" s="162">
        <f t="shared" si="32"/>
        <v>0</v>
      </c>
      <c r="F474" s="162">
        <f t="shared" si="33"/>
        <v>0</v>
      </c>
      <c r="G474" s="162">
        <f>FINTERP(REFERENCE!$W$17:$W$67,REFERENCE!$V$17:$V$67,HYDROGRAPH!F474)</f>
        <v>0</v>
      </c>
      <c r="H474" s="132">
        <f>(F474-G474)/2*REFERENCE!$P$19</f>
        <v>0</v>
      </c>
      <c r="I474">
        <f>(FINTERP('STAGE-STORAGE'!$D$4:$D$54,'STAGE-STORAGE'!$A$4:$A$54,H474))</f>
        <v>0</v>
      </c>
    </row>
    <row r="475" spans="1:9" x14ac:dyDescent="0.25">
      <c r="A475">
        <v>472</v>
      </c>
      <c r="B475" s="132">
        <f t="shared" si="31"/>
        <v>78.5</v>
      </c>
      <c r="C475" s="162">
        <f>IF(B475&lt;(MAX(USER_INPUT!$J$14:$J$2000)),FINTERP(USER_INPUT!$J$14:$J$2000,USER_INPUT!$K$14:$K$2000,HYDROGRAPH!B475),0)</f>
        <v>0</v>
      </c>
      <c r="D475" s="132">
        <f t="shared" si="30"/>
        <v>0</v>
      </c>
      <c r="E475" s="162">
        <f t="shared" si="32"/>
        <v>0</v>
      </c>
      <c r="F475" s="162">
        <f t="shared" si="33"/>
        <v>0</v>
      </c>
      <c r="G475" s="162">
        <f>FINTERP(REFERENCE!$W$17:$W$67,REFERENCE!$V$17:$V$67,HYDROGRAPH!F475)</f>
        <v>0</v>
      </c>
      <c r="H475" s="132">
        <f>(F475-G475)/2*REFERENCE!$P$19</f>
        <v>0</v>
      </c>
      <c r="I475">
        <f>(FINTERP('STAGE-STORAGE'!$D$4:$D$54,'STAGE-STORAGE'!$A$4:$A$54,H475))</f>
        <v>0</v>
      </c>
    </row>
    <row r="476" spans="1:9" x14ac:dyDescent="0.25">
      <c r="A476">
        <v>473</v>
      </c>
      <c r="B476" s="132">
        <f t="shared" si="31"/>
        <v>78.666666666666657</v>
      </c>
      <c r="C476" s="162">
        <f>IF(B476&lt;(MAX(USER_INPUT!$J$14:$J$2000)),FINTERP(USER_INPUT!$J$14:$J$2000,USER_INPUT!$K$14:$K$2000,HYDROGRAPH!B476),0)</f>
        <v>0</v>
      </c>
      <c r="D476" s="132">
        <f t="shared" si="30"/>
        <v>0</v>
      </c>
      <c r="E476" s="162">
        <f t="shared" si="32"/>
        <v>0</v>
      </c>
      <c r="F476" s="162">
        <f t="shared" si="33"/>
        <v>0</v>
      </c>
      <c r="G476" s="162">
        <f>FINTERP(REFERENCE!$W$17:$W$67,REFERENCE!$V$17:$V$67,HYDROGRAPH!F476)</f>
        <v>0</v>
      </c>
      <c r="H476" s="132">
        <f>(F476-G476)/2*REFERENCE!$P$19</f>
        <v>0</v>
      </c>
      <c r="I476">
        <f>(FINTERP('STAGE-STORAGE'!$D$4:$D$54,'STAGE-STORAGE'!$A$4:$A$54,H476))</f>
        <v>0</v>
      </c>
    </row>
    <row r="477" spans="1:9" x14ac:dyDescent="0.25">
      <c r="A477">
        <v>474</v>
      </c>
      <c r="B477" s="132">
        <f t="shared" si="31"/>
        <v>78.833333333333329</v>
      </c>
      <c r="C477" s="162">
        <f>IF(B477&lt;(MAX(USER_INPUT!$J$14:$J$2000)),FINTERP(USER_INPUT!$J$14:$J$2000,USER_INPUT!$K$14:$K$2000,HYDROGRAPH!B477),0)</f>
        <v>0</v>
      </c>
      <c r="D477" s="132">
        <f t="shared" si="30"/>
        <v>0</v>
      </c>
      <c r="E477" s="162">
        <f t="shared" si="32"/>
        <v>0</v>
      </c>
      <c r="F477" s="162">
        <f t="shared" si="33"/>
        <v>0</v>
      </c>
      <c r="G477" s="162">
        <f>FINTERP(REFERENCE!$W$17:$W$67,REFERENCE!$V$17:$V$67,HYDROGRAPH!F477)</f>
        <v>0</v>
      </c>
      <c r="H477" s="132">
        <f>(F477-G477)/2*REFERENCE!$P$19</f>
        <v>0</v>
      </c>
      <c r="I477">
        <f>(FINTERP('STAGE-STORAGE'!$D$4:$D$54,'STAGE-STORAGE'!$A$4:$A$54,H477))</f>
        <v>0</v>
      </c>
    </row>
    <row r="478" spans="1:9" x14ac:dyDescent="0.25">
      <c r="A478">
        <v>475</v>
      </c>
      <c r="B478" s="132">
        <f t="shared" si="31"/>
        <v>79</v>
      </c>
      <c r="C478" s="162">
        <f>IF(B478&lt;(MAX(USER_INPUT!$J$14:$J$2000)),FINTERP(USER_INPUT!$J$14:$J$2000,USER_INPUT!$K$14:$K$2000,HYDROGRAPH!B478),0)</f>
        <v>0</v>
      </c>
      <c r="D478" s="132">
        <f t="shared" si="30"/>
        <v>0</v>
      </c>
      <c r="E478" s="162">
        <f t="shared" si="32"/>
        <v>0</v>
      </c>
      <c r="F478" s="162">
        <f t="shared" si="33"/>
        <v>0</v>
      </c>
      <c r="G478" s="162">
        <f>FINTERP(REFERENCE!$W$17:$W$67,REFERENCE!$V$17:$V$67,HYDROGRAPH!F478)</f>
        <v>0</v>
      </c>
      <c r="H478" s="132">
        <f>(F478-G478)/2*REFERENCE!$P$19</f>
        <v>0</v>
      </c>
      <c r="I478">
        <f>(FINTERP('STAGE-STORAGE'!$D$4:$D$54,'STAGE-STORAGE'!$A$4:$A$54,H478))</f>
        <v>0</v>
      </c>
    </row>
    <row r="479" spans="1:9" x14ac:dyDescent="0.25">
      <c r="A479">
        <v>476</v>
      </c>
      <c r="B479" s="132">
        <f t="shared" si="31"/>
        <v>79.166666666666657</v>
      </c>
      <c r="C479" s="162">
        <f>IF(B479&lt;(MAX(USER_INPUT!$J$14:$J$2000)),FINTERP(USER_INPUT!$J$14:$J$2000,USER_INPUT!$K$14:$K$2000,HYDROGRAPH!B479),0)</f>
        <v>0</v>
      </c>
      <c r="D479" s="132">
        <f t="shared" si="30"/>
        <v>0</v>
      </c>
      <c r="E479" s="162">
        <f t="shared" si="32"/>
        <v>0</v>
      </c>
      <c r="F479" s="162">
        <f t="shared" si="33"/>
        <v>0</v>
      </c>
      <c r="G479" s="162">
        <f>FINTERP(REFERENCE!$W$17:$W$67,REFERENCE!$V$17:$V$67,HYDROGRAPH!F479)</f>
        <v>0</v>
      </c>
      <c r="H479" s="132">
        <f>(F479-G479)/2*REFERENCE!$P$19</f>
        <v>0</v>
      </c>
      <c r="I479">
        <f>(FINTERP('STAGE-STORAGE'!$D$4:$D$54,'STAGE-STORAGE'!$A$4:$A$54,H479))</f>
        <v>0</v>
      </c>
    </row>
    <row r="480" spans="1:9" x14ac:dyDescent="0.25">
      <c r="A480">
        <v>477</v>
      </c>
      <c r="B480" s="132">
        <f t="shared" si="31"/>
        <v>79.333333333333329</v>
      </c>
      <c r="C480" s="162">
        <f>IF(B480&lt;(MAX(USER_INPUT!$J$14:$J$2000)),FINTERP(USER_INPUT!$J$14:$J$2000,USER_INPUT!$K$14:$K$2000,HYDROGRAPH!B480),0)</f>
        <v>0</v>
      </c>
      <c r="D480" s="132">
        <f t="shared" si="30"/>
        <v>0</v>
      </c>
      <c r="E480" s="162">
        <f t="shared" si="32"/>
        <v>0</v>
      </c>
      <c r="F480" s="162">
        <f t="shared" si="33"/>
        <v>0</v>
      </c>
      <c r="G480" s="162">
        <f>FINTERP(REFERENCE!$W$17:$W$67,REFERENCE!$V$17:$V$67,HYDROGRAPH!F480)</f>
        <v>0</v>
      </c>
      <c r="H480" s="132">
        <f>(F480-G480)/2*REFERENCE!$P$19</f>
        <v>0</v>
      </c>
      <c r="I480">
        <f>(FINTERP('STAGE-STORAGE'!$D$4:$D$54,'STAGE-STORAGE'!$A$4:$A$54,H480))</f>
        <v>0</v>
      </c>
    </row>
    <row r="481" spans="1:9" x14ac:dyDescent="0.25">
      <c r="A481">
        <v>478</v>
      </c>
      <c r="B481" s="132">
        <f t="shared" si="31"/>
        <v>79.5</v>
      </c>
      <c r="C481" s="162">
        <f>IF(B481&lt;(MAX(USER_INPUT!$J$14:$J$2000)),FINTERP(USER_INPUT!$J$14:$J$2000,USER_INPUT!$K$14:$K$2000,HYDROGRAPH!B481),0)</f>
        <v>0</v>
      </c>
      <c r="D481" s="132">
        <f t="shared" si="30"/>
        <v>0</v>
      </c>
      <c r="E481" s="162">
        <f t="shared" si="32"/>
        <v>0</v>
      </c>
      <c r="F481" s="162">
        <f t="shared" si="33"/>
        <v>0</v>
      </c>
      <c r="G481" s="162">
        <f>FINTERP(REFERENCE!$W$17:$W$67,REFERENCE!$V$17:$V$67,HYDROGRAPH!F481)</f>
        <v>0</v>
      </c>
      <c r="H481" s="132">
        <f>(F481-G481)/2*REFERENCE!$P$19</f>
        <v>0</v>
      </c>
      <c r="I481">
        <f>(FINTERP('STAGE-STORAGE'!$D$4:$D$54,'STAGE-STORAGE'!$A$4:$A$54,H481))</f>
        <v>0</v>
      </c>
    </row>
    <row r="482" spans="1:9" x14ac:dyDescent="0.25">
      <c r="A482">
        <v>479</v>
      </c>
      <c r="B482" s="132">
        <f t="shared" si="31"/>
        <v>79.666666666666657</v>
      </c>
      <c r="C482" s="162">
        <f>IF(B482&lt;(MAX(USER_INPUT!$J$14:$J$2000)),FINTERP(USER_INPUT!$J$14:$J$2000,USER_INPUT!$K$14:$K$2000,HYDROGRAPH!B482),0)</f>
        <v>0</v>
      </c>
      <c r="D482" s="132">
        <f t="shared" si="30"/>
        <v>0</v>
      </c>
      <c r="E482" s="162">
        <f t="shared" si="32"/>
        <v>0</v>
      </c>
      <c r="F482" s="162">
        <f t="shared" si="33"/>
        <v>0</v>
      </c>
      <c r="G482" s="162">
        <f>FINTERP(REFERENCE!$W$17:$W$67,REFERENCE!$V$17:$V$67,HYDROGRAPH!F482)</f>
        <v>0</v>
      </c>
      <c r="H482" s="132">
        <f>(F482-G482)/2*REFERENCE!$P$19</f>
        <v>0</v>
      </c>
      <c r="I482">
        <f>(FINTERP('STAGE-STORAGE'!$D$4:$D$54,'STAGE-STORAGE'!$A$4:$A$54,H482))</f>
        <v>0</v>
      </c>
    </row>
    <row r="483" spans="1:9" x14ac:dyDescent="0.25">
      <c r="A483">
        <v>480</v>
      </c>
      <c r="B483" s="132">
        <f t="shared" si="31"/>
        <v>79.833333333333329</v>
      </c>
      <c r="C483" s="162">
        <f>IF(B483&lt;(MAX(USER_INPUT!$J$14:$J$2000)),FINTERP(USER_INPUT!$J$14:$J$2000,USER_INPUT!$K$14:$K$2000,HYDROGRAPH!B483),0)</f>
        <v>0</v>
      </c>
      <c r="D483" s="132">
        <f t="shared" si="30"/>
        <v>0</v>
      </c>
      <c r="E483" s="162">
        <f t="shared" si="32"/>
        <v>0</v>
      </c>
      <c r="F483" s="162">
        <f t="shared" si="33"/>
        <v>0</v>
      </c>
      <c r="G483" s="162">
        <f>FINTERP(REFERENCE!$W$17:$W$67,REFERENCE!$V$17:$V$67,HYDROGRAPH!F483)</f>
        <v>0</v>
      </c>
      <c r="H483" s="132">
        <f>(F483-G483)/2*REFERENCE!$P$19</f>
        <v>0</v>
      </c>
      <c r="I483">
        <f>(FINTERP('STAGE-STORAGE'!$D$4:$D$54,'STAGE-STORAGE'!$A$4:$A$54,H483))</f>
        <v>0</v>
      </c>
    </row>
    <row r="484" spans="1:9" x14ac:dyDescent="0.25">
      <c r="A484">
        <v>481</v>
      </c>
      <c r="B484" s="132">
        <f t="shared" si="31"/>
        <v>80</v>
      </c>
      <c r="C484" s="162">
        <f>IF(B484&lt;(MAX(USER_INPUT!$J$14:$J$2000)),FINTERP(USER_INPUT!$J$14:$J$2000,USER_INPUT!$K$14:$K$2000,HYDROGRAPH!B484),0)</f>
        <v>0</v>
      </c>
      <c r="D484" s="132">
        <f t="shared" si="30"/>
        <v>0</v>
      </c>
      <c r="E484" s="162">
        <f t="shared" si="32"/>
        <v>0</v>
      </c>
      <c r="F484" s="162">
        <f t="shared" si="33"/>
        <v>0</v>
      </c>
      <c r="G484" s="162">
        <f>FINTERP(REFERENCE!$W$17:$W$67,REFERENCE!$V$17:$V$67,HYDROGRAPH!F484)</f>
        <v>0</v>
      </c>
      <c r="H484" s="132">
        <f>(F484-G484)/2*REFERENCE!$P$19</f>
        <v>0</v>
      </c>
      <c r="I484">
        <f>(FINTERP('STAGE-STORAGE'!$D$4:$D$54,'STAGE-STORAGE'!$A$4:$A$54,H484))</f>
        <v>0</v>
      </c>
    </row>
    <row r="485" spans="1:9" x14ac:dyDescent="0.25">
      <c r="A485">
        <v>482</v>
      </c>
      <c r="B485" s="132">
        <f t="shared" si="31"/>
        <v>80.166666666666657</v>
      </c>
      <c r="C485" s="162">
        <f>IF(B485&lt;(MAX(USER_INPUT!$J$14:$J$2000)),FINTERP(USER_INPUT!$J$14:$J$2000,USER_INPUT!$K$14:$K$2000,HYDROGRAPH!B485),0)</f>
        <v>0</v>
      </c>
      <c r="D485" s="132">
        <f t="shared" si="30"/>
        <v>0</v>
      </c>
      <c r="E485" s="162">
        <f t="shared" si="32"/>
        <v>0</v>
      </c>
      <c r="F485" s="162">
        <f t="shared" si="33"/>
        <v>0</v>
      </c>
      <c r="G485" s="162">
        <f>FINTERP(REFERENCE!$W$17:$W$67,REFERENCE!$V$17:$V$67,HYDROGRAPH!F485)</f>
        <v>0</v>
      </c>
      <c r="H485" s="132">
        <f>(F485-G485)/2*REFERENCE!$P$19</f>
        <v>0</v>
      </c>
      <c r="I485">
        <f>(FINTERP('STAGE-STORAGE'!$D$4:$D$54,'STAGE-STORAGE'!$A$4:$A$54,H485))</f>
        <v>0</v>
      </c>
    </row>
    <row r="486" spans="1:9" x14ac:dyDescent="0.25">
      <c r="A486">
        <v>483</v>
      </c>
      <c r="B486" s="132">
        <f t="shared" si="31"/>
        <v>80.333333333333329</v>
      </c>
      <c r="C486" s="162">
        <f>IF(B486&lt;(MAX(USER_INPUT!$J$14:$J$2000)),FINTERP(USER_INPUT!$J$14:$J$2000,USER_INPUT!$K$14:$K$2000,HYDROGRAPH!B486),0)</f>
        <v>0</v>
      </c>
      <c r="D486" s="132">
        <f t="shared" si="30"/>
        <v>0</v>
      </c>
      <c r="E486" s="162">
        <f t="shared" si="32"/>
        <v>0</v>
      </c>
      <c r="F486" s="162">
        <f t="shared" si="33"/>
        <v>0</v>
      </c>
      <c r="G486" s="162">
        <f>FINTERP(REFERENCE!$W$17:$W$67,REFERENCE!$V$17:$V$67,HYDROGRAPH!F486)</f>
        <v>0</v>
      </c>
      <c r="H486" s="132">
        <f>(F486-G486)/2*REFERENCE!$P$19</f>
        <v>0</v>
      </c>
      <c r="I486">
        <f>(FINTERP('STAGE-STORAGE'!$D$4:$D$54,'STAGE-STORAGE'!$A$4:$A$54,H486))</f>
        <v>0</v>
      </c>
    </row>
    <row r="487" spans="1:9" x14ac:dyDescent="0.25">
      <c r="A487">
        <v>484</v>
      </c>
      <c r="B487" s="132">
        <f t="shared" si="31"/>
        <v>80.5</v>
      </c>
      <c r="C487" s="162">
        <f>IF(B487&lt;(MAX(USER_INPUT!$J$14:$J$2000)),FINTERP(USER_INPUT!$J$14:$J$2000,USER_INPUT!$K$14:$K$2000,HYDROGRAPH!B487),0)</f>
        <v>0</v>
      </c>
      <c r="D487" s="132">
        <f t="shared" si="30"/>
        <v>0</v>
      </c>
      <c r="E487" s="162">
        <f t="shared" si="32"/>
        <v>0</v>
      </c>
      <c r="F487" s="162">
        <f t="shared" si="33"/>
        <v>0</v>
      </c>
      <c r="G487" s="162">
        <f>FINTERP(REFERENCE!$W$17:$W$67,REFERENCE!$V$17:$V$67,HYDROGRAPH!F487)</f>
        <v>0</v>
      </c>
      <c r="H487" s="132">
        <f>(F487-G487)/2*REFERENCE!$P$19</f>
        <v>0</v>
      </c>
      <c r="I487">
        <f>(FINTERP('STAGE-STORAGE'!$D$4:$D$54,'STAGE-STORAGE'!$A$4:$A$54,H487))</f>
        <v>0</v>
      </c>
    </row>
    <row r="488" spans="1:9" x14ac:dyDescent="0.25">
      <c r="A488">
        <v>485</v>
      </c>
      <c r="B488" s="132">
        <f t="shared" si="31"/>
        <v>80.666666666666657</v>
      </c>
      <c r="C488" s="162">
        <f>IF(B488&lt;(MAX(USER_INPUT!$J$14:$J$2000)),FINTERP(USER_INPUT!$J$14:$J$2000,USER_INPUT!$K$14:$K$2000,HYDROGRAPH!B488),0)</f>
        <v>0</v>
      </c>
      <c r="D488" s="132">
        <f t="shared" si="30"/>
        <v>0</v>
      </c>
      <c r="E488" s="162">
        <f t="shared" si="32"/>
        <v>0</v>
      </c>
      <c r="F488" s="162">
        <f t="shared" si="33"/>
        <v>0</v>
      </c>
      <c r="G488" s="162">
        <f>FINTERP(REFERENCE!$W$17:$W$67,REFERENCE!$V$17:$V$67,HYDROGRAPH!F488)</f>
        <v>0</v>
      </c>
      <c r="H488" s="132">
        <f>(F488-G488)/2*REFERENCE!$P$19</f>
        <v>0</v>
      </c>
      <c r="I488">
        <f>(FINTERP('STAGE-STORAGE'!$D$4:$D$54,'STAGE-STORAGE'!$A$4:$A$54,H488))</f>
        <v>0</v>
      </c>
    </row>
    <row r="489" spans="1:9" x14ac:dyDescent="0.25">
      <c r="A489">
        <v>486</v>
      </c>
      <c r="B489" s="132">
        <f t="shared" si="31"/>
        <v>80.833333333333329</v>
      </c>
      <c r="C489" s="162">
        <f>IF(B489&lt;(MAX(USER_INPUT!$J$14:$J$2000)),FINTERP(USER_INPUT!$J$14:$J$2000,USER_INPUT!$K$14:$K$2000,HYDROGRAPH!B489),0)</f>
        <v>0</v>
      </c>
      <c r="D489" s="132">
        <f t="shared" si="30"/>
        <v>0</v>
      </c>
      <c r="E489" s="162">
        <f t="shared" si="32"/>
        <v>0</v>
      </c>
      <c r="F489" s="162">
        <f t="shared" si="33"/>
        <v>0</v>
      </c>
      <c r="G489" s="162">
        <f>FINTERP(REFERENCE!$W$17:$W$67,REFERENCE!$V$17:$V$67,HYDROGRAPH!F489)</f>
        <v>0</v>
      </c>
      <c r="H489" s="132">
        <f>(F489-G489)/2*REFERENCE!$P$19</f>
        <v>0</v>
      </c>
      <c r="I489">
        <f>(FINTERP('STAGE-STORAGE'!$D$4:$D$54,'STAGE-STORAGE'!$A$4:$A$54,H489))</f>
        <v>0</v>
      </c>
    </row>
    <row r="490" spans="1:9" x14ac:dyDescent="0.25">
      <c r="A490">
        <v>487</v>
      </c>
      <c r="B490" s="132">
        <f t="shared" si="31"/>
        <v>81</v>
      </c>
      <c r="C490" s="162">
        <f>IF(B490&lt;(MAX(USER_INPUT!$J$14:$J$2000)),FINTERP(USER_INPUT!$J$14:$J$2000,USER_INPUT!$K$14:$K$2000,HYDROGRAPH!B490),0)</f>
        <v>0</v>
      </c>
      <c r="D490" s="132">
        <f t="shared" si="30"/>
        <v>0</v>
      </c>
      <c r="E490" s="162">
        <f t="shared" si="32"/>
        <v>0</v>
      </c>
      <c r="F490" s="162">
        <f t="shared" si="33"/>
        <v>0</v>
      </c>
      <c r="G490" s="162">
        <f>FINTERP(REFERENCE!$W$17:$W$67,REFERENCE!$V$17:$V$67,HYDROGRAPH!F490)</f>
        <v>0</v>
      </c>
      <c r="H490" s="132">
        <f>(F490-G490)/2*REFERENCE!$P$19</f>
        <v>0</v>
      </c>
      <c r="I490">
        <f>(FINTERP('STAGE-STORAGE'!$D$4:$D$54,'STAGE-STORAGE'!$A$4:$A$54,H490))</f>
        <v>0</v>
      </c>
    </row>
    <row r="491" spans="1:9" x14ac:dyDescent="0.25">
      <c r="A491">
        <v>488</v>
      </c>
      <c r="B491" s="132">
        <f t="shared" si="31"/>
        <v>81.166666666666657</v>
      </c>
      <c r="C491" s="162">
        <f>IF(B491&lt;(MAX(USER_INPUT!$J$14:$J$2000)),FINTERP(USER_INPUT!$J$14:$J$2000,USER_INPUT!$K$14:$K$2000,HYDROGRAPH!B491),0)</f>
        <v>0</v>
      </c>
      <c r="D491" s="132">
        <f t="shared" si="30"/>
        <v>0</v>
      </c>
      <c r="E491" s="162">
        <f t="shared" si="32"/>
        <v>0</v>
      </c>
      <c r="F491" s="162">
        <f t="shared" si="33"/>
        <v>0</v>
      </c>
      <c r="G491" s="162">
        <f>FINTERP(REFERENCE!$W$17:$W$67,REFERENCE!$V$17:$V$67,HYDROGRAPH!F491)</f>
        <v>0</v>
      </c>
      <c r="H491" s="132">
        <f>(F491-G491)/2*REFERENCE!$P$19</f>
        <v>0</v>
      </c>
      <c r="I491">
        <f>(FINTERP('STAGE-STORAGE'!$D$4:$D$54,'STAGE-STORAGE'!$A$4:$A$54,H491))</f>
        <v>0</v>
      </c>
    </row>
    <row r="492" spans="1:9" x14ac:dyDescent="0.25">
      <c r="A492">
        <v>489</v>
      </c>
      <c r="B492" s="132">
        <f t="shared" si="31"/>
        <v>81.333333333333329</v>
      </c>
      <c r="C492" s="162">
        <f>IF(B492&lt;(MAX(USER_INPUT!$J$14:$J$2000)),FINTERP(USER_INPUT!$J$14:$J$2000,USER_INPUT!$K$14:$K$2000,HYDROGRAPH!B492),0)</f>
        <v>0</v>
      </c>
      <c r="D492" s="132">
        <f t="shared" si="30"/>
        <v>0</v>
      </c>
      <c r="E492" s="162">
        <f t="shared" si="32"/>
        <v>0</v>
      </c>
      <c r="F492" s="162">
        <f t="shared" si="33"/>
        <v>0</v>
      </c>
      <c r="G492" s="162">
        <f>FINTERP(REFERENCE!$W$17:$W$67,REFERENCE!$V$17:$V$67,HYDROGRAPH!F492)</f>
        <v>0</v>
      </c>
      <c r="H492" s="132">
        <f>(F492-G492)/2*REFERENCE!$P$19</f>
        <v>0</v>
      </c>
      <c r="I492">
        <f>(FINTERP('STAGE-STORAGE'!$D$4:$D$54,'STAGE-STORAGE'!$A$4:$A$54,H492))</f>
        <v>0</v>
      </c>
    </row>
    <row r="493" spans="1:9" x14ac:dyDescent="0.25">
      <c r="A493">
        <v>490</v>
      </c>
      <c r="B493" s="132">
        <f t="shared" si="31"/>
        <v>81.5</v>
      </c>
      <c r="C493" s="162">
        <f>IF(B493&lt;(MAX(USER_INPUT!$J$14:$J$2000)),FINTERP(USER_INPUT!$J$14:$J$2000,USER_INPUT!$K$14:$K$2000,HYDROGRAPH!B493),0)</f>
        <v>0</v>
      </c>
      <c r="D493" s="132">
        <f t="shared" si="30"/>
        <v>0</v>
      </c>
      <c r="E493" s="162">
        <f t="shared" si="32"/>
        <v>0</v>
      </c>
      <c r="F493" s="162">
        <f t="shared" si="33"/>
        <v>0</v>
      </c>
      <c r="G493" s="162">
        <f>FINTERP(REFERENCE!$W$17:$W$67,REFERENCE!$V$17:$V$67,HYDROGRAPH!F493)</f>
        <v>0</v>
      </c>
      <c r="H493" s="132">
        <f>(F493-G493)/2*REFERENCE!$P$19</f>
        <v>0</v>
      </c>
      <c r="I493">
        <f>(FINTERP('STAGE-STORAGE'!$D$4:$D$54,'STAGE-STORAGE'!$A$4:$A$54,H493))</f>
        <v>0</v>
      </c>
    </row>
    <row r="494" spans="1:9" x14ac:dyDescent="0.25">
      <c r="A494">
        <v>491</v>
      </c>
      <c r="B494" s="132">
        <f t="shared" si="31"/>
        <v>81.666666666666657</v>
      </c>
      <c r="C494" s="162">
        <f>IF(B494&lt;(MAX(USER_INPUT!$J$14:$J$2000)),FINTERP(USER_INPUT!$J$14:$J$2000,USER_INPUT!$K$14:$K$2000,HYDROGRAPH!B494),0)</f>
        <v>0</v>
      </c>
      <c r="D494" s="132">
        <f t="shared" si="30"/>
        <v>0</v>
      </c>
      <c r="E494" s="162">
        <f t="shared" si="32"/>
        <v>0</v>
      </c>
      <c r="F494" s="162">
        <f t="shared" si="33"/>
        <v>0</v>
      </c>
      <c r="G494" s="162">
        <f>FINTERP(REFERENCE!$W$17:$W$67,REFERENCE!$V$17:$V$67,HYDROGRAPH!F494)</f>
        <v>0</v>
      </c>
      <c r="H494" s="132">
        <f>(F494-G494)/2*REFERENCE!$P$19</f>
        <v>0</v>
      </c>
      <c r="I494">
        <f>(FINTERP('STAGE-STORAGE'!$D$4:$D$54,'STAGE-STORAGE'!$A$4:$A$54,H494))</f>
        <v>0</v>
      </c>
    </row>
    <row r="495" spans="1:9" x14ac:dyDescent="0.25">
      <c r="A495">
        <v>492</v>
      </c>
      <c r="B495" s="132">
        <f t="shared" si="31"/>
        <v>81.833333333333329</v>
      </c>
      <c r="C495" s="162">
        <f>IF(B495&lt;(MAX(USER_INPUT!$J$14:$J$2000)),FINTERP(USER_INPUT!$J$14:$J$2000,USER_INPUT!$K$14:$K$2000,HYDROGRAPH!B495),0)</f>
        <v>0</v>
      </c>
      <c r="D495" s="132">
        <f t="shared" si="30"/>
        <v>0</v>
      </c>
      <c r="E495" s="162">
        <f t="shared" si="32"/>
        <v>0</v>
      </c>
      <c r="F495" s="162">
        <f t="shared" si="33"/>
        <v>0</v>
      </c>
      <c r="G495" s="162">
        <f>FINTERP(REFERENCE!$W$17:$W$67,REFERENCE!$V$17:$V$67,HYDROGRAPH!F495)</f>
        <v>0</v>
      </c>
      <c r="H495" s="132">
        <f>(F495-G495)/2*REFERENCE!$P$19</f>
        <v>0</v>
      </c>
      <c r="I495">
        <f>(FINTERP('STAGE-STORAGE'!$D$4:$D$54,'STAGE-STORAGE'!$A$4:$A$54,H495))</f>
        <v>0</v>
      </c>
    </row>
    <row r="496" spans="1:9" x14ac:dyDescent="0.25">
      <c r="A496">
        <v>493</v>
      </c>
      <c r="B496" s="132">
        <f t="shared" si="31"/>
        <v>82</v>
      </c>
      <c r="C496" s="162">
        <f>IF(B496&lt;(MAX(USER_INPUT!$J$14:$J$2000)),FINTERP(USER_INPUT!$J$14:$J$2000,USER_INPUT!$K$14:$K$2000,HYDROGRAPH!B496),0)</f>
        <v>0</v>
      </c>
      <c r="D496" s="132">
        <f t="shared" si="30"/>
        <v>0</v>
      </c>
      <c r="E496" s="162">
        <f t="shared" si="32"/>
        <v>0</v>
      </c>
      <c r="F496" s="162">
        <f t="shared" si="33"/>
        <v>0</v>
      </c>
      <c r="G496" s="162">
        <f>FINTERP(REFERENCE!$W$17:$W$67,REFERENCE!$V$17:$V$67,HYDROGRAPH!F496)</f>
        <v>0</v>
      </c>
      <c r="H496" s="132">
        <f>(F496-G496)/2*REFERENCE!$P$19</f>
        <v>0</v>
      </c>
      <c r="I496">
        <f>(FINTERP('STAGE-STORAGE'!$D$4:$D$54,'STAGE-STORAGE'!$A$4:$A$54,H496))</f>
        <v>0</v>
      </c>
    </row>
    <row r="497" spans="1:9" x14ac:dyDescent="0.25">
      <c r="A497">
        <v>494</v>
      </c>
      <c r="B497" s="132">
        <f t="shared" si="31"/>
        <v>82.166666666666657</v>
      </c>
      <c r="C497" s="162">
        <f>IF(B497&lt;(MAX(USER_INPUT!$J$14:$J$2000)),FINTERP(USER_INPUT!$J$14:$J$2000,USER_INPUT!$K$14:$K$2000,HYDROGRAPH!B497),0)</f>
        <v>0</v>
      </c>
      <c r="D497" s="132">
        <f t="shared" si="30"/>
        <v>0</v>
      </c>
      <c r="E497" s="162">
        <f t="shared" si="32"/>
        <v>0</v>
      </c>
      <c r="F497" s="162">
        <f t="shared" si="33"/>
        <v>0</v>
      </c>
      <c r="G497" s="162">
        <f>FINTERP(REFERENCE!$W$17:$W$67,REFERENCE!$V$17:$V$67,HYDROGRAPH!F497)</f>
        <v>0</v>
      </c>
      <c r="H497" s="132">
        <f>(F497-G497)/2*REFERENCE!$P$19</f>
        <v>0</v>
      </c>
      <c r="I497">
        <f>(FINTERP('STAGE-STORAGE'!$D$4:$D$54,'STAGE-STORAGE'!$A$4:$A$54,H497))</f>
        <v>0</v>
      </c>
    </row>
    <row r="498" spans="1:9" x14ac:dyDescent="0.25">
      <c r="A498">
        <v>495</v>
      </c>
      <c r="B498" s="132">
        <f t="shared" si="31"/>
        <v>82.333333333333329</v>
      </c>
      <c r="C498" s="162">
        <f>IF(B498&lt;(MAX(USER_INPUT!$J$14:$J$2000)),FINTERP(USER_INPUT!$J$14:$J$2000,USER_INPUT!$K$14:$K$2000,HYDROGRAPH!B498),0)</f>
        <v>0</v>
      </c>
      <c r="D498" s="132">
        <f t="shared" si="30"/>
        <v>0</v>
      </c>
      <c r="E498" s="162">
        <f t="shared" si="32"/>
        <v>0</v>
      </c>
      <c r="F498" s="162">
        <f t="shared" si="33"/>
        <v>0</v>
      </c>
      <c r="G498" s="162">
        <f>FINTERP(REFERENCE!$W$17:$W$67,REFERENCE!$V$17:$V$67,HYDROGRAPH!F498)</f>
        <v>0</v>
      </c>
      <c r="H498" s="132">
        <f>(F498-G498)/2*REFERENCE!$P$19</f>
        <v>0</v>
      </c>
      <c r="I498">
        <f>(FINTERP('STAGE-STORAGE'!$D$4:$D$54,'STAGE-STORAGE'!$A$4:$A$54,H498))</f>
        <v>0</v>
      </c>
    </row>
    <row r="499" spans="1:9" x14ac:dyDescent="0.25">
      <c r="A499">
        <v>496</v>
      </c>
      <c r="B499" s="132">
        <f t="shared" si="31"/>
        <v>82.5</v>
      </c>
      <c r="C499" s="162">
        <f>IF(B499&lt;(MAX(USER_INPUT!$J$14:$J$2000)),FINTERP(USER_INPUT!$J$14:$J$2000,USER_INPUT!$K$14:$K$2000,HYDROGRAPH!B499),0)</f>
        <v>0</v>
      </c>
      <c r="D499" s="132">
        <f t="shared" si="30"/>
        <v>0</v>
      </c>
      <c r="E499" s="162">
        <f t="shared" si="32"/>
        <v>0</v>
      </c>
      <c r="F499" s="162">
        <f t="shared" si="33"/>
        <v>0</v>
      </c>
      <c r="G499" s="162">
        <f>FINTERP(REFERENCE!$W$17:$W$67,REFERENCE!$V$17:$V$67,HYDROGRAPH!F499)</f>
        <v>0</v>
      </c>
      <c r="H499" s="132">
        <f>(F499-G499)/2*REFERENCE!$P$19</f>
        <v>0</v>
      </c>
      <c r="I499">
        <f>(FINTERP('STAGE-STORAGE'!$D$4:$D$54,'STAGE-STORAGE'!$A$4:$A$54,H499))</f>
        <v>0</v>
      </c>
    </row>
    <row r="500" spans="1:9" x14ac:dyDescent="0.25">
      <c r="A500">
        <v>497</v>
      </c>
      <c r="B500" s="132">
        <f t="shared" si="31"/>
        <v>82.666666666666657</v>
      </c>
      <c r="C500" s="162">
        <f>IF(B500&lt;(MAX(USER_INPUT!$J$14:$J$2000)),FINTERP(USER_INPUT!$J$14:$J$2000,USER_INPUT!$K$14:$K$2000,HYDROGRAPH!B500),0)</f>
        <v>0</v>
      </c>
      <c r="D500" s="132">
        <f t="shared" si="30"/>
        <v>0</v>
      </c>
      <c r="E500" s="162">
        <f t="shared" si="32"/>
        <v>0</v>
      </c>
      <c r="F500" s="162">
        <f t="shared" si="33"/>
        <v>0</v>
      </c>
      <c r="G500" s="162">
        <f>FINTERP(REFERENCE!$W$17:$W$67,REFERENCE!$V$17:$V$67,HYDROGRAPH!F500)</f>
        <v>0</v>
      </c>
      <c r="H500" s="132">
        <f>(F500-G500)/2*REFERENCE!$P$19</f>
        <v>0</v>
      </c>
      <c r="I500">
        <f>(FINTERP('STAGE-STORAGE'!$D$4:$D$54,'STAGE-STORAGE'!$A$4:$A$54,H500))</f>
        <v>0</v>
      </c>
    </row>
    <row r="501" spans="1:9" x14ac:dyDescent="0.25">
      <c r="A501">
        <v>498</v>
      </c>
      <c r="B501" s="132">
        <f t="shared" si="31"/>
        <v>82.833333333333329</v>
      </c>
      <c r="C501" s="162">
        <f>IF(B501&lt;(MAX(USER_INPUT!$J$14:$J$2000)),FINTERP(USER_INPUT!$J$14:$J$2000,USER_INPUT!$K$14:$K$2000,HYDROGRAPH!B501),0)</f>
        <v>0</v>
      </c>
      <c r="D501" s="132">
        <f t="shared" si="30"/>
        <v>0</v>
      </c>
      <c r="E501" s="162">
        <f t="shared" si="32"/>
        <v>0</v>
      </c>
      <c r="F501" s="162">
        <f t="shared" si="33"/>
        <v>0</v>
      </c>
      <c r="G501" s="162">
        <f>FINTERP(REFERENCE!$W$17:$W$67,REFERENCE!$V$17:$V$67,HYDROGRAPH!F501)</f>
        <v>0</v>
      </c>
      <c r="H501" s="132">
        <f>(F501-G501)/2*REFERENCE!$P$19</f>
        <v>0</v>
      </c>
      <c r="I501">
        <f>(FINTERP('STAGE-STORAGE'!$D$4:$D$54,'STAGE-STORAGE'!$A$4:$A$54,H501))</f>
        <v>0</v>
      </c>
    </row>
    <row r="502" spans="1:9" x14ac:dyDescent="0.25">
      <c r="A502">
        <v>499</v>
      </c>
      <c r="B502" s="132">
        <f t="shared" si="31"/>
        <v>83</v>
      </c>
      <c r="C502" s="162">
        <f>IF(B502&lt;(MAX(USER_INPUT!$J$14:$J$2000)),FINTERP(USER_INPUT!$J$14:$J$2000,USER_INPUT!$K$14:$K$2000,HYDROGRAPH!B502),0)</f>
        <v>0</v>
      </c>
      <c r="D502" s="132">
        <f t="shared" si="30"/>
        <v>0</v>
      </c>
      <c r="E502" s="162">
        <f t="shared" si="32"/>
        <v>0</v>
      </c>
      <c r="F502" s="162">
        <f t="shared" si="33"/>
        <v>0</v>
      </c>
      <c r="G502" s="162">
        <f>FINTERP(REFERENCE!$W$17:$W$67,REFERENCE!$V$17:$V$67,HYDROGRAPH!F502)</f>
        <v>0</v>
      </c>
      <c r="H502" s="132">
        <f>(F502-G502)/2*REFERENCE!$P$19</f>
        <v>0</v>
      </c>
      <c r="I502">
        <f>(FINTERP('STAGE-STORAGE'!$D$4:$D$54,'STAGE-STORAGE'!$A$4:$A$54,H502))</f>
        <v>0</v>
      </c>
    </row>
    <row r="503" spans="1:9" x14ac:dyDescent="0.25">
      <c r="A503">
        <v>500</v>
      </c>
      <c r="B503" s="132">
        <f t="shared" si="31"/>
        <v>83.166666666666657</v>
      </c>
      <c r="C503" s="162">
        <f>IF(B503&lt;(MAX(USER_INPUT!$J$14:$J$2000)),FINTERP(USER_INPUT!$J$14:$J$2000,USER_INPUT!$K$14:$K$2000,HYDROGRAPH!B503),0)</f>
        <v>0</v>
      </c>
      <c r="D503" s="132">
        <f t="shared" si="30"/>
        <v>0</v>
      </c>
      <c r="E503" s="162">
        <f t="shared" si="32"/>
        <v>0</v>
      </c>
      <c r="F503" s="162">
        <f t="shared" si="33"/>
        <v>0</v>
      </c>
      <c r="G503" s="162">
        <f>FINTERP(REFERENCE!$W$17:$W$67,REFERENCE!$V$17:$V$67,HYDROGRAPH!F503)</f>
        <v>0</v>
      </c>
      <c r="H503" s="132">
        <f>(F503-G503)/2*REFERENCE!$P$19</f>
        <v>0</v>
      </c>
      <c r="I503">
        <f>(FINTERP('STAGE-STORAGE'!$D$4:$D$54,'STAGE-STORAGE'!$A$4:$A$54,H503))</f>
        <v>0</v>
      </c>
    </row>
    <row r="504" spans="1:9" x14ac:dyDescent="0.25">
      <c r="A504">
        <v>501</v>
      </c>
      <c r="B504" s="132">
        <f t="shared" si="31"/>
        <v>83.333333333333329</v>
      </c>
      <c r="C504" s="162">
        <f>IF(B504&lt;(MAX(USER_INPUT!$J$14:$J$2000)),FINTERP(USER_INPUT!$J$14:$J$2000,USER_INPUT!$K$14:$K$2000,HYDROGRAPH!B504),0)</f>
        <v>0</v>
      </c>
      <c r="D504" s="132">
        <f t="shared" si="30"/>
        <v>0</v>
      </c>
      <c r="E504" s="162">
        <f t="shared" si="32"/>
        <v>0</v>
      </c>
      <c r="F504" s="162">
        <f t="shared" si="33"/>
        <v>0</v>
      </c>
      <c r="G504" s="162">
        <f>FINTERP(REFERENCE!$W$17:$W$67,REFERENCE!$V$17:$V$67,HYDROGRAPH!F504)</f>
        <v>0</v>
      </c>
      <c r="H504" s="132">
        <f>(F504-G504)/2*REFERENCE!$P$19</f>
        <v>0</v>
      </c>
      <c r="I504">
        <f>(FINTERP('STAGE-STORAGE'!$D$4:$D$54,'STAGE-STORAGE'!$A$4:$A$54,H504))</f>
        <v>0</v>
      </c>
    </row>
    <row r="505" spans="1:9" x14ac:dyDescent="0.25">
      <c r="A505">
        <v>502</v>
      </c>
      <c r="B505" s="132">
        <f t="shared" si="31"/>
        <v>83.5</v>
      </c>
      <c r="C505" s="162">
        <f>IF(B505&lt;(MAX(USER_INPUT!$J$14:$J$2000)),FINTERP(USER_INPUT!$J$14:$J$2000,USER_INPUT!$K$14:$K$2000,HYDROGRAPH!B505),0)</f>
        <v>0</v>
      </c>
      <c r="D505" s="132">
        <f t="shared" si="30"/>
        <v>0</v>
      </c>
      <c r="E505" s="162">
        <f t="shared" si="32"/>
        <v>0</v>
      </c>
      <c r="F505" s="162">
        <f t="shared" si="33"/>
        <v>0</v>
      </c>
      <c r="G505" s="162">
        <f>FINTERP(REFERENCE!$W$17:$W$67,REFERENCE!$V$17:$V$67,HYDROGRAPH!F505)</f>
        <v>0</v>
      </c>
      <c r="H505" s="132">
        <f>(F505-G505)/2*REFERENCE!$P$19</f>
        <v>0</v>
      </c>
      <c r="I505">
        <f>(FINTERP('STAGE-STORAGE'!$D$4:$D$54,'STAGE-STORAGE'!$A$4:$A$54,H505))</f>
        <v>0</v>
      </c>
    </row>
    <row r="506" spans="1:9" x14ac:dyDescent="0.25">
      <c r="A506">
        <v>503</v>
      </c>
      <c r="B506" s="132">
        <f t="shared" si="31"/>
        <v>83.666666666666657</v>
      </c>
      <c r="C506" s="162">
        <f>IF(B506&lt;(MAX(USER_INPUT!$J$14:$J$2000)),FINTERP(USER_INPUT!$J$14:$J$2000,USER_INPUT!$K$14:$K$2000,HYDROGRAPH!B506),0)</f>
        <v>0</v>
      </c>
      <c r="D506" s="132">
        <f t="shared" si="30"/>
        <v>0</v>
      </c>
      <c r="E506" s="162">
        <f t="shared" si="32"/>
        <v>0</v>
      </c>
      <c r="F506" s="162">
        <f t="shared" si="33"/>
        <v>0</v>
      </c>
      <c r="G506" s="162">
        <f>FINTERP(REFERENCE!$W$17:$W$67,REFERENCE!$V$17:$V$67,HYDROGRAPH!F506)</f>
        <v>0</v>
      </c>
      <c r="H506" s="132">
        <f>(F506-G506)/2*REFERENCE!$P$19</f>
        <v>0</v>
      </c>
      <c r="I506">
        <f>(FINTERP('STAGE-STORAGE'!$D$4:$D$54,'STAGE-STORAGE'!$A$4:$A$54,H506))</f>
        <v>0</v>
      </c>
    </row>
    <row r="507" spans="1:9" x14ac:dyDescent="0.25">
      <c r="A507">
        <v>504</v>
      </c>
      <c r="B507" s="132">
        <f t="shared" si="31"/>
        <v>83.833333333333329</v>
      </c>
      <c r="C507" s="162">
        <f>IF(B507&lt;(MAX(USER_INPUT!$J$14:$J$2000)),FINTERP(USER_INPUT!$J$14:$J$2000,USER_INPUT!$K$14:$K$2000,HYDROGRAPH!B507),0)</f>
        <v>0</v>
      </c>
      <c r="D507" s="132">
        <f t="shared" si="30"/>
        <v>0</v>
      </c>
      <c r="E507" s="162">
        <f t="shared" si="32"/>
        <v>0</v>
      </c>
      <c r="F507" s="162">
        <f t="shared" si="33"/>
        <v>0</v>
      </c>
      <c r="G507" s="162">
        <f>FINTERP(REFERENCE!$W$17:$W$67,REFERENCE!$V$17:$V$67,HYDROGRAPH!F507)</f>
        <v>0</v>
      </c>
      <c r="H507" s="132">
        <f>(F507-G507)/2*REFERENCE!$P$19</f>
        <v>0</v>
      </c>
      <c r="I507">
        <f>(FINTERP('STAGE-STORAGE'!$D$4:$D$54,'STAGE-STORAGE'!$A$4:$A$54,H507))</f>
        <v>0</v>
      </c>
    </row>
    <row r="508" spans="1:9" x14ac:dyDescent="0.25">
      <c r="A508">
        <v>505</v>
      </c>
      <c r="B508" s="132">
        <f t="shared" si="31"/>
        <v>84</v>
      </c>
      <c r="C508" s="162">
        <f>IF(B508&lt;(MAX(USER_INPUT!$J$14:$J$2000)),FINTERP(USER_INPUT!$J$14:$J$2000,USER_INPUT!$K$14:$K$2000,HYDROGRAPH!B508),0)</f>
        <v>0</v>
      </c>
      <c r="D508" s="132">
        <f t="shared" si="30"/>
        <v>0</v>
      </c>
      <c r="E508" s="162">
        <f t="shared" si="32"/>
        <v>0</v>
      </c>
      <c r="F508" s="162">
        <f t="shared" si="33"/>
        <v>0</v>
      </c>
      <c r="G508" s="162">
        <f>FINTERP(REFERENCE!$W$17:$W$67,REFERENCE!$V$17:$V$67,HYDROGRAPH!F508)</f>
        <v>0</v>
      </c>
      <c r="H508" s="132">
        <f>(F508-G508)/2*REFERENCE!$P$19</f>
        <v>0</v>
      </c>
      <c r="I508">
        <f>(FINTERP('STAGE-STORAGE'!$D$4:$D$54,'STAGE-STORAGE'!$A$4:$A$54,H508))</f>
        <v>0</v>
      </c>
    </row>
    <row r="509" spans="1:9" x14ac:dyDescent="0.25">
      <c r="A509">
        <v>506</v>
      </c>
      <c r="B509" s="132">
        <f t="shared" si="31"/>
        <v>84.166666666666657</v>
      </c>
      <c r="C509" s="162">
        <f>IF(B509&lt;(MAX(USER_INPUT!$J$14:$J$2000)),FINTERP(USER_INPUT!$J$14:$J$2000,USER_INPUT!$K$14:$K$2000,HYDROGRAPH!B509),0)</f>
        <v>0</v>
      </c>
      <c r="D509" s="132">
        <f t="shared" si="30"/>
        <v>0</v>
      </c>
      <c r="E509" s="162">
        <f t="shared" si="32"/>
        <v>0</v>
      </c>
      <c r="F509" s="162">
        <f t="shared" si="33"/>
        <v>0</v>
      </c>
      <c r="G509" s="162">
        <f>FINTERP(REFERENCE!$W$17:$W$67,REFERENCE!$V$17:$V$67,HYDROGRAPH!F509)</f>
        <v>0</v>
      </c>
      <c r="H509" s="132">
        <f>(F509-G509)/2*REFERENCE!$P$19</f>
        <v>0</v>
      </c>
      <c r="I509">
        <f>(FINTERP('STAGE-STORAGE'!$D$4:$D$54,'STAGE-STORAGE'!$A$4:$A$54,H509))</f>
        <v>0</v>
      </c>
    </row>
    <row r="510" spans="1:9" x14ac:dyDescent="0.25">
      <c r="A510">
        <v>507</v>
      </c>
      <c r="B510" s="132">
        <f t="shared" si="31"/>
        <v>84.333333333333329</v>
      </c>
      <c r="C510" s="162">
        <f>IF(B510&lt;(MAX(USER_INPUT!$J$14:$J$2000)),FINTERP(USER_INPUT!$J$14:$J$2000,USER_INPUT!$K$14:$K$2000,HYDROGRAPH!B510),0)</f>
        <v>0</v>
      </c>
      <c r="D510" s="132">
        <f t="shared" si="30"/>
        <v>0</v>
      </c>
      <c r="E510" s="162">
        <f t="shared" si="32"/>
        <v>0</v>
      </c>
      <c r="F510" s="162">
        <f t="shared" si="33"/>
        <v>0</v>
      </c>
      <c r="G510" s="162">
        <f>FINTERP(REFERENCE!$W$17:$W$67,REFERENCE!$V$17:$V$67,HYDROGRAPH!F510)</f>
        <v>0</v>
      </c>
      <c r="H510" s="132">
        <f>(F510-G510)/2*REFERENCE!$P$19</f>
        <v>0</v>
      </c>
      <c r="I510">
        <f>(FINTERP('STAGE-STORAGE'!$D$4:$D$54,'STAGE-STORAGE'!$A$4:$A$54,H510))</f>
        <v>0</v>
      </c>
    </row>
    <row r="511" spans="1:9" x14ac:dyDescent="0.25">
      <c r="A511">
        <v>508</v>
      </c>
      <c r="B511" s="132">
        <f t="shared" si="31"/>
        <v>84.5</v>
      </c>
      <c r="C511" s="162">
        <f>IF(B511&lt;(MAX(USER_INPUT!$J$14:$J$2000)),FINTERP(USER_INPUT!$J$14:$J$2000,USER_INPUT!$K$14:$K$2000,HYDROGRAPH!B511),0)</f>
        <v>0</v>
      </c>
      <c r="D511" s="132">
        <f t="shared" si="30"/>
        <v>0</v>
      </c>
      <c r="E511" s="162">
        <f t="shared" si="32"/>
        <v>0</v>
      </c>
      <c r="F511" s="162">
        <f t="shared" si="33"/>
        <v>0</v>
      </c>
      <c r="G511" s="162">
        <f>FINTERP(REFERENCE!$W$17:$W$67,REFERENCE!$V$17:$V$67,HYDROGRAPH!F511)</f>
        <v>0</v>
      </c>
      <c r="H511" s="132">
        <f>(F511-G511)/2*REFERENCE!$P$19</f>
        <v>0</v>
      </c>
      <c r="I511">
        <f>(FINTERP('STAGE-STORAGE'!$D$4:$D$54,'STAGE-STORAGE'!$A$4:$A$54,H511))</f>
        <v>0</v>
      </c>
    </row>
    <row r="512" spans="1:9" x14ac:dyDescent="0.25">
      <c r="A512">
        <v>509</v>
      </c>
      <c r="B512" s="132">
        <f t="shared" si="31"/>
        <v>84.666666666666657</v>
      </c>
      <c r="C512" s="162">
        <f>IF(B512&lt;(MAX(USER_INPUT!$J$14:$J$2000)),FINTERP(USER_INPUT!$J$14:$J$2000,USER_INPUT!$K$14:$K$2000,HYDROGRAPH!B512),0)</f>
        <v>0</v>
      </c>
      <c r="D512" s="132">
        <f t="shared" si="30"/>
        <v>0</v>
      </c>
      <c r="E512" s="162">
        <f t="shared" si="32"/>
        <v>0</v>
      </c>
      <c r="F512" s="162">
        <f t="shared" si="33"/>
        <v>0</v>
      </c>
      <c r="G512" s="162">
        <f>FINTERP(REFERENCE!$W$17:$W$67,REFERENCE!$V$17:$V$67,HYDROGRAPH!F512)</f>
        <v>0</v>
      </c>
      <c r="H512" s="132">
        <f>(F512-G512)/2*REFERENCE!$P$19</f>
        <v>0</v>
      </c>
      <c r="I512">
        <f>(FINTERP('STAGE-STORAGE'!$D$4:$D$54,'STAGE-STORAGE'!$A$4:$A$54,H512))</f>
        <v>0</v>
      </c>
    </row>
    <row r="513" spans="1:9" x14ac:dyDescent="0.25">
      <c r="A513">
        <v>510</v>
      </c>
      <c r="B513" s="132">
        <f t="shared" si="31"/>
        <v>84.833333333333329</v>
      </c>
      <c r="C513" s="162">
        <f>IF(B513&lt;(MAX(USER_INPUT!$J$14:$J$2000)),FINTERP(USER_INPUT!$J$14:$J$2000,USER_INPUT!$K$14:$K$2000,HYDROGRAPH!B513),0)</f>
        <v>0</v>
      </c>
      <c r="D513" s="132">
        <f t="shared" si="30"/>
        <v>0</v>
      </c>
      <c r="E513" s="162">
        <f t="shared" si="32"/>
        <v>0</v>
      </c>
      <c r="F513" s="162">
        <f t="shared" si="33"/>
        <v>0</v>
      </c>
      <c r="G513" s="162">
        <f>FINTERP(REFERENCE!$W$17:$W$67,REFERENCE!$V$17:$V$67,HYDROGRAPH!F513)</f>
        <v>0</v>
      </c>
      <c r="H513" s="132">
        <f>(F513-G513)/2*REFERENCE!$P$19</f>
        <v>0</v>
      </c>
      <c r="I513">
        <f>(FINTERP('STAGE-STORAGE'!$D$4:$D$54,'STAGE-STORAGE'!$A$4:$A$54,H513))</f>
        <v>0</v>
      </c>
    </row>
    <row r="514" spans="1:9" x14ac:dyDescent="0.25">
      <c r="A514">
        <v>511</v>
      </c>
      <c r="B514" s="132">
        <f t="shared" si="31"/>
        <v>85</v>
      </c>
      <c r="C514" s="162">
        <f>IF(B514&lt;(MAX(USER_INPUT!$J$14:$J$2000)),FINTERP(USER_INPUT!$J$14:$J$2000,USER_INPUT!$K$14:$K$2000,HYDROGRAPH!B514),0)</f>
        <v>0</v>
      </c>
      <c r="D514" s="132">
        <f t="shared" si="30"/>
        <v>0</v>
      </c>
      <c r="E514" s="162">
        <f t="shared" si="32"/>
        <v>0</v>
      </c>
      <c r="F514" s="162">
        <f t="shared" si="33"/>
        <v>0</v>
      </c>
      <c r="G514" s="162">
        <f>FINTERP(REFERENCE!$W$17:$W$67,REFERENCE!$V$17:$V$67,HYDROGRAPH!F514)</f>
        <v>0</v>
      </c>
      <c r="H514" s="132">
        <f>(F514-G514)/2*REFERENCE!$P$19</f>
        <v>0</v>
      </c>
      <c r="I514">
        <f>(FINTERP('STAGE-STORAGE'!$D$4:$D$54,'STAGE-STORAGE'!$A$4:$A$54,H514))</f>
        <v>0</v>
      </c>
    </row>
    <row r="515" spans="1:9" x14ac:dyDescent="0.25">
      <c r="A515">
        <v>512</v>
      </c>
      <c r="B515" s="132">
        <f t="shared" si="31"/>
        <v>85.166666666666657</v>
      </c>
      <c r="C515" s="162">
        <f>IF(B515&lt;(MAX(USER_INPUT!$J$14:$J$2000)),FINTERP(USER_INPUT!$J$14:$J$2000,USER_INPUT!$K$14:$K$2000,HYDROGRAPH!B515),0)</f>
        <v>0</v>
      </c>
      <c r="D515" s="132">
        <f t="shared" si="30"/>
        <v>0</v>
      </c>
      <c r="E515" s="162">
        <f t="shared" si="32"/>
        <v>0</v>
      </c>
      <c r="F515" s="162">
        <f t="shared" si="33"/>
        <v>0</v>
      </c>
      <c r="G515" s="162">
        <f>FINTERP(REFERENCE!$W$17:$W$67,REFERENCE!$V$17:$V$67,HYDROGRAPH!F515)</f>
        <v>0</v>
      </c>
      <c r="H515" s="132">
        <f>(F515-G515)/2*REFERENCE!$P$19</f>
        <v>0</v>
      </c>
      <c r="I515">
        <f>(FINTERP('STAGE-STORAGE'!$D$4:$D$54,'STAGE-STORAGE'!$A$4:$A$54,H515))</f>
        <v>0</v>
      </c>
    </row>
    <row r="516" spans="1:9" x14ac:dyDescent="0.25">
      <c r="A516">
        <v>513</v>
      </c>
      <c r="B516" s="132">
        <f t="shared" si="31"/>
        <v>85.333333333333329</v>
      </c>
      <c r="C516" s="162">
        <f>IF(B516&lt;(MAX(USER_INPUT!$J$14:$J$2000)),FINTERP(USER_INPUT!$J$14:$J$2000,USER_INPUT!$K$14:$K$2000,HYDROGRAPH!B516),0)</f>
        <v>0</v>
      </c>
      <c r="D516" s="132">
        <f t="shared" si="30"/>
        <v>0</v>
      </c>
      <c r="E516" s="162">
        <f t="shared" si="32"/>
        <v>0</v>
      </c>
      <c r="F516" s="162">
        <f t="shared" si="33"/>
        <v>0</v>
      </c>
      <c r="G516" s="162">
        <f>FINTERP(REFERENCE!$W$17:$W$67,REFERENCE!$V$17:$V$67,HYDROGRAPH!F516)</f>
        <v>0</v>
      </c>
      <c r="H516" s="132">
        <f>(F516-G516)/2*REFERENCE!$P$19</f>
        <v>0</v>
      </c>
      <c r="I516">
        <f>(FINTERP('STAGE-STORAGE'!$D$4:$D$54,'STAGE-STORAGE'!$A$4:$A$54,H516))</f>
        <v>0</v>
      </c>
    </row>
    <row r="517" spans="1:9" x14ac:dyDescent="0.25">
      <c r="A517">
        <v>514</v>
      </c>
      <c r="B517" s="132">
        <f t="shared" si="31"/>
        <v>85.5</v>
      </c>
      <c r="C517" s="162">
        <f>IF(B517&lt;(MAX(USER_INPUT!$J$14:$J$2000)),FINTERP(USER_INPUT!$J$14:$J$2000,USER_INPUT!$K$14:$K$2000,HYDROGRAPH!B517),0)</f>
        <v>0</v>
      </c>
      <c r="D517" s="132">
        <f t="shared" ref="D517:D580" si="34">C517+C518</f>
        <v>0</v>
      </c>
      <c r="E517" s="162">
        <f t="shared" si="32"/>
        <v>0</v>
      </c>
      <c r="F517" s="162">
        <f t="shared" si="33"/>
        <v>0</v>
      </c>
      <c r="G517" s="162">
        <f>FINTERP(REFERENCE!$W$17:$W$67,REFERENCE!$V$17:$V$67,HYDROGRAPH!F517)</f>
        <v>0</v>
      </c>
      <c r="H517" s="132">
        <f>(F517-G517)/2*REFERENCE!$P$19</f>
        <v>0</v>
      </c>
      <c r="I517">
        <f>(FINTERP('STAGE-STORAGE'!$D$4:$D$54,'STAGE-STORAGE'!$A$4:$A$54,H517))</f>
        <v>0</v>
      </c>
    </row>
    <row r="518" spans="1:9" x14ac:dyDescent="0.25">
      <c r="A518">
        <v>515</v>
      </c>
      <c r="B518" s="132">
        <f t="shared" si="31"/>
        <v>85.666666666666657</v>
      </c>
      <c r="C518" s="162">
        <f>IF(B518&lt;(MAX(USER_INPUT!$J$14:$J$2000)),FINTERP(USER_INPUT!$J$14:$J$2000,USER_INPUT!$K$14:$K$2000,HYDROGRAPH!B518),0)</f>
        <v>0</v>
      </c>
      <c r="D518" s="132">
        <f t="shared" si="34"/>
        <v>0</v>
      </c>
      <c r="E518" s="162">
        <f t="shared" si="32"/>
        <v>0</v>
      </c>
      <c r="F518" s="162">
        <f t="shared" si="33"/>
        <v>0</v>
      </c>
      <c r="G518" s="162">
        <f>FINTERP(REFERENCE!$W$17:$W$67,REFERENCE!$V$17:$V$67,HYDROGRAPH!F518)</f>
        <v>0</v>
      </c>
      <c r="H518" s="132">
        <f>(F518-G518)/2*REFERENCE!$P$19</f>
        <v>0</v>
      </c>
      <c r="I518">
        <f>(FINTERP('STAGE-STORAGE'!$D$4:$D$54,'STAGE-STORAGE'!$A$4:$A$54,H518))</f>
        <v>0</v>
      </c>
    </row>
    <row r="519" spans="1:9" x14ac:dyDescent="0.25">
      <c r="A519">
        <v>516</v>
      </c>
      <c r="B519" s="132">
        <f t="shared" ref="B519:B582" si="35">$B$5*A518</f>
        <v>85.833333333333329</v>
      </c>
      <c r="C519" s="162">
        <f>IF(B519&lt;(MAX(USER_INPUT!$J$14:$J$2000)),FINTERP(USER_INPUT!$J$14:$J$2000,USER_INPUT!$K$14:$K$2000,HYDROGRAPH!B519),0)</f>
        <v>0</v>
      </c>
      <c r="D519" s="132">
        <f t="shared" si="34"/>
        <v>0</v>
      </c>
      <c r="E519" s="162">
        <f t="shared" si="32"/>
        <v>0</v>
      </c>
      <c r="F519" s="162">
        <f t="shared" si="33"/>
        <v>0</v>
      </c>
      <c r="G519" s="162">
        <f>FINTERP(REFERENCE!$W$17:$W$67,REFERENCE!$V$17:$V$67,HYDROGRAPH!F519)</f>
        <v>0</v>
      </c>
      <c r="H519" s="132">
        <f>(F519-G519)/2*REFERENCE!$P$19</f>
        <v>0</v>
      </c>
      <c r="I519">
        <f>(FINTERP('STAGE-STORAGE'!$D$4:$D$54,'STAGE-STORAGE'!$A$4:$A$54,H519))</f>
        <v>0</v>
      </c>
    </row>
    <row r="520" spans="1:9" x14ac:dyDescent="0.25">
      <c r="A520">
        <v>517</v>
      </c>
      <c r="B520" s="132">
        <f t="shared" si="35"/>
        <v>86</v>
      </c>
      <c r="C520" s="162">
        <f>IF(B520&lt;(MAX(USER_INPUT!$J$14:$J$2000)),FINTERP(USER_INPUT!$J$14:$J$2000,USER_INPUT!$K$14:$K$2000,HYDROGRAPH!B520),0)</f>
        <v>0</v>
      </c>
      <c r="D520" s="132">
        <f t="shared" si="34"/>
        <v>0</v>
      </c>
      <c r="E520" s="162">
        <f t="shared" si="32"/>
        <v>0</v>
      </c>
      <c r="F520" s="162">
        <f t="shared" si="33"/>
        <v>0</v>
      </c>
      <c r="G520" s="162">
        <f>FINTERP(REFERENCE!$W$17:$W$67,REFERENCE!$V$17:$V$67,HYDROGRAPH!F520)</f>
        <v>0</v>
      </c>
      <c r="H520" s="132">
        <f>(F520-G520)/2*REFERENCE!$P$19</f>
        <v>0</v>
      </c>
      <c r="I520">
        <f>(FINTERP('STAGE-STORAGE'!$D$4:$D$54,'STAGE-STORAGE'!$A$4:$A$54,H520))</f>
        <v>0</v>
      </c>
    </row>
    <row r="521" spans="1:9" x14ac:dyDescent="0.25">
      <c r="A521">
        <v>518</v>
      </c>
      <c r="B521" s="132">
        <f t="shared" si="35"/>
        <v>86.166666666666657</v>
      </c>
      <c r="C521" s="162">
        <f>IF(B521&lt;(MAX(USER_INPUT!$J$14:$J$2000)),FINTERP(USER_INPUT!$J$14:$J$2000,USER_INPUT!$K$14:$K$2000,HYDROGRAPH!B521),0)</f>
        <v>0</v>
      </c>
      <c r="D521" s="132">
        <f t="shared" si="34"/>
        <v>0</v>
      </c>
      <c r="E521" s="162">
        <f t="shared" ref="E521:E584" si="36">F520-(2*G520)</f>
        <v>0</v>
      </c>
      <c r="F521" s="162">
        <f t="shared" ref="F521:F584" si="37">D521+E521</f>
        <v>0</v>
      </c>
      <c r="G521" s="162">
        <f>FINTERP(REFERENCE!$W$17:$W$67,REFERENCE!$V$17:$V$67,HYDROGRAPH!F521)</f>
        <v>0</v>
      </c>
      <c r="H521" s="132">
        <f>(F521-G521)/2*REFERENCE!$P$19</f>
        <v>0</v>
      </c>
      <c r="I521">
        <f>(FINTERP('STAGE-STORAGE'!$D$4:$D$54,'STAGE-STORAGE'!$A$4:$A$54,H521))</f>
        <v>0</v>
      </c>
    </row>
    <row r="522" spans="1:9" x14ac:dyDescent="0.25">
      <c r="A522">
        <v>519</v>
      </c>
      <c r="B522" s="132">
        <f t="shared" si="35"/>
        <v>86.333333333333329</v>
      </c>
      <c r="C522" s="162">
        <f>IF(B522&lt;(MAX(USER_INPUT!$J$14:$J$2000)),FINTERP(USER_INPUT!$J$14:$J$2000,USER_INPUT!$K$14:$K$2000,HYDROGRAPH!B522),0)</f>
        <v>0</v>
      </c>
      <c r="D522" s="132">
        <f t="shared" si="34"/>
        <v>0</v>
      </c>
      <c r="E522" s="162">
        <f t="shared" si="36"/>
        <v>0</v>
      </c>
      <c r="F522" s="162">
        <f t="shared" si="37"/>
        <v>0</v>
      </c>
      <c r="G522" s="162">
        <f>FINTERP(REFERENCE!$W$17:$W$67,REFERENCE!$V$17:$V$67,HYDROGRAPH!F522)</f>
        <v>0</v>
      </c>
      <c r="H522" s="132">
        <f>(F522-G522)/2*REFERENCE!$P$19</f>
        <v>0</v>
      </c>
      <c r="I522">
        <f>(FINTERP('STAGE-STORAGE'!$D$4:$D$54,'STAGE-STORAGE'!$A$4:$A$54,H522))</f>
        <v>0</v>
      </c>
    </row>
    <row r="523" spans="1:9" x14ac:dyDescent="0.25">
      <c r="A523">
        <v>520</v>
      </c>
      <c r="B523" s="132">
        <f t="shared" si="35"/>
        <v>86.5</v>
      </c>
      <c r="C523" s="162">
        <f>IF(B523&lt;(MAX(USER_INPUT!$J$14:$J$2000)),FINTERP(USER_INPUT!$J$14:$J$2000,USER_INPUT!$K$14:$K$2000,HYDROGRAPH!B523),0)</f>
        <v>0</v>
      </c>
      <c r="D523" s="132">
        <f t="shared" si="34"/>
        <v>0</v>
      </c>
      <c r="E523" s="162">
        <f t="shared" si="36"/>
        <v>0</v>
      </c>
      <c r="F523" s="162">
        <f t="shared" si="37"/>
        <v>0</v>
      </c>
      <c r="G523" s="162">
        <f>FINTERP(REFERENCE!$W$17:$W$67,REFERENCE!$V$17:$V$67,HYDROGRAPH!F523)</f>
        <v>0</v>
      </c>
      <c r="H523" s="132">
        <f>(F523-G523)/2*REFERENCE!$P$19</f>
        <v>0</v>
      </c>
      <c r="I523">
        <f>(FINTERP('STAGE-STORAGE'!$D$4:$D$54,'STAGE-STORAGE'!$A$4:$A$54,H523))</f>
        <v>0</v>
      </c>
    </row>
    <row r="524" spans="1:9" x14ac:dyDescent="0.25">
      <c r="A524">
        <v>521</v>
      </c>
      <c r="B524" s="132">
        <f t="shared" si="35"/>
        <v>86.666666666666657</v>
      </c>
      <c r="C524" s="162">
        <f>IF(B524&lt;(MAX(USER_INPUT!$J$14:$J$2000)),FINTERP(USER_INPUT!$J$14:$J$2000,USER_INPUT!$K$14:$K$2000,HYDROGRAPH!B524),0)</f>
        <v>0</v>
      </c>
      <c r="D524" s="132">
        <f t="shared" si="34"/>
        <v>0</v>
      </c>
      <c r="E524" s="162">
        <f t="shared" si="36"/>
        <v>0</v>
      </c>
      <c r="F524" s="162">
        <f t="shared" si="37"/>
        <v>0</v>
      </c>
      <c r="G524" s="162">
        <f>FINTERP(REFERENCE!$W$17:$W$67,REFERENCE!$V$17:$V$67,HYDROGRAPH!F524)</f>
        <v>0</v>
      </c>
      <c r="H524" s="132">
        <f>(F524-G524)/2*REFERENCE!$P$19</f>
        <v>0</v>
      </c>
      <c r="I524">
        <f>(FINTERP('STAGE-STORAGE'!$D$4:$D$54,'STAGE-STORAGE'!$A$4:$A$54,H524))</f>
        <v>0</v>
      </c>
    </row>
    <row r="525" spans="1:9" x14ac:dyDescent="0.25">
      <c r="A525">
        <v>522</v>
      </c>
      <c r="B525" s="132">
        <f t="shared" si="35"/>
        <v>86.833333333333329</v>
      </c>
      <c r="C525" s="162">
        <f>IF(B525&lt;(MAX(USER_INPUT!$J$14:$J$2000)),FINTERP(USER_INPUT!$J$14:$J$2000,USER_INPUT!$K$14:$K$2000,HYDROGRAPH!B525),0)</f>
        <v>0</v>
      </c>
      <c r="D525" s="132">
        <f t="shared" si="34"/>
        <v>0</v>
      </c>
      <c r="E525" s="162">
        <f t="shared" si="36"/>
        <v>0</v>
      </c>
      <c r="F525" s="162">
        <f t="shared" si="37"/>
        <v>0</v>
      </c>
      <c r="G525" s="162">
        <f>FINTERP(REFERENCE!$W$17:$W$67,REFERENCE!$V$17:$V$67,HYDROGRAPH!F525)</f>
        <v>0</v>
      </c>
      <c r="H525" s="132">
        <f>(F525-G525)/2*REFERENCE!$P$19</f>
        <v>0</v>
      </c>
      <c r="I525">
        <f>(FINTERP('STAGE-STORAGE'!$D$4:$D$54,'STAGE-STORAGE'!$A$4:$A$54,H525))</f>
        <v>0</v>
      </c>
    </row>
    <row r="526" spans="1:9" x14ac:dyDescent="0.25">
      <c r="A526">
        <v>523</v>
      </c>
      <c r="B526" s="132">
        <f t="shared" si="35"/>
        <v>87</v>
      </c>
      <c r="C526" s="162">
        <f>IF(B526&lt;(MAX(USER_INPUT!$J$14:$J$2000)),FINTERP(USER_INPUT!$J$14:$J$2000,USER_INPUT!$K$14:$K$2000,HYDROGRAPH!B526),0)</f>
        <v>0</v>
      </c>
      <c r="D526" s="132">
        <f t="shared" si="34"/>
        <v>0</v>
      </c>
      <c r="E526" s="162">
        <f t="shared" si="36"/>
        <v>0</v>
      </c>
      <c r="F526" s="162">
        <f t="shared" si="37"/>
        <v>0</v>
      </c>
      <c r="G526" s="162">
        <f>FINTERP(REFERENCE!$W$17:$W$67,REFERENCE!$V$17:$V$67,HYDROGRAPH!F526)</f>
        <v>0</v>
      </c>
      <c r="H526" s="132">
        <f>(F526-G526)/2*REFERENCE!$P$19</f>
        <v>0</v>
      </c>
      <c r="I526">
        <f>(FINTERP('STAGE-STORAGE'!$D$4:$D$54,'STAGE-STORAGE'!$A$4:$A$54,H526))</f>
        <v>0</v>
      </c>
    </row>
    <row r="527" spans="1:9" x14ac:dyDescent="0.25">
      <c r="A527">
        <v>524</v>
      </c>
      <c r="B527" s="132">
        <f t="shared" si="35"/>
        <v>87.166666666666657</v>
      </c>
      <c r="C527" s="162">
        <f>IF(B527&lt;(MAX(USER_INPUT!$J$14:$J$2000)),FINTERP(USER_INPUT!$J$14:$J$2000,USER_INPUT!$K$14:$K$2000,HYDROGRAPH!B527),0)</f>
        <v>0</v>
      </c>
      <c r="D527" s="132">
        <f t="shared" si="34"/>
        <v>0</v>
      </c>
      <c r="E527" s="162">
        <f t="shared" si="36"/>
        <v>0</v>
      </c>
      <c r="F527" s="162">
        <f t="shared" si="37"/>
        <v>0</v>
      </c>
      <c r="G527" s="162">
        <f>FINTERP(REFERENCE!$W$17:$W$67,REFERENCE!$V$17:$V$67,HYDROGRAPH!F527)</f>
        <v>0</v>
      </c>
      <c r="H527" s="132">
        <f>(F527-G527)/2*REFERENCE!$P$19</f>
        <v>0</v>
      </c>
      <c r="I527">
        <f>(FINTERP('STAGE-STORAGE'!$D$4:$D$54,'STAGE-STORAGE'!$A$4:$A$54,H527))</f>
        <v>0</v>
      </c>
    </row>
    <row r="528" spans="1:9" x14ac:dyDescent="0.25">
      <c r="A528">
        <v>525</v>
      </c>
      <c r="B528" s="132">
        <f t="shared" si="35"/>
        <v>87.333333333333329</v>
      </c>
      <c r="C528" s="162">
        <f>IF(B528&lt;(MAX(USER_INPUT!$J$14:$J$2000)),FINTERP(USER_INPUT!$J$14:$J$2000,USER_INPUT!$K$14:$K$2000,HYDROGRAPH!B528),0)</f>
        <v>0</v>
      </c>
      <c r="D528" s="132">
        <f t="shared" si="34"/>
        <v>0</v>
      </c>
      <c r="E528" s="162">
        <f t="shared" si="36"/>
        <v>0</v>
      </c>
      <c r="F528" s="162">
        <f t="shared" si="37"/>
        <v>0</v>
      </c>
      <c r="G528" s="162">
        <f>FINTERP(REFERENCE!$W$17:$W$67,REFERENCE!$V$17:$V$67,HYDROGRAPH!F528)</f>
        <v>0</v>
      </c>
      <c r="H528" s="132">
        <f>(F528-G528)/2*REFERENCE!$P$19</f>
        <v>0</v>
      </c>
      <c r="I528">
        <f>(FINTERP('STAGE-STORAGE'!$D$4:$D$54,'STAGE-STORAGE'!$A$4:$A$54,H528))</f>
        <v>0</v>
      </c>
    </row>
    <row r="529" spans="1:9" x14ac:dyDescent="0.25">
      <c r="A529">
        <v>526</v>
      </c>
      <c r="B529" s="132">
        <f t="shared" si="35"/>
        <v>87.5</v>
      </c>
      <c r="C529" s="162">
        <f>IF(B529&lt;(MAX(USER_INPUT!$J$14:$J$2000)),FINTERP(USER_INPUT!$J$14:$J$2000,USER_INPUT!$K$14:$K$2000,HYDROGRAPH!B529),0)</f>
        <v>0</v>
      </c>
      <c r="D529" s="132">
        <f t="shared" si="34"/>
        <v>0</v>
      </c>
      <c r="E529" s="162">
        <f t="shared" si="36"/>
        <v>0</v>
      </c>
      <c r="F529" s="162">
        <f t="shared" si="37"/>
        <v>0</v>
      </c>
      <c r="G529" s="162">
        <f>FINTERP(REFERENCE!$W$17:$W$67,REFERENCE!$V$17:$V$67,HYDROGRAPH!F529)</f>
        <v>0</v>
      </c>
      <c r="H529" s="132">
        <f>(F529-G529)/2*REFERENCE!$P$19</f>
        <v>0</v>
      </c>
      <c r="I529">
        <f>(FINTERP('STAGE-STORAGE'!$D$4:$D$54,'STAGE-STORAGE'!$A$4:$A$54,H529))</f>
        <v>0</v>
      </c>
    </row>
    <row r="530" spans="1:9" x14ac:dyDescent="0.25">
      <c r="A530">
        <v>527</v>
      </c>
      <c r="B530" s="132">
        <f t="shared" si="35"/>
        <v>87.666666666666657</v>
      </c>
      <c r="C530" s="162">
        <f>IF(B530&lt;(MAX(USER_INPUT!$J$14:$J$2000)),FINTERP(USER_INPUT!$J$14:$J$2000,USER_INPUT!$K$14:$K$2000,HYDROGRAPH!B530),0)</f>
        <v>0</v>
      </c>
      <c r="D530" s="132">
        <f t="shared" si="34"/>
        <v>0</v>
      </c>
      <c r="E530" s="162">
        <f t="shared" si="36"/>
        <v>0</v>
      </c>
      <c r="F530" s="162">
        <f t="shared" si="37"/>
        <v>0</v>
      </c>
      <c r="G530" s="162">
        <f>FINTERP(REFERENCE!$W$17:$W$67,REFERENCE!$V$17:$V$67,HYDROGRAPH!F530)</f>
        <v>0</v>
      </c>
      <c r="H530" s="132">
        <f>(F530-G530)/2*REFERENCE!$P$19</f>
        <v>0</v>
      </c>
      <c r="I530">
        <f>(FINTERP('STAGE-STORAGE'!$D$4:$D$54,'STAGE-STORAGE'!$A$4:$A$54,H530))</f>
        <v>0</v>
      </c>
    </row>
    <row r="531" spans="1:9" x14ac:dyDescent="0.25">
      <c r="A531">
        <v>528</v>
      </c>
      <c r="B531" s="132">
        <f t="shared" si="35"/>
        <v>87.833333333333329</v>
      </c>
      <c r="C531" s="162">
        <f>IF(B531&lt;(MAX(USER_INPUT!$J$14:$J$2000)),FINTERP(USER_INPUT!$J$14:$J$2000,USER_INPUT!$K$14:$K$2000,HYDROGRAPH!B531),0)</f>
        <v>0</v>
      </c>
      <c r="D531" s="132">
        <f t="shared" si="34"/>
        <v>0</v>
      </c>
      <c r="E531" s="162">
        <f t="shared" si="36"/>
        <v>0</v>
      </c>
      <c r="F531" s="162">
        <f t="shared" si="37"/>
        <v>0</v>
      </c>
      <c r="G531" s="162">
        <f>FINTERP(REFERENCE!$W$17:$W$67,REFERENCE!$V$17:$V$67,HYDROGRAPH!F531)</f>
        <v>0</v>
      </c>
      <c r="H531" s="132">
        <f>(F531-G531)/2*REFERENCE!$P$19</f>
        <v>0</v>
      </c>
      <c r="I531">
        <f>(FINTERP('STAGE-STORAGE'!$D$4:$D$54,'STAGE-STORAGE'!$A$4:$A$54,H531))</f>
        <v>0</v>
      </c>
    </row>
    <row r="532" spans="1:9" x14ac:dyDescent="0.25">
      <c r="A532">
        <v>529</v>
      </c>
      <c r="B532" s="132">
        <f t="shared" si="35"/>
        <v>88</v>
      </c>
      <c r="C532" s="162">
        <f>IF(B532&lt;(MAX(USER_INPUT!$J$14:$J$2000)),FINTERP(USER_INPUT!$J$14:$J$2000,USER_INPUT!$K$14:$K$2000,HYDROGRAPH!B532),0)</f>
        <v>0</v>
      </c>
      <c r="D532" s="132">
        <f t="shared" si="34"/>
        <v>0</v>
      </c>
      <c r="E532" s="162">
        <f t="shared" si="36"/>
        <v>0</v>
      </c>
      <c r="F532" s="162">
        <f t="shared" si="37"/>
        <v>0</v>
      </c>
      <c r="G532" s="162">
        <f>FINTERP(REFERENCE!$W$17:$W$67,REFERENCE!$V$17:$V$67,HYDROGRAPH!F532)</f>
        <v>0</v>
      </c>
      <c r="H532" s="132">
        <f>(F532-G532)/2*REFERENCE!$P$19</f>
        <v>0</v>
      </c>
      <c r="I532">
        <f>(FINTERP('STAGE-STORAGE'!$D$4:$D$54,'STAGE-STORAGE'!$A$4:$A$54,H532))</f>
        <v>0</v>
      </c>
    </row>
    <row r="533" spans="1:9" x14ac:dyDescent="0.25">
      <c r="A533">
        <v>530</v>
      </c>
      <c r="B533" s="132">
        <f t="shared" si="35"/>
        <v>88.166666666666657</v>
      </c>
      <c r="C533" s="162">
        <f>IF(B533&lt;(MAX(USER_INPUT!$J$14:$J$2000)),FINTERP(USER_INPUT!$J$14:$J$2000,USER_INPUT!$K$14:$K$2000,HYDROGRAPH!B533),0)</f>
        <v>0</v>
      </c>
      <c r="D533" s="132">
        <f t="shared" si="34"/>
        <v>0</v>
      </c>
      <c r="E533" s="162">
        <f t="shared" si="36"/>
        <v>0</v>
      </c>
      <c r="F533" s="162">
        <f t="shared" si="37"/>
        <v>0</v>
      </c>
      <c r="G533" s="162">
        <f>FINTERP(REFERENCE!$W$17:$W$67,REFERENCE!$V$17:$V$67,HYDROGRAPH!F533)</f>
        <v>0</v>
      </c>
      <c r="H533" s="132">
        <f>(F533-G533)/2*REFERENCE!$P$19</f>
        <v>0</v>
      </c>
      <c r="I533">
        <f>(FINTERP('STAGE-STORAGE'!$D$4:$D$54,'STAGE-STORAGE'!$A$4:$A$54,H533))</f>
        <v>0</v>
      </c>
    </row>
    <row r="534" spans="1:9" x14ac:dyDescent="0.25">
      <c r="A534">
        <v>531</v>
      </c>
      <c r="B534" s="132">
        <f t="shared" si="35"/>
        <v>88.333333333333329</v>
      </c>
      <c r="C534" s="162">
        <f>IF(B534&lt;(MAX(USER_INPUT!$J$14:$J$2000)),FINTERP(USER_INPUT!$J$14:$J$2000,USER_INPUT!$K$14:$K$2000,HYDROGRAPH!B534),0)</f>
        <v>0</v>
      </c>
      <c r="D534" s="132">
        <f t="shared" si="34"/>
        <v>0</v>
      </c>
      <c r="E534" s="162">
        <f t="shared" si="36"/>
        <v>0</v>
      </c>
      <c r="F534" s="162">
        <f t="shared" si="37"/>
        <v>0</v>
      </c>
      <c r="G534" s="162">
        <f>FINTERP(REFERENCE!$W$17:$W$67,REFERENCE!$V$17:$V$67,HYDROGRAPH!F534)</f>
        <v>0</v>
      </c>
      <c r="H534" s="132">
        <f>(F534-G534)/2*REFERENCE!$P$19</f>
        <v>0</v>
      </c>
      <c r="I534">
        <f>(FINTERP('STAGE-STORAGE'!$D$4:$D$54,'STAGE-STORAGE'!$A$4:$A$54,H534))</f>
        <v>0</v>
      </c>
    </row>
    <row r="535" spans="1:9" x14ac:dyDescent="0.25">
      <c r="A535">
        <v>532</v>
      </c>
      <c r="B535" s="132">
        <f t="shared" si="35"/>
        <v>88.5</v>
      </c>
      <c r="C535" s="162">
        <f>IF(B535&lt;(MAX(USER_INPUT!$J$14:$J$2000)),FINTERP(USER_INPUT!$J$14:$J$2000,USER_INPUT!$K$14:$K$2000,HYDROGRAPH!B535),0)</f>
        <v>0</v>
      </c>
      <c r="D535" s="132">
        <f t="shared" si="34"/>
        <v>0</v>
      </c>
      <c r="E535" s="162">
        <f t="shared" si="36"/>
        <v>0</v>
      </c>
      <c r="F535" s="162">
        <f t="shared" si="37"/>
        <v>0</v>
      </c>
      <c r="G535" s="162">
        <f>FINTERP(REFERENCE!$W$17:$W$67,REFERENCE!$V$17:$V$67,HYDROGRAPH!F535)</f>
        <v>0</v>
      </c>
      <c r="H535" s="132">
        <f>(F535-G535)/2*REFERENCE!$P$19</f>
        <v>0</v>
      </c>
      <c r="I535">
        <f>(FINTERP('STAGE-STORAGE'!$D$4:$D$54,'STAGE-STORAGE'!$A$4:$A$54,H535))</f>
        <v>0</v>
      </c>
    </row>
    <row r="536" spans="1:9" x14ac:dyDescent="0.25">
      <c r="A536">
        <v>533</v>
      </c>
      <c r="B536" s="132">
        <f t="shared" si="35"/>
        <v>88.666666666666657</v>
      </c>
      <c r="C536" s="162">
        <f>IF(B536&lt;(MAX(USER_INPUT!$J$14:$J$2000)),FINTERP(USER_INPUT!$J$14:$J$2000,USER_INPUT!$K$14:$K$2000,HYDROGRAPH!B536),0)</f>
        <v>0</v>
      </c>
      <c r="D536" s="132">
        <f t="shared" si="34"/>
        <v>0</v>
      </c>
      <c r="E536" s="162">
        <f t="shared" si="36"/>
        <v>0</v>
      </c>
      <c r="F536" s="162">
        <f t="shared" si="37"/>
        <v>0</v>
      </c>
      <c r="G536" s="162">
        <f>FINTERP(REFERENCE!$W$17:$W$67,REFERENCE!$V$17:$V$67,HYDROGRAPH!F536)</f>
        <v>0</v>
      </c>
      <c r="H536" s="132">
        <f>(F536-G536)/2*REFERENCE!$P$19</f>
        <v>0</v>
      </c>
      <c r="I536">
        <f>(FINTERP('STAGE-STORAGE'!$D$4:$D$54,'STAGE-STORAGE'!$A$4:$A$54,H536))</f>
        <v>0</v>
      </c>
    </row>
    <row r="537" spans="1:9" x14ac:dyDescent="0.25">
      <c r="A537">
        <v>534</v>
      </c>
      <c r="B537" s="132">
        <f t="shared" si="35"/>
        <v>88.833333333333329</v>
      </c>
      <c r="C537" s="162">
        <f>IF(B537&lt;(MAX(USER_INPUT!$J$14:$J$2000)),FINTERP(USER_INPUT!$J$14:$J$2000,USER_INPUT!$K$14:$K$2000,HYDROGRAPH!B537),0)</f>
        <v>0</v>
      </c>
      <c r="D537" s="132">
        <f t="shared" si="34"/>
        <v>0</v>
      </c>
      <c r="E537" s="162">
        <f t="shared" si="36"/>
        <v>0</v>
      </c>
      <c r="F537" s="162">
        <f t="shared" si="37"/>
        <v>0</v>
      </c>
      <c r="G537" s="162">
        <f>FINTERP(REFERENCE!$W$17:$W$67,REFERENCE!$V$17:$V$67,HYDROGRAPH!F537)</f>
        <v>0</v>
      </c>
      <c r="H537" s="132">
        <f>(F537-G537)/2*REFERENCE!$P$19</f>
        <v>0</v>
      </c>
      <c r="I537">
        <f>(FINTERP('STAGE-STORAGE'!$D$4:$D$54,'STAGE-STORAGE'!$A$4:$A$54,H537))</f>
        <v>0</v>
      </c>
    </row>
    <row r="538" spans="1:9" x14ac:dyDescent="0.25">
      <c r="A538">
        <v>535</v>
      </c>
      <c r="B538" s="132">
        <f t="shared" si="35"/>
        <v>89</v>
      </c>
      <c r="C538" s="162">
        <f>IF(B538&lt;(MAX(USER_INPUT!$J$14:$J$2000)),FINTERP(USER_INPUT!$J$14:$J$2000,USER_INPUT!$K$14:$K$2000,HYDROGRAPH!B538),0)</f>
        <v>0</v>
      </c>
      <c r="D538" s="132">
        <f t="shared" si="34"/>
        <v>0</v>
      </c>
      <c r="E538" s="162">
        <f t="shared" si="36"/>
        <v>0</v>
      </c>
      <c r="F538" s="162">
        <f t="shared" si="37"/>
        <v>0</v>
      </c>
      <c r="G538" s="162">
        <f>FINTERP(REFERENCE!$W$17:$W$67,REFERENCE!$V$17:$V$67,HYDROGRAPH!F538)</f>
        <v>0</v>
      </c>
      <c r="H538" s="132">
        <f>(F538-G538)/2*REFERENCE!$P$19</f>
        <v>0</v>
      </c>
      <c r="I538">
        <f>(FINTERP('STAGE-STORAGE'!$D$4:$D$54,'STAGE-STORAGE'!$A$4:$A$54,H538))</f>
        <v>0</v>
      </c>
    </row>
    <row r="539" spans="1:9" x14ac:dyDescent="0.25">
      <c r="A539">
        <v>536</v>
      </c>
      <c r="B539" s="132">
        <f t="shared" si="35"/>
        <v>89.166666666666657</v>
      </c>
      <c r="C539" s="162">
        <f>IF(B539&lt;(MAX(USER_INPUT!$J$14:$J$2000)),FINTERP(USER_INPUT!$J$14:$J$2000,USER_INPUT!$K$14:$K$2000,HYDROGRAPH!B539),0)</f>
        <v>0</v>
      </c>
      <c r="D539" s="132">
        <f t="shared" si="34"/>
        <v>0</v>
      </c>
      <c r="E539" s="162">
        <f t="shared" si="36"/>
        <v>0</v>
      </c>
      <c r="F539" s="162">
        <f t="shared" si="37"/>
        <v>0</v>
      </c>
      <c r="G539" s="162">
        <f>FINTERP(REFERENCE!$W$17:$W$67,REFERENCE!$V$17:$V$67,HYDROGRAPH!F539)</f>
        <v>0</v>
      </c>
      <c r="H539" s="132">
        <f>(F539-G539)/2*REFERENCE!$P$19</f>
        <v>0</v>
      </c>
      <c r="I539">
        <f>(FINTERP('STAGE-STORAGE'!$D$4:$D$54,'STAGE-STORAGE'!$A$4:$A$54,H539))</f>
        <v>0</v>
      </c>
    </row>
    <row r="540" spans="1:9" x14ac:dyDescent="0.25">
      <c r="A540">
        <v>537</v>
      </c>
      <c r="B540" s="132">
        <f t="shared" si="35"/>
        <v>89.333333333333329</v>
      </c>
      <c r="C540" s="162">
        <f>IF(B540&lt;(MAX(USER_INPUT!$J$14:$J$2000)),FINTERP(USER_INPUT!$J$14:$J$2000,USER_INPUT!$K$14:$K$2000,HYDROGRAPH!B540),0)</f>
        <v>0</v>
      </c>
      <c r="D540" s="132">
        <f t="shared" si="34"/>
        <v>0</v>
      </c>
      <c r="E540" s="162">
        <f t="shared" si="36"/>
        <v>0</v>
      </c>
      <c r="F540" s="162">
        <f t="shared" si="37"/>
        <v>0</v>
      </c>
      <c r="G540" s="162">
        <f>FINTERP(REFERENCE!$W$17:$W$67,REFERENCE!$V$17:$V$67,HYDROGRAPH!F540)</f>
        <v>0</v>
      </c>
      <c r="H540" s="132">
        <f>(F540-G540)/2*REFERENCE!$P$19</f>
        <v>0</v>
      </c>
      <c r="I540">
        <f>(FINTERP('STAGE-STORAGE'!$D$4:$D$54,'STAGE-STORAGE'!$A$4:$A$54,H540))</f>
        <v>0</v>
      </c>
    </row>
    <row r="541" spans="1:9" x14ac:dyDescent="0.25">
      <c r="A541">
        <v>538</v>
      </c>
      <c r="B541" s="132">
        <f t="shared" si="35"/>
        <v>89.5</v>
      </c>
      <c r="C541" s="162">
        <f>IF(B541&lt;(MAX(USER_INPUT!$J$14:$J$2000)),FINTERP(USER_INPUT!$J$14:$J$2000,USER_INPUT!$K$14:$K$2000,HYDROGRAPH!B541),0)</f>
        <v>0</v>
      </c>
      <c r="D541" s="132">
        <f t="shared" si="34"/>
        <v>0</v>
      </c>
      <c r="E541" s="162">
        <f t="shared" si="36"/>
        <v>0</v>
      </c>
      <c r="F541" s="162">
        <f t="shared" si="37"/>
        <v>0</v>
      </c>
      <c r="G541" s="162">
        <f>FINTERP(REFERENCE!$W$17:$W$67,REFERENCE!$V$17:$V$67,HYDROGRAPH!F541)</f>
        <v>0</v>
      </c>
      <c r="H541" s="132">
        <f>(F541-G541)/2*REFERENCE!$P$19</f>
        <v>0</v>
      </c>
      <c r="I541">
        <f>(FINTERP('STAGE-STORAGE'!$D$4:$D$54,'STAGE-STORAGE'!$A$4:$A$54,H541))</f>
        <v>0</v>
      </c>
    </row>
    <row r="542" spans="1:9" x14ac:dyDescent="0.25">
      <c r="A542">
        <v>539</v>
      </c>
      <c r="B542" s="132">
        <f t="shared" si="35"/>
        <v>89.666666666666657</v>
      </c>
      <c r="C542" s="162">
        <f>IF(B542&lt;(MAX(USER_INPUT!$J$14:$J$2000)),FINTERP(USER_INPUT!$J$14:$J$2000,USER_INPUT!$K$14:$K$2000,HYDROGRAPH!B542),0)</f>
        <v>0</v>
      </c>
      <c r="D542" s="132">
        <f t="shared" si="34"/>
        <v>0</v>
      </c>
      <c r="E542" s="162">
        <f t="shared" si="36"/>
        <v>0</v>
      </c>
      <c r="F542" s="162">
        <f t="shared" si="37"/>
        <v>0</v>
      </c>
      <c r="G542" s="162">
        <f>FINTERP(REFERENCE!$W$17:$W$67,REFERENCE!$V$17:$V$67,HYDROGRAPH!F542)</f>
        <v>0</v>
      </c>
      <c r="H542" s="132">
        <f>(F542-G542)/2*REFERENCE!$P$19</f>
        <v>0</v>
      </c>
      <c r="I542">
        <f>(FINTERP('STAGE-STORAGE'!$D$4:$D$54,'STAGE-STORAGE'!$A$4:$A$54,H542))</f>
        <v>0</v>
      </c>
    </row>
    <row r="543" spans="1:9" x14ac:dyDescent="0.25">
      <c r="A543">
        <v>540</v>
      </c>
      <c r="B543" s="132">
        <f t="shared" si="35"/>
        <v>89.833333333333329</v>
      </c>
      <c r="C543" s="162">
        <f>IF(B543&lt;(MAX(USER_INPUT!$J$14:$J$2000)),FINTERP(USER_INPUT!$J$14:$J$2000,USER_INPUT!$K$14:$K$2000,HYDROGRAPH!B543),0)</f>
        <v>0</v>
      </c>
      <c r="D543" s="132">
        <f t="shared" si="34"/>
        <v>0</v>
      </c>
      <c r="E543" s="162">
        <f t="shared" si="36"/>
        <v>0</v>
      </c>
      <c r="F543" s="162">
        <f t="shared" si="37"/>
        <v>0</v>
      </c>
      <c r="G543" s="162">
        <f>FINTERP(REFERENCE!$W$17:$W$67,REFERENCE!$V$17:$V$67,HYDROGRAPH!F543)</f>
        <v>0</v>
      </c>
      <c r="H543" s="132">
        <f>(F543-G543)/2*REFERENCE!$P$19</f>
        <v>0</v>
      </c>
      <c r="I543">
        <f>(FINTERP('STAGE-STORAGE'!$D$4:$D$54,'STAGE-STORAGE'!$A$4:$A$54,H543))</f>
        <v>0</v>
      </c>
    </row>
    <row r="544" spans="1:9" x14ac:dyDescent="0.25">
      <c r="A544">
        <v>541</v>
      </c>
      <c r="B544" s="132">
        <f t="shared" si="35"/>
        <v>90</v>
      </c>
      <c r="C544" s="162">
        <f>IF(B544&lt;(MAX(USER_INPUT!$J$14:$J$2000)),FINTERP(USER_INPUT!$J$14:$J$2000,USER_INPUT!$K$14:$K$2000,HYDROGRAPH!B544),0)</f>
        <v>0</v>
      </c>
      <c r="D544" s="132">
        <f t="shared" si="34"/>
        <v>0</v>
      </c>
      <c r="E544" s="162">
        <f t="shared" si="36"/>
        <v>0</v>
      </c>
      <c r="F544" s="162">
        <f t="shared" si="37"/>
        <v>0</v>
      </c>
      <c r="G544" s="162">
        <f>FINTERP(REFERENCE!$W$17:$W$67,REFERENCE!$V$17:$V$67,HYDROGRAPH!F544)</f>
        <v>0</v>
      </c>
      <c r="H544" s="132">
        <f>(F544-G544)/2*REFERENCE!$P$19</f>
        <v>0</v>
      </c>
      <c r="I544">
        <f>(FINTERP('STAGE-STORAGE'!$D$4:$D$54,'STAGE-STORAGE'!$A$4:$A$54,H544))</f>
        <v>0</v>
      </c>
    </row>
    <row r="545" spans="1:9" x14ac:dyDescent="0.25">
      <c r="A545">
        <v>542</v>
      </c>
      <c r="B545" s="132">
        <f t="shared" si="35"/>
        <v>90.166666666666657</v>
      </c>
      <c r="C545" s="162">
        <f>IF(B545&lt;(MAX(USER_INPUT!$J$14:$J$2000)),FINTERP(USER_INPUT!$J$14:$J$2000,USER_INPUT!$K$14:$K$2000,HYDROGRAPH!B545),0)</f>
        <v>0</v>
      </c>
      <c r="D545" s="132">
        <f t="shared" si="34"/>
        <v>0</v>
      </c>
      <c r="E545" s="162">
        <f t="shared" si="36"/>
        <v>0</v>
      </c>
      <c r="F545" s="162">
        <f t="shared" si="37"/>
        <v>0</v>
      </c>
      <c r="G545" s="162">
        <f>FINTERP(REFERENCE!$W$17:$W$67,REFERENCE!$V$17:$V$67,HYDROGRAPH!F545)</f>
        <v>0</v>
      </c>
      <c r="H545" s="132">
        <f>(F545-G545)/2*REFERENCE!$P$19</f>
        <v>0</v>
      </c>
      <c r="I545">
        <f>(FINTERP('STAGE-STORAGE'!$D$4:$D$54,'STAGE-STORAGE'!$A$4:$A$54,H545))</f>
        <v>0</v>
      </c>
    </row>
    <row r="546" spans="1:9" x14ac:dyDescent="0.25">
      <c r="A546">
        <v>543</v>
      </c>
      <c r="B546" s="132">
        <f t="shared" si="35"/>
        <v>90.333333333333329</v>
      </c>
      <c r="C546" s="162">
        <f>IF(B546&lt;(MAX(USER_INPUT!$J$14:$J$2000)),FINTERP(USER_INPUT!$J$14:$J$2000,USER_INPUT!$K$14:$K$2000,HYDROGRAPH!B546),0)</f>
        <v>0</v>
      </c>
      <c r="D546" s="132">
        <f t="shared" si="34"/>
        <v>0</v>
      </c>
      <c r="E546" s="162">
        <f t="shared" si="36"/>
        <v>0</v>
      </c>
      <c r="F546" s="162">
        <f t="shared" si="37"/>
        <v>0</v>
      </c>
      <c r="G546" s="162">
        <f>FINTERP(REFERENCE!$W$17:$W$67,REFERENCE!$V$17:$V$67,HYDROGRAPH!F546)</f>
        <v>0</v>
      </c>
      <c r="H546" s="132">
        <f>(F546-G546)/2*REFERENCE!$P$19</f>
        <v>0</v>
      </c>
      <c r="I546">
        <f>(FINTERP('STAGE-STORAGE'!$D$4:$D$54,'STAGE-STORAGE'!$A$4:$A$54,H546))</f>
        <v>0</v>
      </c>
    </row>
    <row r="547" spans="1:9" x14ac:dyDescent="0.25">
      <c r="A547">
        <v>544</v>
      </c>
      <c r="B547" s="132">
        <f t="shared" si="35"/>
        <v>90.5</v>
      </c>
      <c r="C547" s="162">
        <f>IF(B547&lt;(MAX(USER_INPUT!$J$14:$J$2000)),FINTERP(USER_INPUT!$J$14:$J$2000,USER_INPUT!$K$14:$K$2000,HYDROGRAPH!B547),0)</f>
        <v>0</v>
      </c>
      <c r="D547" s="132">
        <f t="shared" si="34"/>
        <v>0</v>
      </c>
      <c r="E547" s="162">
        <f t="shared" si="36"/>
        <v>0</v>
      </c>
      <c r="F547" s="162">
        <f t="shared" si="37"/>
        <v>0</v>
      </c>
      <c r="G547" s="162">
        <f>FINTERP(REFERENCE!$W$17:$W$67,REFERENCE!$V$17:$V$67,HYDROGRAPH!F547)</f>
        <v>0</v>
      </c>
      <c r="H547" s="132">
        <f>(F547-G547)/2*REFERENCE!$P$19</f>
        <v>0</v>
      </c>
      <c r="I547">
        <f>(FINTERP('STAGE-STORAGE'!$D$4:$D$54,'STAGE-STORAGE'!$A$4:$A$54,H547))</f>
        <v>0</v>
      </c>
    </row>
    <row r="548" spans="1:9" x14ac:dyDescent="0.25">
      <c r="A548">
        <v>545</v>
      </c>
      <c r="B548" s="132">
        <f t="shared" si="35"/>
        <v>90.666666666666657</v>
      </c>
      <c r="C548" s="162">
        <f>IF(B548&lt;(MAX(USER_INPUT!$J$14:$J$2000)),FINTERP(USER_INPUT!$J$14:$J$2000,USER_INPUT!$K$14:$K$2000,HYDROGRAPH!B548),0)</f>
        <v>0</v>
      </c>
      <c r="D548" s="132">
        <f t="shared" si="34"/>
        <v>0</v>
      </c>
      <c r="E548" s="162">
        <f t="shared" si="36"/>
        <v>0</v>
      </c>
      <c r="F548" s="162">
        <f t="shared" si="37"/>
        <v>0</v>
      </c>
      <c r="G548" s="162">
        <f>FINTERP(REFERENCE!$W$17:$W$67,REFERENCE!$V$17:$V$67,HYDROGRAPH!F548)</f>
        <v>0</v>
      </c>
      <c r="H548" s="132">
        <f>(F548-G548)/2*REFERENCE!$P$19</f>
        <v>0</v>
      </c>
      <c r="I548">
        <f>(FINTERP('STAGE-STORAGE'!$D$4:$D$54,'STAGE-STORAGE'!$A$4:$A$54,H548))</f>
        <v>0</v>
      </c>
    </row>
    <row r="549" spans="1:9" x14ac:dyDescent="0.25">
      <c r="A549">
        <v>546</v>
      </c>
      <c r="B549" s="132">
        <f t="shared" si="35"/>
        <v>90.833333333333329</v>
      </c>
      <c r="C549" s="162">
        <f>IF(B549&lt;(MAX(USER_INPUT!$J$14:$J$2000)),FINTERP(USER_INPUT!$J$14:$J$2000,USER_INPUT!$K$14:$K$2000,HYDROGRAPH!B549),0)</f>
        <v>0</v>
      </c>
      <c r="D549" s="132">
        <f t="shared" si="34"/>
        <v>0</v>
      </c>
      <c r="E549" s="162">
        <f t="shared" si="36"/>
        <v>0</v>
      </c>
      <c r="F549" s="162">
        <f t="shared" si="37"/>
        <v>0</v>
      </c>
      <c r="G549" s="162">
        <f>FINTERP(REFERENCE!$W$17:$W$67,REFERENCE!$V$17:$V$67,HYDROGRAPH!F549)</f>
        <v>0</v>
      </c>
      <c r="H549" s="132">
        <f>(F549-G549)/2*REFERENCE!$P$19</f>
        <v>0</v>
      </c>
      <c r="I549">
        <f>(FINTERP('STAGE-STORAGE'!$D$4:$D$54,'STAGE-STORAGE'!$A$4:$A$54,H549))</f>
        <v>0</v>
      </c>
    </row>
    <row r="550" spans="1:9" x14ac:dyDescent="0.25">
      <c r="A550">
        <v>547</v>
      </c>
      <c r="B550" s="132">
        <f t="shared" si="35"/>
        <v>91</v>
      </c>
      <c r="C550" s="162">
        <f>IF(B550&lt;(MAX(USER_INPUT!$J$14:$J$2000)),FINTERP(USER_INPUT!$J$14:$J$2000,USER_INPUT!$K$14:$K$2000,HYDROGRAPH!B550),0)</f>
        <v>0</v>
      </c>
      <c r="D550" s="132">
        <f t="shared" si="34"/>
        <v>0</v>
      </c>
      <c r="E550" s="162">
        <f t="shared" si="36"/>
        <v>0</v>
      </c>
      <c r="F550" s="162">
        <f t="shared" si="37"/>
        <v>0</v>
      </c>
      <c r="G550" s="162">
        <f>FINTERP(REFERENCE!$W$17:$W$67,REFERENCE!$V$17:$V$67,HYDROGRAPH!F550)</f>
        <v>0</v>
      </c>
      <c r="H550" s="132">
        <f>(F550-G550)/2*REFERENCE!$P$19</f>
        <v>0</v>
      </c>
      <c r="I550">
        <f>(FINTERP('STAGE-STORAGE'!$D$4:$D$54,'STAGE-STORAGE'!$A$4:$A$54,H550))</f>
        <v>0</v>
      </c>
    </row>
    <row r="551" spans="1:9" x14ac:dyDescent="0.25">
      <c r="A551">
        <v>548</v>
      </c>
      <c r="B551" s="132">
        <f t="shared" si="35"/>
        <v>91.166666666666657</v>
      </c>
      <c r="C551" s="162">
        <f>IF(B551&lt;(MAX(USER_INPUT!$J$14:$J$2000)),FINTERP(USER_INPUT!$J$14:$J$2000,USER_INPUT!$K$14:$K$2000,HYDROGRAPH!B551),0)</f>
        <v>0</v>
      </c>
      <c r="D551" s="132">
        <f t="shared" si="34"/>
        <v>0</v>
      </c>
      <c r="E551" s="162">
        <f t="shared" si="36"/>
        <v>0</v>
      </c>
      <c r="F551" s="162">
        <f t="shared" si="37"/>
        <v>0</v>
      </c>
      <c r="G551" s="162">
        <f>FINTERP(REFERENCE!$W$17:$W$67,REFERENCE!$V$17:$V$67,HYDROGRAPH!F551)</f>
        <v>0</v>
      </c>
      <c r="H551" s="132">
        <f>(F551-G551)/2*REFERENCE!$P$19</f>
        <v>0</v>
      </c>
      <c r="I551">
        <f>(FINTERP('STAGE-STORAGE'!$D$4:$D$54,'STAGE-STORAGE'!$A$4:$A$54,H551))</f>
        <v>0</v>
      </c>
    </row>
    <row r="552" spans="1:9" x14ac:dyDescent="0.25">
      <c r="A552">
        <v>549</v>
      </c>
      <c r="B552" s="132">
        <f t="shared" si="35"/>
        <v>91.333333333333329</v>
      </c>
      <c r="C552" s="162">
        <f>IF(B552&lt;(MAX(USER_INPUT!$J$14:$J$2000)),FINTERP(USER_INPUT!$J$14:$J$2000,USER_INPUT!$K$14:$K$2000,HYDROGRAPH!B552),0)</f>
        <v>0</v>
      </c>
      <c r="D552" s="132">
        <f t="shared" si="34"/>
        <v>0</v>
      </c>
      <c r="E552" s="162">
        <f t="shared" si="36"/>
        <v>0</v>
      </c>
      <c r="F552" s="162">
        <f t="shared" si="37"/>
        <v>0</v>
      </c>
      <c r="G552" s="162">
        <f>FINTERP(REFERENCE!$W$17:$W$67,REFERENCE!$V$17:$V$67,HYDROGRAPH!F552)</f>
        <v>0</v>
      </c>
      <c r="H552" s="132">
        <f>(F552-G552)/2*REFERENCE!$P$19</f>
        <v>0</v>
      </c>
      <c r="I552">
        <f>(FINTERP('STAGE-STORAGE'!$D$4:$D$54,'STAGE-STORAGE'!$A$4:$A$54,H552))</f>
        <v>0</v>
      </c>
    </row>
    <row r="553" spans="1:9" x14ac:dyDescent="0.25">
      <c r="A553">
        <v>550</v>
      </c>
      <c r="B553" s="132">
        <f t="shared" si="35"/>
        <v>91.5</v>
      </c>
      <c r="C553" s="162">
        <f>IF(B553&lt;(MAX(USER_INPUT!$J$14:$J$2000)),FINTERP(USER_INPUT!$J$14:$J$2000,USER_INPUT!$K$14:$K$2000,HYDROGRAPH!B553),0)</f>
        <v>0</v>
      </c>
      <c r="D553" s="132">
        <f t="shared" si="34"/>
        <v>0</v>
      </c>
      <c r="E553" s="162">
        <f t="shared" si="36"/>
        <v>0</v>
      </c>
      <c r="F553" s="162">
        <f t="shared" si="37"/>
        <v>0</v>
      </c>
      <c r="G553" s="162">
        <f>FINTERP(REFERENCE!$W$17:$W$67,REFERENCE!$V$17:$V$67,HYDROGRAPH!F553)</f>
        <v>0</v>
      </c>
      <c r="H553" s="132">
        <f>(F553-G553)/2*REFERENCE!$P$19</f>
        <v>0</v>
      </c>
      <c r="I553">
        <f>(FINTERP('STAGE-STORAGE'!$D$4:$D$54,'STAGE-STORAGE'!$A$4:$A$54,H553))</f>
        <v>0</v>
      </c>
    </row>
    <row r="554" spans="1:9" x14ac:dyDescent="0.25">
      <c r="A554">
        <v>551</v>
      </c>
      <c r="B554" s="132">
        <f t="shared" si="35"/>
        <v>91.666666666666657</v>
      </c>
      <c r="C554" s="162">
        <f>IF(B554&lt;(MAX(USER_INPUT!$J$14:$J$2000)),FINTERP(USER_INPUT!$J$14:$J$2000,USER_INPUT!$K$14:$K$2000,HYDROGRAPH!B554),0)</f>
        <v>0</v>
      </c>
      <c r="D554" s="132">
        <f t="shared" si="34"/>
        <v>0</v>
      </c>
      <c r="E554" s="162">
        <f t="shared" si="36"/>
        <v>0</v>
      </c>
      <c r="F554" s="162">
        <f t="shared" si="37"/>
        <v>0</v>
      </c>
      <c r="G554" s="162">
        <f>FINTERP(REFERENCE!$W$17:$W$67,REFERENCE!$V$17:$V$67,HYDROGRAPH!F554)</f>
        <v>0</v>
      </c>
      <c r="H554" s="132">
        <f>(F554-G554)/2*REFERENCE!$P$19</f>
        <v>0</v>
      </c>
      <c r="I554">
        <f>(FINTERP('STAGE-STORAGE'!$D$4:$D$54,'STAGE-STORAGE'!$A$4:$A$54,H554))</f>
        <v>0</v>
      </c>
    </row>
    <row r="555" spans="1:9" x14ac:dyDescent="0.25">
      <c r="A555">
        <v>552</v>
      </c>
      <c r="B555" s="132">
        <f t="shared" si="35"/>
        <v>91.833333333333329</v>
      </c>
      <c r="C555" s="162">
        <f>IF(B555&lt;(MAX(USER_INPUT!$J$14:$J$2000)),FINTERP(USER_INPUT!$J$14:$J$2000,USER_INPUT!$K$14:$K$2000,HYDROGRAPH!B555),0)</f>
        <v>0</v>
      </c>
      <c r="D555" s="132">
        <f t="shared" si="34"/>
        <v>0</v>
      </c>
      <c r="E555" s="162">
        <f t="shared" si="36"/>
        <v>0</v>
      </c>
      <c r="F555" s="162">
        <f t="shared" si="37"/>
        <v>0</v>
      </c>
      <c r="G555" s="162">
        <f>FINTERP(REFERENCE!$W$17:$W$67,REFERENCE!$V$17:$V$67,HYDROGRAPH!F555)</f>
        <v>0</v>
      </c>
      <c r="H555" s="132">
        <f>(F555-G555)/2*REFERENCE!$P$19</f>
        <v>0</v>
      </c>
      <c r="I555">
        <f>(FINTERP('STAGE-STORAGE'!$D$4:$D$54,'STAGE-STORAGE'!$A$4:$A$54,H555))</f>
        <v>0</v>
      </c>
    </row>
    <row r="556" spans="1:9" x14ac:dyDescent="0.25">
      <c r="A556">
        <v>553</v>
      </c>
      <c r="B556" s="132">
        <f t="shared" si="35"/>
        <v>92</v>
      </c>
      <c r="C556" s="162">
        <f>IF(B556&lt;(MAX(USER_INPUT!$J$14:$J$2000)),FINTERP(USER_INPUT!$J$14:$J$2000,USER_INPUT!$K$14:$K$2000,HYDROGRAPH!B556),0)</f>
        <v>0</v>
      </c>
      <c r="D556" s="132">
        <f t="shared" si="34"/>
        <v>0</v>
      </c>
      <c r="E556" s="162">
        <f t="shared" si="36"/>
        <v>0</v>
      </c>
      <c r="F556" s="162">
        <f t="shared" si="37"/>
        <v>0</v>
      </c>
      <c r="G556" s="162">
        <f>FINTERP(REFERENCE!$W$17:$W$67,REFERENCE!$V$17:$V$67,HYDROGRAPH!F556)</f>
        <v>0</v>
      </c>
      <c r="H556" s="132">
        <f>(F556-G556)/2*REFERENCE!$P$19</f>
        <v>0</v>
      </c>
      <c r="I556">
        <f>(FINTERP('STAGE-STORAGE'!$D$4:$D$54,'STAGE-STORAGE'!$A$4:$A$54,H556))</f>
        <v>0</v>
      </c>
    </row>
    <row r="557" spans="1:9" x14ac:dyDescent="0.25">
      <c r="A557">
        <v>554</v>
      </c>
      <c r="B557" s="132">
        <f t="shared" si="35"/>
        <v>92.166666666666657</v>
      </c>
      <c r="C557" s="162">
        <f>IF(B557&lt;(MAX(USER_INPUT!$J$14:$J$2000)),FINTERP(USER_INPUT!$J$14:$J$2000,USER_INPUT!$K$14:$K$2000,HYDROGRAPH!B557),0)</f>
        <v>0</v>
      </c>
      <c r="D557" s="132">
        <f t="shared" si="34"/>
        <v>0</v>
      </c>
      <c r="E557" s="162">
        <f t="shared" si="36"/>
        <v>0</v>
      </c>
      <c r="F557" s="162">
        <f t="shared" si="37"/>
        <v>0</v>
      </c>
      <c r="G557" s="162">
        <f>FINTERP(REFERENCE!$W$17:$W$67,REFERENCE!$V$17:$V$67,HYDROGRAPH!F557)</f>
        <v>0</v>
      </c>
      <c r="H557" s="132">
        <f>(F557-G557)/2*REFERENCE!$P$19</f>
        <v>0</v>
      </c>
      <c r="I557">
        <f>(FINTERP('STAGE-STORAGE'!$D$4:$D$54,'STAGE-STORAGE'!$A$4:$A$54,H557))</f>
        <v>0</v>
      </c>
    </row>
    <row r="558" spans="1:9" x14ac:dyDescent="0.25">
      <c r="A558">
        <v>555</v>
      </c>
      <c r="B558" s="132">
        <f t="shared" si="35"/>
        <v>92.333333333333329</v>
      </c>
      <c r="C558" s="162">
        <f>IF(B558&lt;(MAX(USER_INPUT!$J$14:$J$2000)),FINTERP(USER_INPUT!$J$14:$J$2000,USER_INPUT!$K$14:$K$2000,HYDROGRAPH!B558),0)</f>
        <v>0</v>
      </c>
      <c r="D558" s="132">
        <f t="shared" si="34"/>
        <v>0</v>
      </c>
      <c r="E558" s="162">
        <f t="shared" si="36"/>
        <v>0</v>
      </c>
      <c r="F558" s="162">
        <f t="shared" si="37"/>
        <v>0</v>
      </c>
      <c r="G558" s="162">
        <f>FINTERP(REFERENCE!$W$17:$W$67,REFERENCE!$V$17:$V$67,HYDROGRAPH!F558)</f>
        <v>0</v>
      </c>
      <c r="H558" s="132">
        <f>(F558-G558)/2*REFERENCE!$P$19</f>
        <v>0</v>
      </c>
      <c r="I558">
        <f>(FINTERP('STAGE-STORAGE'!$D$4:$D$54,'STAGE-STORAGE'!$A$4:$A$54,H558))</f>
        <v>0</v>
      </c>
    </row>
    <row r="559" spans="1:9" x14ac:dyDescent="0.25">
      <c r="A559">
        <v>556</v>
      </c>
      <c r="B559" s="132">
        <f t="shared" si="35"/>
        <v>92.5</v>
      </c>
      <c r="C559" s="162">
        <f>IF(B559&lt;(MAX(USER_INPUT!$J$14:$J$2000)),FINTERP(USER_INPUT!$J$14:$J$2000,USER_INPUT!$K$14:$K$2000,HYDROGRAPH!B559),0)</f>
        <v>0</v>
      </c>
      <c r="D559" s="132">
        <f t="shared" si="34"/>
        <v>0</v>
      </c>
      <c r="E559" s="162">
        <f t="shared" si="36"/>
        <v>0</v>
      </c>
      <c r="F559" s="162">
        <f t="shared" si="37"/>
        <v>0</v>
      </c>
      <c r="G559" s="162">
        <f>FINTERP(REFERENCE!$W$17:$W$67,REFERENCE!$V$17:$V$67,HYDROGRAPH!F559)</f>
        <v>0</v>
      </c>
      <c r="H559" s="132">
        <f>(F559-G559)/2*REFERENCE!$P$19</f>
        <v>0</v>
      </c>
      <c r="I559">
        <f>(FINTERP('STAGE-STORAGE'!$D$4:$D$54,'STAGE-STORAGE'!$A$4:$A$54,H559))</f>
        <v>0</v>
      </c>
    </row>
    <row r="560" spans="1:9" x14ac:dyDescent="0.25">
      <c r="A560">
        <v>557</v>
      </c>
      <c r="B560" s="132">
        <f t="shared" si="35"/>
        <v>92.666666666666657</v>
      </c>
      <c r="C560" s="162">
        <f>IF(B560&lt;(MAX(USER_INPUT!$J$14:$J$2000)),FINTERP(USER_INPUT!$J$14:$J$2000,USER_INPUT!$K$14:$K$2000,HYDROGRAPH!B560),0)</f>
        <v>0</v>
      </c>
      <c r="D560" s="132">
        <f t="shared" si="34"/>
        <v>0</v>
      </c>
      <c r="E560" s="162">
        <f t="shared" si="36"/>
        <v>0</v>
      </c>
      <c r="F560" s="162">
        <f t="shared" si="37"/>
        <v>0</v>
      </c>
      <c r="G560" s="162">
        <f>FINTERP(REFERENCE!$W$17:$W$67,REFERENCE!$V$17:$V$67,HYDROGRAPH!F560)</f>
        <v>0</v>
      </c>
      <c r="H560" s="132">
        <f>(F560-G560)/2*REFERENCE!$P$19</f>
        <v>0</v>
      </c>
      <c r="I560">
        <f>(FINTERP('STAGE-STORAGE'!$D$4:$D$54,'STAGE-STORAGE'!$A$4:$A$54,H560))</f>
        <v>0</v>
      </c>
    </row>
    <row r="561" spans="1:9" x14ac:dyDescent="0.25">
      <c r="A561">
        <v>558</v>
      </c>
      <c r="B561" s="132">
        <f t="shared" si="35"/>
        <v>92.833333333333329</v>
      </c>
      <c r="C561" s="162">
        <f>IF(B561&lt;(MAX(USER_INPUT!$J$14:$J$2000)),FINTERP(USER_INPUT!$J$14:$J$2000,USER_INPUT!$K$14:$K$2000,HYDROGRAPH!B561),0)</f>
        <v>0</v>
      </c>
      <c r="D561" s="132">
        <f t="shared" si="34"/>
        <v>0</v>
      </c>
      <c r="E561" s="162">
        <f t="shared" si="36"/>
        <v>0</v>
      </c>
      <c r="F561" s="162">
        <f t="shared" si="37"/>
        <v>0</v>
      </c>
      <c r="G561" s="162">
        <f>FINTERP(REFERENCE!$W$17:$W$67,REFERENCE!$V$17:$V$67,HYDROGRAPH!F561)</f>
        <v>0</v>
      </c>
      <c r="H561" s="132">
        <f>(F561-G561)/2*REFERENCE!$P$19</f>
        <v>0</v>
      </c>
      <c r="I561">
        <f>(FINTERP('STAGE-STORAGE'!$D$4:$D$54,'STAGE-STORAGE'!$A$4:$A$54,H561))</f>
        <v>0</v>
      </c>
    </row>
    <row r="562" spans="1:9" x14ac:dyDescent="0.25">
      <c r="A562">
        <v>559</v>
      </c>
      <c r="B562" s="132">
        <f t="shared" si="35"/>
        <v>93</v>
      </c>
      <c r="C562" s="162">
        <f>IF(B562&lt;(MAX(USER_INPUT!$J$14:$J$2000)),FINTERP(USER_INPUT!$J$14:$J$2000,USER_INPUT!$K$14:$K$2000,HYDROGRAPH!B562),0)</f>
        <v>0</v>
      </c>
      <c r="D562" s="132">
        <f t="shared" si="34"/>
        <v>0</v>
      </c>
      <c r="E562" s="162">
        <f t="shared" si="36"/>
        <v>0</v>
      </c>
      <c r="F562" s="162">
        <f t="shared" si="37"/>
        <v>0</v>
      </c>
      <c r="G562" s="162">
        <f>FINTERP(REFERENCE!$W$17:$W$67,REFERENCE!$V$17:$V$67,HYDROGRAPH!F562)</f>
        <v>0</v>
      </c>
      <c r="H562" s="132">
        <f>(F562-G562)/2*REFERENCE!$P$19</f>
        <v>0</v>
      </c>
      <c r="I562">
        <f>(FINTERP('STAGE-STORAGE'!$D$4:$D$54,'STAGE-STORAGE'!$A$4:$A$54,H562))</f>
        <v>0</v>
      </c>
    </row>
    <row r="563" spans="1:9" x14ac:dyDescent="0.25">
      <c r="A563">
        <v>560</v>
      </c>
      <c r="B563" s="132">
        <f t="shared" si="35"/>
        <v>93.166666666666657</v>
      </c>
      <c r="C563" s="162">
        <f>IF(B563&lt;(MAX(USER_INPUT!$J$14:$J$2000)),FINTERP(USER_INPUT!$J$14:$J$2000,USER_INPUT!$K$14:$K$2000,HYDROGRAPH!B563),0)</f>
        <v>0</v>
      </c>
      <c r="D563" s="132">
        <f t="shared" si="34"/>
        <v>0</v>
      </c>
      <c r="E563" s="162">
        <f t="shared" si="36"/>
        <v>0</v>
      </c>
      <c r="F563" s="162">
        <f t="shared" si="37"/>
        <v>0</v>
      </c>
      <c r="G563" s="162">
        <f>FINTERP(REFERENCE!$W$17:$W$67,REFERENCE!$V$17:$V$67,HYDROGRAPH!F563)</f>
        <v>0</v>
      </c>
      <c r="H563" s="132">
        <f>(F563-G563)/2*REFERENCE!$P$19</f>
        <v>0</v>
      </c>
      <c r="I563">
        <f>(FINTERP('STAGE-STORAGE'!$D$4:$D$54,'STAGE-STORAGE'!$A$4:$A$54,H563))</f>
        <v>0</v>
      </c>
    </row>
    <row r="564" spans="1:9" x14ac:dyDescent="0.25">
      <c r="A564">
        <v>561</v>
      </c>
      <c r="B564" s="132">
        <f t="shared" si="35"/>
        <v>93.333333333333329</v>
      </c>
      <c r="C564" s="162">
        <f>IF(B564&lt;(MAX(USER_INPUT!$J$14:$J$2000)),FINTERP(USER_INPUT!$J$14:$J$2000,USER_INPUT!$K$14:$K$2000,HYDROGRAPH!B564),0)</f>
        <v>0</v>
      </c>
      <c r="D564" s="132">
        <f t="shared" si="34"/>
        <v>0</v>
      </c>
      <c r="E564" s="162">
        <f t="shared" si="36"/>
        <v>0</v>
      </c>
      <c r="F564" s="162">
        <f t="shared" si="37"/>
        <v>0</v>
      </c>
      <c r="G564" s="162">
        <f>FINTERP(REFERENCE!$W$17:$W$67,REFERENCE!$V$17:$V$67,HYDROGRAPH!F564)</f>
        <v>0</v>
      </c>
      <c r="H564" s="132">
        <f>(F564-G564)/2*REFERENCE!$P$19</f>
        <v>0</v>
      </c>
      <c r="I564">
        <f>(FINTERP('STAGE-STORAGE'!$D$4:$D$54,'STAGE-STORAGE'!$A$4:$A$54,H564))</f>
        <v>0</v>
      </c>
    </row>
    <row r="565" spans="1:9" x14ac:dyDescent="0.25">
      <c r="A565">
        <v>562</v>
      </c>
      <c r="B565" s="132">
        <f t="shared" si="35"/>
        <v>93.5</v>
      </c>
      <c r="C565" s="162">
        <f>IF(B565&lt;(MAX(USER_INPUT!$J$14:$J$2000)),FINTERP(USER_INPUT!$J$14:$J$2000,USER_INPUT!$K$14:$K$2000,HYDROGRAPH!B565),0)</f>
        <v>0</v>
      </c>
      <c r="D565" s="132">
        <f t="shared" si="34"/>
        <v>0</v>
      </c>
      <c r="E565" s="162">
        <f t="shared" si="36"/>
        <v>0</v>
      </c>
      <c r="F565" s="162">
        <f t="shared" si="37"/>
        <v>0</v>
      </c>
      <c r="G565" s="162">
        <f>FINTERP(REFERENCE!$W$17:$W$67,REFERENCE!$V$17:$V$67,HYDROGRAPH!F565)</f>
        <v>0</v>
      </c>
      <c r="H565" s="132">
        <f>(F565-G565)/2*REFERENCE!$P$19</f>
        <v>0</v>
      </c>
      <c r="I565">
        <f>(FINTERP('STAGE-STORAGE'!$D$4:$D$54,'STAGE-STORAGE'!$A$4:$A$54,H565))</f>
        <v>0</v>
      </c>
    </row>
    <row r="566" spans="1:9" x14ac:dyDescent="0.25">
      <c r="A566">
        <v>563</v>
      </c>
      <c r="B566" s="132">
        <f t="shared" si="35"/>
        <v>93.666666666666657</v>
      </c>
      <c r="C566" s="162">
        <f>IF(B566&lt;(MAX(USER_INPUT!$J$14:$J$2000)),FINTERP(USER_INPUT!$J$14:$J$2000,USER_INPUT!$K$14:$K$2000,HYDROGRAPH!B566),0)</f>
        <v>0</v>
      </c>
      <c r="D566" s="132">
        <f t="shared" si="34"/>
        <v>0</v>
      </c>
      <c r="E566" s="162">
        <f t="shared" si="36"/>
        <v>0</v>
      </c>
      <c r="F566" s="162">
        <f t="shared" si="37"/>
        <v>0</v>
      </c>
      <c r="G566" s="162">
        <f>FINTERP(REFERENCE!$W$17:$W$67,REFERENCE!$V$17:$V$67,HYDROGRAPH!F566)</f>
        <v>0</v>
      </c>
      <c r="H566" s="132">
        <f>(F566-G566)/2*REFERENCE!$P$19</f>
        <v>0</v>
      </c>
      <c r="I566">
        <f>(FINTERP('STAGE-STORAGE'!$D$4:$D$54,'STAGE-STORAGE'!$A$4:$A$54,H566))</f>
        <v>0</v>
      </c>
    </row>
    <row r="567" spans="1:9" x14ac:dyDescent="0.25">
      <c r="A567">
        <v>564</v>
      </c>
      <c r="B567" s="132">
        <f t="shared" si="35"/>
        <v>93.833333333333329</v>
      </c>
      <c r="C567" s="162">
        <f>IF(B567&lt;(MAX(USER_INPUT!$J$14:$J$2000)),FINTERP(USER_INPUT!$J$14:$J$2000,USER_INPUT!$K$14:$K$2000,HYDROGRAPH!B567),0)</f>
        <v>0</v>
      </c>
      <c r="D567" s="132">
        <f t="shared" si="34"/>
        <v>0</v>
      </c>
      <c r="E567" s="162">
        <f t="shared" si="36"/>
        <v>0</v>
      </c>
      <c r="F567" s="162">
        <f t="shared" si="37"/>
        <v>0</v>
      </c>
      <c r="G567" s="162">
        <f>FINTERP(REFERENCE!$W$17:$W$67,REFERENCE!$V$17:$V$67,HYDROGRAPH!F567)</f>
        <v>0</v>
      </c>
      <c r="H567" s="132">
        <f>(F567-G567)/2*REFERENCE!$P$19</f>
        <v>0</v>
      </c>
      <c r="I567">
        <f>(FINTERP('STAGE-STORAGE'!$D$4:$D$54,'STAGE-STORAGE'!$A$4:$A$54,H567))</f>
        <v>0</v>
      </c>
    </row>
    <row r="568" spans="1:9" x14ac:dyDescent="0.25">
      <c r="A568">
        <v>565</v>
      </c>
      <c r="B568" s="132">
        <f t="shared" si="35"/>
        <v>94</v>
      </c>
      <c r="C568" s="162">
        <f>IF(B568&lt;(MAX(USER_INPUT!$J$14:$J$2000)),FINTERP(USER_INPUT!$J$14:$J$2000,USER_INPUT!$K$14:$K$2000,HYDROGRAPH!B568),0)</f>
        <v>0</v>
      </c>
      <c r="D568" s="132">
        <f t="shared" si="34"/>
        <v>0</v>
      </c>
      <c r="E568" s="162">
        <f t="shared" si="36"/>
        <v>0</v>
      </c>
      <c r="F568" s="162">
        <f t="shared" si="37"/>
        <v>0</v>
      </c>
      <c r="G568" s="162">
        <f>FINTERP(REFERENCE!$W$17:$W$67,REFERENCE!$V$17:$V$67,HYDROGRAPH!F568)</f>
        <v>0</v>
      </c>
      <c r="H568" s="132">
        <f>(F568-G568)/2*REFERENCE!$P$19</f>
        <v>0</v>
      </c>
      <c r="I568">
        <f>(FINTERP('STAGE-STORAGE'!$D$4:$D$54,'STAGE-STORAGE'!$A$4:$A$54,H568))</f>
        <v>0</v>
      </c>
    </row>
    <row r="569" spans="1:9" x14ac:dyDescent="0.25">
      <c r="A569">
        <v>566</v>
      </c>
      <c r="B569" s="132">
        <f t="shared" si="35"/>
        <v>94.166666666666657</v>
      </c>
      <c r="C569" s="162">
        <f>IF(B569&lt;(MAX(USER_INPUT!$J$14:$J$2000)),FINTERP(USER_INPUT!$J$14:$J$2000,USER_INPUT!$K$14:$K$2000,HYDROGRAPH!B569),0)</f>
        <v>0</v>
      </c>
      <c r="D569" s="132">
        <f t="shared" si="34"/>
        <v>0</v>
      </c>
      <c r="E569" s="162">
        <f t="shared" si="36"/>
        <v>0</v>
      </c>
      <c r="F569" s="162">
        <f t="shared" si="37"/>
        <v>0</v>
      </c>
      <c r="G569" s="162">
        <f>FINTERP(REFERENCE!$W$17:$W$67,REFERENCE!$V$17:$V$67,HYDROGRAPH!F569)</f>
        <v>0</v>
      </c>
      <c r="H569" s="132">
        <f>(F569-G569)/2*REFERENCE!$P$19</f>
        <v>0</v>
      </c>
      <c r="I569">
        <f>(FINTERP('STAGE-STORAGE'!$D$4:$D$54,'STAGE-STORAGE'!$A$4:$A$54,H569))</f>
        <v>0</v>
      </c>
    </row>
    <row r="570" spans="1:9" x14ac:dyDescent="0.25">
      <c r="A570">
        <v>567</v>
      </c>
      <c r="B570" s="132">
        <f t="shared" si="35"/>
        <v>94.333333333333329</v>
      </c>
      <c r="C570" s="162">
        <f>IF(B570&lt;(MAX(USER_INPUT!$J$14:$J$2000)),FINTERP(USER_INPUT!$J$14:$J$2000,USER_INPUT!$K$14:$K$2000,HYDROGRAPH!B570),0)</f>
        <v>0</v>
      </c>
      <c r="D570" s="132">
        <f t="shared" si="34"/>
        <v>0</v>
      </c>
      <c r="E570" s="162">
        <f t="shared" si="36"/>
        <v>0</v>
      </c>
      <c r="F570" s="162">
        <f t="shared" si="37"/>
        <v>0</v>
      </c>
      <c r="G570" s="162">
        <f>FINTERP(REFERENCE!$W$17:$W$67,REFERENCE!$V$17:$V$67,HYDROGRAPH!F570)</f>
        <v>0</v>
      </c>
      <c r="H570" s="132">
        <f>(F570-G570)/2*REFERENCE!$P$19</f>
        <v>0</v>
      </c>
      <c r="I570">
        <f>(FINTERP('STAGE-STORAGE'!$D$4:$D$54,'STAGE-STORAGE'!$A$4:$A$54,H570))</f>
        <v>0</v>
      </c>
    </row>
    <row r="571" spans="1:9" x14ac:dyDescent="0.25">
      <c r="A571">
        <v>568</v>
      </c>
      <c r="B571" s="132">
        <f t="shared" si="35"/>
        <v>94.5</v>
      </c>
      <c r="C571" s="162">
        <f>IF(B571&lt;(MAX(USER_INPUT!$J$14:$J$2000)),FINTERP(USER_INPUT!$J$14:$J$2000,USER_INPUT!$K$14:$K$2000,HYDROGRAPH!B571),0)</f>
        <v>0</v>
      </c>
      <c r="D571" s="132">
        <f t="shared" si="34"/>
        <v>0</v>
      </c>
      <c r="E571" s="162">
        <f t="shared" si="36"/>
        <v>0</v>
      </c>
      <c r="F571" s="162">
        <f t="shared" si="37"/>
        <v>0</v>
      </c>
      <c r="G571" s="162">
        <f>FINTERP(REFERENCE!$W$17:$W$67,REFERENCE!$V$17:$V$67,HYDROGRAPH!F571)</f>
        <v>0</v>
      </c>
      <c r="H571" s="132">
        <f>(F571-G571)/2*REFERENCE!$P$19</f>
        <v>0</v>
      </c>
      <c r="I571">
        <f>(FINTERP('STAGE-STORAGE'!$D$4:$D$54,'STAGE-STORAGE'!$A$4:$A$54,H571))</f>
        <v>0</v>
      </c>
    </row>
    <row r="572" spans="1:9" x14ac:dyDescent="0.25">
      <c r="A572">
        <v>569</v>
      </c>
      <c r="B572" s="132">
        <f t="shared" si="35"/>
        <v>94.666666666666657</v>
      </c>
      <c r="C572" s="162">
        <f>IF(B572&lt;(MAX(USER_INPUT!$J$14:$J$2000)),FINTERP(USER_INPUT!$J$14:$J$2000,USER_INPUT!$K$14:$K$2000,HYDROGRAPH!B572),0)</f>
        <v>0</v>
      </c>
      <c r="D572" s="132">
        <f t="shared" si="34"/>
        <v>0</v>
      </c>
      <c r="E572" s="162">
        <f t="shared" si="36"/>
        <v>0</v>
      </c>
      <c r="F572" s="162">
        <f t="shared" si="37"/>
        <v>0</v>
      </c>
      <c r="G572" s="162">
        <f>FINTERP(REFERENCE!$W$17:$W$67,REFERENCE!$V$17:$V$67,HYDROGRAPH!F572)</f>
        <v>0</v>
      </c>
      <c r="H572" s="132">
        <f>(F572-G572)/2*REFERENCE!$P$19</f>
        <v>0</v>
      </c>
      <c r="I572">
        <f>(FINTERP('STAGE-STORAGE'!$D$4:$D$54,'STAGE-STORAGE'!$A$4:$A$54,H572))</f>
        <v>0</v>
      </c>
    </row>
    <row r="573" spans="1:9" x14ac:dyDescent="0.25">
      <c r="A573">
        <v>570</v>
      </c>
      <c r="B573" s="132">
        <f t="shared" si="35"/>
        <v>94.833333333333329</v>
      </c>
      <c r="C573" s="162">
        <f>IF(B573&lt;(MAX(USER_INPUT!$J$14:$J$2000)),FINTERP(USER_INPUT!$J$14:$J$2000,USER_INPUT!$K$14:$K$2000,HYDROGRAPH!B573),0)</f>
        <v>0</v>
      </c>
      <c r="D573" s="132">
        <f t="shared" si="34"/>
        <v>0</v>
      </c>
      <c r="E573" s="162">
        <f t="shared" si="36"/>
        <v>0</v>
      </c>
      <c r="F573" s="162">
        <f t="shared" si="37"/>
        <v>0</v>
      </c>
      <c r="G573" s="162">
        <f>FINTERP(REFERENCE!$W$17:$W$67,REFERENCE!$V$17:$V$67,HYDROGRAPH!F573)</f>
        <v>0</v>
      </c>
      <c r="H573" s="132">
        <f>(F573-G573)/2*REFERENCE!$P$19</f>
        <v>0</v>
      </c>
      <c r="I573">
        <f>(FINTERP('STAGE-STORAGE'!$D$4:$D$54,'STAGE-STORAGE'!$A$4:$A$54,H573))</f>
        <v>0</v>
      </c>
    </row>
    <row r="574" spans="1:9" x14ac:dyDescent="0.25">
      <c r="A574">
        <v>571</v>
      </c>
      <c r="B574" s="132">
        <f t="shared" si="35"/>
        <v>95</v>
      </c>
      <c r="C574" s="162">
        <f>IF(B574&lt;(MAX(USER_INPUT!$J$14:$J$2000)),FINTERP(USER_INPUT!$J$14:$J$2000,USER_INPUT!$K$14:$K$2000,HYDROGRAPH!B574),0)</f>
        <v>0</v>
      </c>
      <c r="D574" s="132">
        <f t="shared" si="34"/>
        <v>0</v>
      </c>
      <c r="E574" s="162">
        <f t="shared" si="36"/>
        <v>0</v>
      </c>
      <c r="F574" s="162">
        <f t="shared" si="37"/>
        <v>0</v>
      </c>
      <c r="G574" s="162">
        <f>FINTERP(REFERENCE!$W$17:$W$67,REFERENCE!$V$17:$V$67,HYDROGRAPH!F574)</f>
        <v>0</v>
      </c>
      <c r="H574" s="132">
        <f>(F574-G574)/2*REFERENCE!$P$19</f>
        <v>0</v>
      </c>
      <c r="I574">
        <f>(FINTERP('STAGE-STORAGE'!$D$4:$D$54,'STAGE-STORAGE'!$A$4:$A$54,H574))</f>
        <v>0</v>
      </c>
    </row>
    <row r="575" spans="1:9" x14ac:dyDescent="0.25">
      <c r="A575">
        <v>572</v>
      </c>
      <c r="B575" s="132">
        <f t="shared" si="35"/>
        <v>95.166666666666657</v>
      </c>
      <c r="C575" s="162">
        <f>IF(B575&lt;(MAX(USER_INPUT!$J$14:$J$2000)),FINTERP(USER_INPUT!$J$14:$J$2000,USER_INPUT!$K$14:$K$2000,HYDROGRAPH!B575),0)</f>
        <v>0</v>
      </c>
      <c r="D575" s="132">
        <f t="shared" si="34"/>
        <v>0</v>
      </c>
      <c r="E575" s="162">
        <f t="shared" si="36"/>
        <v>0</v>
      </c>
      <c r="F575" s="162">
        <f t="shared" si="37"/>
        <v>0</v>
      </c>
      <c r="G575" s="162">
        <f>FINTERP(REFERENCE!$W$17:$W$67,REFERENCE!$V$17:$V$67,HYDROGRAPH!F575)</f>
        <v>0</v>
      </c>
      <c r="H575" s="132">
        <f>(F575-G575)/2*REFERENCE!$P$19</f>
        <v>0</v>
      </c>
      <c r="I575">
        <f>(FINTERP('STAGE-STORAGE'!$D$4:$D$54,'STAGE-STORAGE'!$A$4:$A$54,H575))</f>
        <v>0</v>
      </c>
    </row>
    <row r="576" spans="1:9" x14ac:dyDescent="0.25">
      <c r="A576">
        <v>573</v>
      </c>
      <c r="B576" s="132">
        <f t="shared" si="35"/>
        <v>95.333333333333329</v>
      </c>
      <c r="C576" s="162">
        <f>IF(B576&lt;(MAX(USER_INPUT!$J$14:$J$2000)),FINTERP(USER_INPUT!$J$14:$J$2000,USER_INPUT!$K$14:$K$2000,HYDROGRAPH!B576),0)</f>
        <v>0</v>
      </c>
      <c r="D576" s="132">
        <f t="shared" si="34"/>
        <v>0</v>
      </c>
      <c r="E576" s="162">
        <f t="shared" si="36"/>
        <v>0</v>
      </c>
      <c r="F576" s="162">
        <f t="shared" si="37"/>
        <v>0</v>
      </c>
      <c r="G576" s="162">
        <f>FINTERP(REFERENCE!$W$17:$W$67,REFERENCE!$V$17:$V$67,HYDROGRAPH!F576)</f>
        <v>0</v>
      </c>
      <c r="H576" s="132">
        <f>(F576-G576)/2*REFERENCE!$P$19</f>
        <v>0</v>
      </c>
      <c r="I576">
        <f>(FINTERP('STAGE-STORAGE'!$D$4:$D$54,'STAGE-STORAGE'!$A$4:$A$54,H576))</f>
        <v>0</v>
      </c>
    </row>
    <row r="577" spans="1:9" x14ac:dyDescent="0.25">
      <c r="A577">
        <v>574</v>
      </c>
      <c r="B577" s="132">
        <f t="shared" si="35"/>
        <v>95.5</v>
      </c>
      <c r="C577" s="162">
        <f>IF(B577&lt;(MAX(USER_INPUT!$J$14:$J$2000)),FINTERP(USER_INPUT!$J$14:$J$2000,USER_INPUT!$K$14:$K$2000,HYDROGRAPH!B577),0)</f>
        <v>0</v>
      </c>
      <c r="D577" s="132">
        <f t="shared" si="34"/>
        <v>0</v>
      </c>
      <c r="E577" s="162">
        <f t="shared" si="36"/>
        <v>0</v>
      </c>
      <c r="F577" s="162">
        <f t="shared" si="37"/>
        <v>0</v>
      </c>
      <c r="G577" s="162">
        <f>FINTERP(REFERENCE!$W$17:$W$67,REFERENCE!$V$17:$V$67,HYDROGRAPH!F577)</f>
        <v>0</v>
      </c>
      <c r="H577" s="132">
        <f>(F577-G577)/2*REFERENCE!$P$19</f>
        <v>0</v>
      </c>
      <c r="I577">
        <f>(FINTERP('STAGE-STORAGE'!$D$4:$D$54,'STAGE-STORAGE'!$A$4:$A$54,H577))</f>
        <v>0</v>
      </c>
    </row>
    <row r="578" spans="1:9" x14ac:dyDescent="0.25">
      <c r="A578">
        <v>575</v>
      </c>
      <c r="B578" s="132">
        <f t="shared" si="35"/>
        <v>95.666666666666657</v>
      </c>
      <c r="C578" s="162">
        <f>IF(B578&lt;(MAX(USER_INPUT!$J$14:$J$2000)),FINTERP(USER_INPUT!$J$14:$J$2000,USER_INPUT!$K$14:$K$2000,HYDROGRAPH!B578),0)</f>
        <v>0</v>
      </c>
      <c r="D578" s="132">
        <f t="shared" si="34"/>
        <v>0</v>
      </c>
      <c r="E578" s="162">
        <f t="shared" si="36"/>
        <v>0</v>
      </c>
      <c r="F578" s="162">
        <f t="shared" si="37"/>
        <v>0</v>
      </c>
      <c r="G578" s="162">
        <f>FINTERP(REFERENCE!$W$17:$W$67,REFERENCE!$V$17:$V$67,HYDROGRAPH!F578)</f>
        <v>0</v>
      </c>
      <c r="H578" s="132">
        <f>(F578-G578)/2*REFERENCE!$P$19</f>
        <v>0</v>
      </c>
      <c r="I578">
        <f>(FINTERP('STAGE-STORAGE'!$D$4:$D$54,'STAGE-STORAGE'!$A$4:$A$54,H578))</f>
        <v>0</v>
      </c>
    </row>
    <row r="579" spans="1:9" x14ac:dyDescent="0.25">
      <c r="A579">
        <v>576</v>
      </c>
      <c r="B579" s="132">
        <f t="shared" si="35"/>
        <v>95.833333333333329</v>
      </c>
      <c r="C579" s="162">
        <f>IF(B579&lt;(MAX(USER_INPUT!$J$14:$J$2000)),FINTERP(USER_INPUT!$J$14:$J$2000,USER_INPUT!$K$14:$K$2000,HYDROGRAPH!B579),0)</f>
        <v>0</v>
      </c>
      <c r="D579" s="132">
        <f t="shared" si="34"/>
        <v>0</v>
      </c>
      <c r="E579" s="162">
        <f t="shared" si="36"/>
        <v>0</v>
      </c>
      <c r="F579" s="162">
        <f t="shared" si="37"/>
        <v>0</v>
      </c>
      <c r="G579" s="162">
        <f>FINTERP(REFERENCE!$W$17:$W$67,REFERENCE!$V$17:$V$67,HYDROGRAPH!F579)</f>
        <v>0</v>
      </c>
      <c r="H579" s="132">
        <f>(F579-G579)/2*REFERENCE!$P$19</f>
        <v>0</v>
      </c>
      <c r="I579">
        <f>(FINTERP('STAGE-STORAGE'!$D$4:$D$54,'STAGE-STORAGE'!$A$4:$A$54,H579))</f>
        <v>0</v>
      </c>
    </row>
    <row r="580" spans="1:9" x14ac:dyDescent="0.25">
      <c r="A580">
        <v>577</v>
      </c>
      <c r="B580" s="132">
        <f t="shared" si="35"/>
        <v>96</v>
      </c>
      <c r="C580" s="162">
        <f>IF(B580&lt;(MAX(USER_INPUT!$J$14:$J$2000)),FINTERP(USER_INPUT!$J$14:$J$2000,USER_INPUT!$K$14:$K$2000,HYDROGRAPH!B580),0)</f>
        <v>0</v>
      </c>
      <c r="D580" s="132">
        <f t="shared" si="34"/>
        <v>0</v>
      </c>
      <c r="E580" s="162">
        <f t="shared" si="36"/>
        <v>0</v>
      </c>
      <c r="F580" s="162">
        <f t="shared" si="37"/>
        <v>0</v>
      </c>
      <c r="G580" s="162">
        <f>FINTERP(REFERENCE!$W$17:$W$67,REFERENCE!$V$17:$V$67,HYDROGRAPH!F580)</f>
        <v>0</v>
      </c>
      <c r="H580" s="132">
        <f>(F580-G580)/2*REFERENCE!$P$19</f>
        <v>0</v>
      </c>
      <c r="I580">
        <f>(FINTERP('STAGE-STORAGE'!$D$4:$D$54,'STAGE-STORAGE'!$A$4:$A$54,H580))</f>
        <v>0</v>
      </c>
    </row>
    <row r="581" spans="1:9" x14ac:dyDescent="0.25">
      <c r="A581">
        <v>578</v>
      </c>
      <c r="B581" s="132">
        <f t="shared" si="35"/>
        <v>96.166666666666657</v>
      </c>
      <c r="C581" s="162">
        <f>IF(B581&lt;(MAX(USER_INPUT!$J$14:$J$2000)),FINTERP(USER_INPUT!$J$14:$J$2000,USER_INPUT!$K$14:$K$2000,HYDROGRAPH!B581),0)</f>
        <v>0</v>
      </c>
      <c r="D581" s="132">
        <f t="shared" ref="D581:D644" si="38">C581+C582</f>
        <v>0</v>
      </c>
      <c r="E581" s="162">
        <f t="shared" si="36"/>
        <v>0</v>
      </c>
      <c r="F581" s="162">
        <f t="shared" si="37"/>
        <v>0</v>
      </c>
      <c r="G581" s="162">
        <f>FINTERP(REFERENCE!$W$17:$W$67,REFERENCE!$V$17:$V$67,HYDROGRAPH!F581)</f>
        <v>0</v>
      </c>
      <c r="H581" s="132">
        <f>(F581-G581)/2*REFERENCE!$P$19</f>
        <v>0</v>
      </c>
      <c r="I581">
        <f>(FINTERP('STAGE-STORAGE'!$D$4:$D$54,'STAGE-STORAGE'!$A$4:$A$54,H581))</f>
        <v>0</v>
      </c>
    </row>
    <row r="582" spans="1:9" x14ac:dyDescent="0.25">
      <c r="A582">
        <v>579</v>
      </c>
      <c r="B582" s="132">
        <f t="shared" si="35"/>
        <v>96.333333333333329</v>
      </c>
      <c r="C582" s="162">
        <f>IF(B582&lt;(MAX(USER_INPUT!$J$14:$J$2000)),FINTERP(USER_INPUT!$J$14:$J$2000,USER_INPUT!$K$14:$K$2000,HYDROGRAPH!B582),0)</f>
        <v>0</v>
      </c>
      <c r="D582" s="132">
        <f t="shared" si="38"/>
        <v>0</v>
      </c>
      <c r="E582" s="162">
        <f t="shared" si="36"/>
        <v>0</v>
      </c>
      <c r="F582" s="162">
        <f t="shared" si="37"/>
        <v>0</v>
      </c>
      <c r="G582" s="162">
        <f>FINTERP(REFERENCE!$W$17:$W$67,REFERENCE!$V$17:$V$67,HYDROGRAPH!F582)</f>
        <v>0</v>
      </c>
      <c r="H582" s="132">
        <f>(F582-G582)/2*REFERENCE!$P$19</f>
        <v>0</v>
      </c>
      <c r="I582">
        <f>(FINTERP('STAGE-STORAGE'!$D$4:$D$54,'STAGE-STORAGE'!$A$4:$A$54,H582))</f>
        <v>0</v>
      </c>
    </row>
    <row r="583" spans="1:9" x14ac:dyDescent="0.25">
      <c r="A583">
        <v>580</v>
      </c>
      <c r="B583" s="132">
        <f t="shared" ref="B583:B646" si="39">$B$5*A582</f>
        <v>96.5</v>
      </c>
      <c r="C583" s="162">
        <f>IF(B583&lt;(MAX(USER_INPUT!$J$14:$J$2000)),FINTERP(USER_INPUT!$J$14:$J$2000,USER_INPUT!$K$14:$K$2000,HYDROGRAPH!B583),0)</f>
        <v>0</v>
      </c>
      <c r="D583" s="132">
        <f t="shared" si="38"/>
        <v>0</v>
      </c>
      <c r="E583" s="162">
        <f t="shared" si="36"/>
        <v>0</v>
      </c>
      <c r="F583" s="162">
        <f t="shared" si="37"/>
        <v>0</v>
      </c>
      <c r="G583" s="162">
        <f>FINTERP(REFERENCE!$W$17:$W$67,REFERENCE!$V$17:$V$67,HYDROGRAPH!F583)</f>
        <v>0</v>
      </c>
      <c r="H583" s="132">
        <f>(F583-G583)/2*REFERENCE!$P$19</f>
        <v>0</v>
      </c>
      <c r="I583">
        <f>(FINTERP('STAGE-STORAGE'!$D$4:$D$54,'STAGE-STORAGE'!$A$4:$A$54,H583))</f>
        <v>0</v>
      </c>
    </row>
    <row r="584" spans="1:9" x14ac:dyDescent="0.25">
      <c r="A584">
        <v>581</v>
      </c>
      <c r="B584" s="132">
        <f t="shared" si="39"/>
        <v>96.666666666666657</v>
      </c>
      <c r="C584" s="162">
        <f>IF(B584&lt;(MAX(USER_INPUT!$J$14:$J$2000)),FINTERP(USER_INPUT!$J$14:$J$2000,USER_INPUT!$K$14:$K$2000,HYDROGRAPH!B584),0)</f>
        <v>0</v>
      </c>
      <c r="D584" s="132">
        <f t="shared" si="38"/>
        <v>0</v>
      </c>
      <c r="E584" s="162">
        <f t="shared" si="36"/>
        <v>0</v>
      </c>
      <c r="F584" s="162">
        <f t="shared" si="37"/>
        <v>0</v>
      </c>
      <c r="G584" s="162">
        <f>FINTERP(REFERENCE!$W$17:$W$67,REFERENCE!$V$17:$V$67,HYDROGRAPH!F584)</f>
        <v>0</v>
      </c>
      <c r="H584" s="132">
        <f>(F584-G584)/2*REFERENCE!$P$19</f>
        <v>0</v>
      </c>
      <c r="I584">
        <f>(FINTERP('STAGE-STORAGE'!$D$4:$D$54,'STAGE-STORAGE'!$A$4:$A$54,H584))</f>
        <v>0</v>
      </c>
    </row>
    <row r="585" spans="1:9" x14ac:dyDescent="0.25">
      <c r="A585">
        <v>582</v>
      </c>
      <c r="B585" s="132">
        <f t="shared" si="39"/>
        <v>96.833333333333329</v>
      </c>
      <c r="C585" s="162">
        <f>IF(B585&lt;(MAX(USER_INPUT!$J$14:$J$2000)),FINTERP(USER_INPUT!$J$14:$J$2000,USER_INPUT!$K$14:$K$2000,HYDROGRAPH!B585),0)</f>
        <v>0</v>
      </c>
      <c r="D585" s="132">
        <f t="shared" si="38"/>
        <v>0</v>
      </c>
      <c r="E585" s="162">
        <f t="shared" ref="E585:E648" si="40">F584-(2*G584)</f>
        <v>0</v>
      </c>
      <c r="F585" s="162">
        <f t="shared" ref="F585:F648" si="41">D585+E585</f>
        <v>0</v>
      </c>
      <c r="G585" s="162">
        <f>FINTERP(REFERENCE!$W$17:$W$67,REFERENCE!$V$17:$V$67,HYDROGRAPH!F585)</f>
        <v>0</v>
      </c>
      <c r="H585" s="132">
        <f>(F585-G585)/2*REFERENCE!$P$19</f>
        <v>0</v>
      </c>
      <c r="I585">
        <f>(FINTERP('STAGE-STORAGE'!$D$4:$D$54,'STAGE-STORAGE'!$A$4:$A$54,H585))</f>
        <v>0</v>
      </c>
    </row>
    <row r="586" spans="1:9" x14ac:dyDescent="0.25">
      <c r="A586">
        <v>583</v>
      </c>
      <c r="B586" s="132">
        <f t="shared" si="39"/>
        <v>97</v>
      </c>
      <c r="C586" s="162">
        <f>IF(B586&lt;(MAX(USER_INPUT!$J$14:$J$2000)),FINTERP(USER_INPUT!$J$14:$J$2000,USER_INPUT!$K$14:$K$2000,HYDROGRAPH!B586),0)</f>
        <v>0</v>
      </c>
      <c r="D586" s="132">
        <f t="shared" si="38"/>
        <v>0</v>
      </c>
      <c r="E586" s="162">
        <f t="shared" si="40"/>
        <v>0</v>
      </c>
      <c r="F586" s="162">
        <f t="shared" si="41"/>
        <v>0</v>
      </c>
      <c r="G586" s="162">
        <f>FINTERP(REFERENCE!$W$17:$W$67,REFERENCE!$V$17:$V$67,HYDROGRAPH!F586)</f>
        <v>0</v>
      </c>
      <c r="H586" s="132">
        <f>(F586-G586)/2*REFERENCE!$P$19</f>
        <v>0</v>
      </c>
      <c r="I586">
        <f>(FINTERP('STAGE-STORAGE'!$D$4:$D$54,'STAGE-STORAGE'!$A$4:$A$54,H586))</f>
        <v>0</v>
      </c>
    </row>
    <row r="587" spans="1:9" x14ac:dyDescent="0.25">
      <c r="A587">
        <v>584</v>
      </c>
      <c r="B587" s="132">
        <f t="shared" si="39"/>
        <v>97.166666666666657</v>
      </c>
      <c r="C587" s="162">
        <f>IF(B587&lt;(MAX(USER_INPUT!$J$14:$J$2000)),FINTERP(USER_INPUT!$J$14:$J$2000,USER_INPUT!$K$14:$K$2000,HYDROGRAPH!B587),0)</f>
        <v>0</v>
      </c>
      <c r="D587" s="132">
        <f t="shared" si="38"/>
        <v>0</v>
      </c>
      <c r="E587" s="162">
        <f t="shared" si="40"/>
        <v>0</v>
      </c>
      <c r="F587" s="162">
        <f t="shared" si="41"/>
        <v>0</v>
      </c>
      <c r="G587" s="162">
        <f>FINTERP(REFERENCE!$W$17:$W$67,REFERENCE!$V$17:$V$67,HYDROGRAPH!F587)</f>
        <v>0</v>
      </c>
      <c r="H587" s="132">
        <f>(F587-G587)/2*REFERENCE!$P$19</f>
        <v>0</v>
      </c>
      <c r="I587">
        <f>(FINTERP('STAGE-STORAGE'!$D$4:$D$54,'STAGE-STORAGE'!$A$4:$A$54,H587))</f>
        <v>0</v>
      </c>
    </row>
    <row r="588" spans="1:9" x14ac:dyDescent="0.25">
      <c r="A588">
        <v>585</v>
      </c>
      <c r="B588" s="132">
        <f t="shared" si="39"/>
        <v>97.333333333333329</v>
      </c>
      <c r="C588" s="162">
        <f>IF(B588&lt;(MAX(USER_INPUT!$J$14:$J$2000)),FINTERP(USER_INPUT!$J$14:$J$2000,USER_INPUT!$K$14:$K$2000,HYDROGRAPH!B588),0)</f>
        <v>0</v>
      </c>
      <c r="D588" s="132">
        <f t="shared" si="38"/>
        <v>0</v>
      </c>
      <c r="E588" s="162">
        <f t="shared" si="40"/>
        <v>0</v>
      </c>
      <c r="F588" s="162">
        <f t="shared" si="41"/>
        <v>0</v>
      </c>
      <c r="G588" s="162">
        <f>FINTERP(REFERENCE!$W$17:$W$67,REFERENCE!$V$17:$V$67,HYDROGRAPH!F588)</f>
        <v>0</v>
      </c>
      <c r="H588" s="132">
        <f>(F588-G588)/2*REFERENCE!$P$19</f>
        <v>0</v>
      </c>
      <c r="I588">
        <f>(FINTERP('STAGE-STORAGE'!$D$4:$D$54,'STAGE-STORAGE'!$A$4:$A$54,H588))</f>
        <v>0</v>
      </c>
    </row>
    <row r="589" spans="1:9" x14ac:dyDescent="0.25">
      <c r="A589">
        <v>586</v>
      </c>
      <c r="B589" s="132">
        <f t="shared" si="39"/>
        <v>97.5</v>
      </c>
      <c r="C589" s="162">
        <f>IF(B589&lt;(MAX(USER_INPUT!$J$14:$J$2000)),FINTERP(USER_INPUT!$J$14:$J$2000,USER_INPUT!$K$14:$K$2000,HYDROGRAPH!B589),0)</f>
        <v>0</v>
      </c>
      <c r="D589" s="132">
        <f t="shared" si="38"/>
        <v>0</v>
      </c>
      <c r="E589" s="162">
        <f t="shared" si="40"/>
        <v>0</v>
      </c>
      <c r="F589" s="162">
        <f t="shared" si="41"/>
        <v>0</v>
      </c>
      <c r="G589" s="162">
        <f>FINTERP(REFERENCE!$W$17:$W$67,REFERENCE!$V$17:$V$67,HYDROGRAPH!F589)</f>
        <v>0</v>
      </c>
      <c r="H589" s="132">
        <f>(F589-G589)/2*REFERENCE!$P$19</f>
        <v>0</v>
      </c>
      <c r="I589">
        <f>(FINTERP('STAGE-STORAGE'!$D$4:$D$54,'STAGE-STORAGE'!$A$4:$A$54,H589))</f>
        <v>0</v>
      </c>
    </row>
    <row r="590" spans="1:9" x14ac:dyDescent="0.25">
      <c r="A590">
        <v>587</v>
      </c>
      <c r="B590" s="132">
        <f t="shared" si="39"/>
        <v>97.666666666666657</v>
      </c>
      <c r="C590" s="162">
        <f>IF(B590&lt;(MAX(USER_INPUT!$J$14:$J$2000)),FINTERP(USER_INPUT!$J$14:$J$2000,USER_INPUT!$K$14:$K$2000,HYDROGRAPH!B590),0)</f>
        <v>0</v>
      </c>
      <c r="D590" s="132">
        <f t="shared" si="38"/>
        <v>0</v>
      </c>
      <c r="E590" s="162">
        <f t="shared" si="40"/>
        <v>0</v>
      </c>
      <c r="F590" s="162">
        <f t="shared" si="41"/>
        <v>0</v>
      </c>
      <c r="G590" s="162">
        <f>FINTERP(REFERENCE!$W$17:$W$67,REFERENCE!$V$17:$V$67,HYDROGRAPH!F590)</f>
        <v>0</v>
      </c>
      <c r="H590" s="132">
        <f>(F590-G590)/2*REFERENCE!$P$19</f>
        <v>0</v>
      </c>
      <c r="I590">
        <f>(FINTERP('STAGE-STORAGE'!$D$4:$D$54,'STAGE-STORAGE'!$A$4:$A$54,H590))</f>
        <v>0</v>
      </c>
    </row>
    <row r="591" spans="1:9" x14ac:dyDescent="0.25">
      <c r="A591">
        <v>588</v>
      </c>
      <c r="B591" s="132">
        <f t="shared" si="39"/>
        <v>97.833333333333329</v>
      </c>
      <c r="C591" s="162">
        <f>IF(B591&lt;(MAX(USER_INPUT!$J$14:$J$2000)),FINTERP(USER_INPUT!$J$14:$J$2000,USER_INPUT!$K$14:$K$2000,HYDROGRAPH!B591),0)</f>
        <v>0</v>
      </c>
      <c r="D591" s="132">
        <f t="shared" si="38"/>
        <v>0</v>
      </c>
      <c r="E591" s="162">
        <f t="shared" si="40"/>
        <v>0</v>
      </c>
      <c r="F591" s="162">
        <f t="shared" si="41"/>
        <v>0</v>
      </c>
      <c r="G591" s="162">
        <f>FINTERP(REFERENCE!$W$17:$W$67,REFERENCE!$V$17:$V$67,HYDROGRAPH!F591)</f>
        <v>0</v>
      </c>
      <c r="H591" s="132">
        <f>(F591-G591)/2*REFERENCE!$P$19</f>
        <v>0</v>
      </c>
      <c r="I591">
        <f>(FINTERP('STAGE-STORAGE'!$D$4:$D$54,'STAGE-STORAGE'!$A$4:$A$54,H591))</f>
        <v>0</v>
      </c>
    </row>
    <row r="592" spans="1:9" x14ac:dyDescent="0.25">
      <c r="A592">
        <v>589</v>
      </c>
      <c r="B592" s="132">
        <f t="shared" si="39"/>
        <v>98</v>
      </c>
      <c r="C592" s="162">
        <f>IF(B592&lt;(MAX(USER_INPUT!$J$14:$J$2000)),FINTERP(USER_INPUT!$J$14:$J$2000,USER_INPUT!$K$14:$K$2000,HYDROGRAPH!B592),0)</f>
        <v>0</v>
      </c>
      <c r="D592" s="132">
        <f t="shared" si="38"/>
        <v>0</v>
      </c>
      <c r="E592" s="162">
        <f t="shared" si="40"/>
        <v>0</v>
      </c>
      <c r="F592" s="162">
        <f t="shared" si="41"/>
        <v>0</v>
      </c>
      <c r="G592" s="162">
        <f>FINTERP(REFERENCE!$W$17:$W$67,REFERENCE!$V$17:$V$67,HYDROGRAPH!F592)</f>
        <v>0</v>
      </c>
      <c r="H592" s="132">
        <f>(F592-G592)/2*REFERENCE!$P$19</f>
        <v>0</v>
      </c>
      <c r="I592">
        <f>(FINTERP('STAGE-STORAGE'!$D$4:$D$54,'STAGE-STORAGE'!$A$4:$A$54,H592))</f>
        <v>0</v>
      </c>
    </row>
    <row r="593" spans="1:9" x14ac:dyDescent="0.25">
      <c r="A593">
        <v>590</v>
      </c>
      <c r="B593" s="132">
        <f t="shared" si="39"/>
        <v>98.166666666666657</v>
      </c>
      <c r="C593" s="162">
        <f>IF(B593&lt;(MAX(USER_INPUT!$J$14:$J$2000)),FINTERP(USER_INPUT!$J$14:$J$2000,USER_INPUT!$K$14:$K$2000,HYDROGRAPH!B593),0)</f>
        <v>0</v>
      </c>
      <c r="D593" s="132">
        <f t="shared" si="38"/>
        <v>0</v>
      </c>
      <c r="E593" s="162">
        <f t="shared" si="40"/>
        <v>0</v>
      </c>
      <c r="F593" s="162">
        <f t="shared" si="41"/>
        <v>0</v>
      </c>
      <c r="G593" s="162">
        <f>FINTERP(REFERENCE!$W$17:$W$67,REFERENCE!$V$17:$V$67,HYDROGRAPH!F593)</f>
        <v>0</v>
      </c>
      <c r="H593" s="132">
        <f>(F593-G593)/2*REFERENCE!$P$19</f>
        <v>0</v>
      </c>
      <c r="I593">
        <f>(FINTERP('STAGE-STORAGE'!$D$4:$D$54,'STAGE-STORAGE'!$A$4:$A$54,H593))</f>
        <v>0</v>
      </c>
    </row>
    <row r="594" spans="1:9" x14ac:dyDescent="0.25">
      <c r="A594">
        <v>591</v>
      </c>
      <c r="B594" s="132">
        <f t="shared" si="39"/>
        <v>98.333333333333329</v>
      </c>
      <c r="C594" s="162">
        <f>IF(B594&lt;(MAX(USER_INPUT!$J$14:$J$2000)),FINTERP(USER_INPUT!$J$14:$J$2000,USER_INPUT!$K$14:$K$2000,HYDROGRAPH!B594),0)</f>
        <v>0</v>
      </c>
      <c r="D594" s="132">
        <f t="shared" si="38"/>
        <v>0</v>
      </c>
      <c r="E594" s="162">
        <f t="shared" si="40"/>
        <v>0</v>
      </c>
      <c r="F594" s="162">
        <f t="shared" si="41"/>
        <v>0</v>
      </c>
      <c r="G594" s="162">
        <f>FINTERP(REFERENCE!$W$17:$W$67,REFERENCE!$V$17:$V$67,HYDROGRAPH!F594)</f>
        <v>0</v>
      </c>
      <c r="H594" s="132">
        <f>(F594-G594)/2*REFERENCE!$P$19</f>
        <v>0</v>
      </c>
      <c r="I594">
        <f>(FINTERP('STAGE-STORAGE'!$D$4:$D$54,'STAGE-STORAGE'!$A$4:$A$54,H594))</f>
        <v>0</v>
      </c>
    </row>
    <row r="595" spans="1:9" x14ac:dyDescent="0.25">
      <c r="A595">
        <v>592</v>
      </c>
      <c r="B595" s="132">
        <f t="shared" si="39"/>
        <v>98.5</v>
      </c>
      <c r="C595" s="162">
        <f>IF(B595&lt;(MAX(USER_INPUT!$J$14:$J$2000)),FINTERP(USER_INPUT!$J$14:$J$2000,USER_INPUT!$K$14:$K$2000,HYDROGRAPH!B595),0)</f>
        <v>0</v>
      </c>
      <c r="D595" s="132">
        <f t="shared" si="38"/>
        <v>0</v>
      </c>
      <c r="E595" s="162">
        <f t="shared" si="40"/>
        <v>0</v>
      </c>
      <c r="F595" s="162">
        <f t="shared" si="41"/>
        <v>0</v>
      </c>
      <c r="G595" s="162">
        <f>FINTERP(REFERENCE!$W$17:$W$67,REFERENCE!$V$17:$V$67,HYDROGRAPH!F595)</f>
        <v>0</v>
      </c>
      <c r="H595" s="132">
        <f>(F595-G595)/2*REFERENCE!$P$19</f>
        <v>0</v>
      </c>
      <c r="I595">
        <f>(FINTERP('STAGE-STORAGE'!$D$4:$D$54,'STAGE-STORAGE'!$A$4:$A$54,H595))</f>
        <v>0</v>
      </c>
    </row>
    <row r="596" spans="1:9" x14ac:dyDescent="0.25">
      <c r="A596">
        <v>593</v>
      </c>
      <c r="B596" s="132">
        <f t="shared" si="39"/>
        <v>98.666666666666657</v>
      </c>
      <c r="C596" s="162">
        <f>IF(B596&lt;(MAX(USER_INPUT!$J$14:$J$2000)),FINTERP(USER_INPUT!$J$14:$J$2000,USER_INPUT!$K$14:$K$2000,HYDROGRAPH!B596),0)</f>
        <v>0</v>
      </c>
      <c r="D596" s="132">
        <f t="shared" si="38"/>
        <v>0</v>
      </c>
      <c r="E596" s="162">
        <f t="shared" si="40"/>
        <v>0</v>
      </c>
      <c r="F596" s="162">
        <f t="shared" si="41"/>
        <v>0</v>
      </c>
      <c r="G596" s="162">
        <f>FINTERP(REFERENCE!$W$17:$W$67,REFERENCE!$V$17:$V$67,HYDROGRAPH!F596)</f>
        <v>0</v>
      </c>
      <c r="H596" s="132">
        <f>(F596-G596)/2*REFERENCE!$P$19</f>
        <v>0</v>
      </c>
      <c r="I596">
        <f>(FINTERP('STAGE-STORAGE'!$D$4:$D$54,'STAGE-STORAGE'!$A$4:$A$54,H596))</f>
        <v>0</v>
      </c>
    </row>
    <row r="597" spans="1:9" x14ac:dyDescent="0.25">
      <c r="A597">
        <v>594</v>
      </c>
      <c r="B597" s="132">
        <f t="shared" si="39"/>
        <v>98.833333333333329</v>
      </c>
      <c r="C597" s="162">
        <f>IF(B597&lt;(MAX(USER_INPUT!$J$14:$J$2000)),FINTERP(USER_INPUT!$J$14:$J$2000,USER_INPUT!$K$14:$K$2000,HYDROGRAPH!B597),0)</f>
        <v>0</v>
      </c>
      <c r="D597" s="132">
        <f t="shared" si="38"/>
        <v>0</v>
      </c>
      <c r="E597" s="162">
        <f t="shared" si="40"/>
        <v>0</v>
      </c>
      <c r="F597" s="162">
        <f t="shared" si="41"/>
        <v>0</v>
      </c>
      <c r="G597" s="162">
        <f>FINTERP(REFERENCE!$W$17:$W$67,REFERENCE!$V$17:$V$67,HYDROGRAPH!F597)</f>
        <v>0</v>
      </c>
      <c r="H597" s="132">
        <f>(F597-G597)/2*REFERENCE!$P$19</f>
        <v>0</v>
      </c>
      <c r="I597">
        <f>(FINTERP('STAGE-STORAGE'!$D$4:$D$54,'STAGE-STORAGE'!$A$4:$A$54,H597))</f>
        <v>0</v>
      </c>
    </row>
    <row r="598" spans="1:9" x14ac:dyDescent="0.25">
      <c r="A598">
        <v>595</v>
      </c>
      <c r="B598" s="132">
        <f t="shared" si="39"/>
        <v>99</v>
      </c>
      <c r="C598" s="162">
        <f>IF(B598&lt;(MAX(USER_INPUT!$J$14:$J$2000)),FINTERP(USER_INPUT!$J$14:$J$2000,USER_INPUT!$K$14:$K$2000,HYDROGRAPH!B598),0)</f>
        <v>0</v>
      </c>
      <c r="D598" s="132">
        <f t="shared" si="38"/>
        <v>0</v>
      </c>
      <c r="E598" s="162">
        <f t="shared" si="40"/>
        <v>0</v>
      </c>
      <c r="F598" s="162">
        <f t="shared" si="41"/>
        <v>0</v>
      </c>
      <c r="G598" s="162">
        <f>FINTERP(REFERENCE!$W$17:$W$67,REFERENCE!$V$17:$V$67,HYDROGRAPH!F598)</f>
        <v>0</v>
      </c>
      <c r="H598" s="132">
        <f>(F598-G598)/2*REFERENCE!$P$19</f>
        <v>0</v>
      </c>
      <c r="I598">
        <f>(FINTERP('STAGE-STORAGE'!$D$4:$D$54,'STAGE-STORAGE'!$A$4:$A$54,H598))</f>
        <v>0</v>
      </c>
    </row>
    <row r="599" spans="1:9" x14ac:dyDescent="0.25">
      <c r="A599">
        <v>596</v>
      </c>
      <c r="B599" s="132">
        <f t="shared" si="39"/>
        <v>99.166666666666657</v>
      </c>
      <c r="C599" s="162">
        <f>IF(B599&lt;(MAX(USER_INPUT!$J$14:$J$2000)),FINTERP(USER_INPUT!$J$14:$J$2000,USER_INPUT!$K$14:$K$2000,HYDROGRAPH!B599),0)</f>
        <v>0</v>
      </c>
      <c r="D599" s="132">
        <f t="shared" si="38"/>
        <v>0</v>
      </c>
      <c r="E599" s="162">
        <f t="shared" si="40"/>
        <v>0</v>
      </c>
      <c r="F599" s="162">
        <f t="shared" si="41"/>
        <v>0</v>
      </c>
      <c r="G599" s="162">
        <f>FINTERP(REFERENCE!$W$17:$W$67,REFERENCE!$V$17:$V$67,HYDROGRAPH!F599)</f>
        <v>0</v>
      </c>
      <c r="H599" s="132">
        <f>(F599-G599)/2*REFERENCE!$P$19</f>
        <v>0</v>
      </c>
      <c r="I599">
        <f>(FINTERP('STAGE-STORAGE'!$D$4:$D$54,'STAGE-STORAGE'!$A$4:$A$54,H599))</f>
        <v>0</v>
      </c>
    </row>
    <row r="600" spans="1:9" x14ac:dyDescent="0.25">
      <c r="A600">
        <v>597</v>
      </c>
      <c r="B600" s="132">
        <f t="shared" si="39"/>
        <v>99.333333333333329</v>
      </c>
      <c r="C600" s="162">
        <f>IF(B600&lt;(MAX(USER_INPUT!$J$14:$J$2000)),FINTERP(USER_INPUT!$J$14:$J$2000,USER_INPUT!$K$14:$K$2000,HYDROGRAPH!B600),0)</f>
        <v>0</v>
      </c>
      <c r="D600" s="132">
        <f t="shared" si="38"/>
        <v>0</v>
      </c>
      <c r="E600" s="162">
        <f t="shared" si="40"/>
        <v>0</v>
      </c>
      <c r="F600" s="162">
        <f t="shared" si="41"/>
        <v>0</v>
      </c>
      <c r="G600" s="162">
        <f>FINTERP(REFERENCE!$W$17:$W$67,REFERENCE!$V$17:$V$67,HYDROGRAPH!F600)</f>
        <v>0</v>
      </c>
      <c r="H600" s="132">
        <f>(F600-G600)/2*REFERENCE!$P$19</f>
        <v>0</v>
      </c>
      <c r="I600">
        <f>(FINTERP('STAGE-STORAGE'!$D$4:$D$54,'STAGE-STORAGE'!$A$4:$A$54,H600))</f>
        <v>0</v>
      </c>
    </row>
    <row r="601" spans="1:9" x14ac:dyDescent="0.25">
      <c r="A601">
        <v>598</v>
      </c>
      <c r="B601" s="132">
        <f t="shared" si="39"/>
        <v>99.5</v>
      </c>
      <c r="C601" s="162">
        <f>IF(B601&lt;(MAX(USER_INPUT!$J$14:$J$2000)),FINTERP(USER_INPUT!$J$14:$J$2000,USER_INPUT!$K$14:$K$2000,HYDROGRAPH!B601),0)</f>
        <v>0</v>
      </c>
      <c r="D601" s="132">
        <f t="shared" si="38"/>
        <v>0</v>
      </c>
      <c r="E601" s="162">
        <f t="shared" si="40"/>
        <v>0</v>
      </c>
      <c r="F601" s="162">
        <f t="shared" si="41"/>
        <v>0</v>
      </c>
      <c r="G601" s="162">
        <f>FINTERP(REFERENCE!$W$17:$W$67,REFERENCE!$V$17:$V$67,HYDROGRAPH!F601)</f>
        <v>0</v>
      </c>
      <c r="H601" s="132">
        <f>(F601-G601)/2*REFERENCE!$P$19</f>
        <v>0</v>
      </c>
      <c r="I601">
        <f>(FINTERP('STAGE-STORAGE'!$D$4:$D$54,'STAGE-STORAGE'!$A$4:$A$54,H601))</f>
        <v>0</v>
      </c>
    </row>
    <row r="602" spans="1:9" x14ac:dyDescent="0.25">
      <c r="A602">
        <v>599</v>
      </c>
      <c r="B602" s="132">
        <f t="shared" si="39"/>
        <v>99.666666666666657</v>
      </c>
      <c r="C602" s="162">
        <f>IF(B602&lt;(MAX(USER_INPUT!$J$14:$J$2000)),FINTERP(USER_INPUT!$J$14:$J$2000,USER_INPUT!$K$14:$K$2000,HYDROGRAPH!B602),0)</f>
        <v>0</v>
      </c>
      <c r="D602" s="132">
        <f t="shared" si="38"/>
        <v>0</v>
      </c>
      <c r="E602" s="162">
        <f t="shared" si="40"/>
        <v>0</v>
      </c>
      <c r="F602" s="162">
        <f t="shared" si="41"/>
        <v>0</v>
      </c>
      <c r="G602" s="162">
        <f>FINTERP(REFERENCE!$W$17:$W$67,REFERENCE!$V$17:$V$67,HYDROGRAPH!F602)</f>
        <v>0</v>
      </c>
      <c r="H602" s="132">
        <f>(F602-G602)/2*REFERENCE!$P$19</f>
        <v>0</v>
      </c>
      <c r="I602">
        <f>(FINTERP('STAGE-STORAGE'!$D$4:$D$54,'STAGE-STORAGE'!$A$4:$A$54,H602))</f>
        <v>0</v>
      </c>
    </row>
    <row r="603" spans="1:9" x14ac:dyDescent="0.25">
      <c r="A603">
        <v>600</v>
      </c>
      <c r="B603" s="132">
        <f t="shared" si="39"/>
        <v>99.833333333333329</v>
      </c>
      <c r="C603" s="162">
        <f>IF(B603&lt;(MAX(USER_INPUT!$J$14:$J$2000)),FINTERP(USER_INPUT!$J$14:$J$2000,USER_INPUT!$K$14:$K$2000,HYDROGRAPH!B603),0)</f>
        <v>0</v>
      </c>
      <c r="D603" s="132">
        <f t="shared" si="38"/>
        <v>0</v>
      </c>
      <c r="E603" s="162">
        <f t="shared" si="40"/>
        <v>0</v>
      </c>
      <c r="F603" s="162">
        <f t="shared" si="41"/>
        <v>0</v>
      </c>
      <c r="G603" s="162">
        <f>FINTERP(REFERENCE!$W$17:$W$67,REFERENCE!$V$17:$V$67,HYDROGRAPH!F603)</f>
        <v>0</v>
      </c>
      <c r="H603" s="132">
        <f>(F603-G603)/2*REFERENCE!$P$19</f>
        <v>0</v>
      </c>
      <c r="I603">
        <f>(FINTERP('STAGE-STORAGE'!$D$4:$D$54,'STAGE-STORAGE'!$A$4:$A$54,H603))</f>
        <v>0</v>
      </c>
    </row>
    <row r="604" spans="1:9" x14ac:dyDescent="0.25">
      <c r="A604">
        <v>601</v>
      </c>
      <c r="B604" s="132">
        <f t="shared" si="39"/>
        <v>100</v>
      </c>
      <c r="C604" s="162">
        <f>IF(B604&lt;(MAX(USER_INPUT!$J$14:$J$2000)),FINTERP(USER_INPUT!$J$14:$J$2000,USER_INPUT!$K$14:$K$2000,HYDROGRAPH!B604),0)</f>
        <v>0</v>
      </c>
      <c r="D604" s="132">
        <f t="shared" si="38"/>
        <v>0</v>
      </c>
      <c r="E604" s="162">
        <f t="shared" si="40"/>
        <v>0</v>
      </c>
      <c r="F604" s="162">
        <f t="shared" si="41"/>
        <v>0</v>
      </c>
      <c r="G604" s="162">
        <f>FINTERP(REFERENCE!$W$17:$W$67,REFERENCE!$V$17:$V$67,HYDROGRAPH!F604)</f>
        <v>0</v>
      </c>
      <c r="H604" s="132">
        <f>(F604-G604)/2*REFERENCE!$P$19</f>
        <v>0</v>
      </c>
      <c r="I604">
        <f>(FINTERP('STAGE-STORAGE'!$D$4:$D$54,'STAGE-STORAGE'!$A$4:$A$54,H604))</f>
        <v>0</v>
      </c>
    </row>
    <row r="605" spans="1:9" x14ac:dyDescent="0.25">
      <c r="A605">
        <v>602</v>
      </c>
      <c r="B605" s="132">
        <f t="shared" si="39"/>
        <v>100.16666666666666</v>
      </c>
      <c r="C605" s="162">
        <f>IF(B605&lt;(MAX(USER_INPUT!$J$14:$J$2000)),FINTERP(USER_INPUT!$J$14:$J$2000,USER_INPUT!$K$14:$K$2000,HYDROGRAPH!B605),0)</f>
        <v>0</v>
      </c>
      <c r="D605" s="132">
        <f t="shared" si="38"/>
        <v>0</v>
      </c>
      <c r="E605" s="162">
        <f t="shared" si="40"/>
        <v>0</v>
      </c>
      <c r="F605" s="162">
        <f t="shared" si="41"/>
        <v>0</v>
      </c>
      <c r="G605" s="162">
        <f>FINTERP(REFERENCE!$W$17:$W$67,REFERENCE!$V$17:$V$67,HYDROGRAPH!F605)</f>
        <v>0</v>
      </c>
      <c r="H605" s="132">
        <f>(F605-G605)/2*REFERENCE!$P$19</f>
        <v>0</v>
      </c>
      <c r="I605">
        <f>(FINTERP('STAGE-STORAGE'!$D$4:$D$54,'STAGE-STORAGE'!$A$4:$A$54,H605))</f>
        <v>0</v>
      </c>
    </row>
    <row r="606" spans="1:9" x14ac:dyDescent="0.25">
      <c r="A606">
        <v>603</v>
      </c>
      <c r="B606" s="132">
        <f t="shared" si="39"/>
        <v>100.33333333333333</v>
      </c>
      <c r="C606" s="162">
        <f>IF(B606&lt;(MAX(USER_INPUT!$J$14:$J$2000)),FINTERP(USER_INPUT!$J$14:$J$2000,USER_INPUT!$K$14:$K$2000,HYDROGRAPH!B606),0)</f>
        <v>0</v>
      </c>
      <c r="D606" s="132">
        <f t="shared" si="38"/>
        <v>0</v>
      </c>
      <c r="E606" s="162">
        <f t="shared" si="40"/>
        <v>0</v>
      </c>
      <c r="F606" s="162">
        <f t="shared" si="41"/>
        <v>0</v>
      </c>
      <c r="G606" s="162">
        <f>FINTERP(REFERENCE!$W$17:$W$67,REFERENCE!$V$17:$V$67,HYDROGRAPH!F606)</f>
        <v>0</v>
      </c>
      <c r="H606" s="132">
        <f>(F606-G606)/2*REFERENCE!$P$19</f>
        <v>0</v>
      </c>
      <c r="I606">
        <f>(FINTERP('STAGE-STORAGE'!$D$4:$D$54,'STAGE-STORAGE'!$A$4:$A$54,H606))</f>
        <v>0</v>
      </c>
    </row>
    <row r="607" spans="1:9" x14ac:dyDescent="0.25">
      <c r="A607">
        <v>604</v>
      </c>
      <c r="B607" s="132">
        <f t="shared" si="39"/>
        <v>100.5</v>
      </c>
      <c r="C607" s="162">
        <f>IF(B607&lt;(MAX(USER_INPUT!$J$14:$J$2000)),FINTERP(USER_INPUT!$J$14:$J$2000,USER_INPUT!$K$14:$K$2000,HYDROGRAPH!B607),0)</f>
        <v>0</v>
      </c>
      <c r="D607" s="132">
        <f t="shared" si="38"/>
        <v>0</v>
      </c>
      <c r="E607" s="162">
        <f t="shared" si="40"/>
        <v>0</v>
      </c>
      <c r="F607" s="162">
        <f t="shared" si="41"/>
        <v>0</v>
      </c>
      <c r="G607" s="162">
        <f>FINTERP(REFERENCE!$W$17:$W$67,REFERENCE!$V$17:$V$67,HYDROGRAPH!F607)</f>
        <v>0</v>
      </c>
      <c r="H607" s="132">
        <f>(F607-G607)/2*REFERENCE!$P$19</f>
        <v>0</v>
      </c>
      <c r="I607">
        <f>(FINTERP('STAGE-STORAGE'!$D$4:$D$54,'STAGE-STORAGE'!$A$4:$A$54,H607))</f>
        <v>0</v>
      </c>
    </row>
    <row r="608" spans="1:9" x14ac:dyDescent="0.25">
      <c r="A608">
        <v>605</v>
      </c>
      <c r="B608" s="132">
        <f t="shared" si="39"/>
        <v>100.66666666666666</v>
      </c>
      <c r="C608" s="162">
        <f>IF(B608&lt;(MAX(USER_INPUT!$J$14:$J$2000)),FINTERP(USER_INPUT!$J$14:$J$2000,USER_INPUT!$K$14:$K$2000,HYDROGRAPH!B608),0)</f>
        <v>0</v>
      </c>
      <c r="D608" s="132">
        <f t="shared" si="38"/>
        <v>0</v>
      </c>
      <c r="E608" s="162">
        <f t="shared" si="40"/>
        <v>0</v>
      </c>
      <c r="F608" s="162">
        <f t="shared" si="41"/>
        <v>0</v>
      </c>
      <c r="G608" s="162">
        <f>FINTERP(REFERENCE!$W$17:$W$67,REFERENCE!$V$17:$V$67,HYDROGRAPH!F608)</f>
        <v>0</v>
      </c>
      <c r="H608" s="132">
        <f>(F608-G608)/2*REFERENCE!$P$19</f>
        <v>0</v>
      </c>
      <c r="I608">
        <f>(FINTERP('STAGE-STORAGE'!$D$4:$D$54,'STAGE-STORAGE'!$A$4:$A$54,H608))</f>
        <v>0</v>
      </c>
    </row>
    <row r="609" spans="1:9" x14ac:dyDescent="0.25">
      <c r="A609">
        <v>606</v>
      </c>
      <c r="B609" s="132">
        <f t="shared" si="39"/>
        <v>100.83333333333333</v>
      </c>
      <c r="C609" s="162">
        <f>IF(B609&lt;(MAX(USER_INPUT!$J$14:$J$2000)),FINTERP(USER_INPUT!$J$14:$J$2000,USER_INPUT!$K$14:$K$2000,HYDROGRAPH!B609),0)</f>
        <v>0</v>
      </c>
      <c r="D609" s="132">
        <f t="shared" si="38"/>
        <v>0</v>
      </c>
      <c r="E609" s="162">
        <f t="shared" si="40"/>
        <v>0</v>
      </c>
      <c r="F609" s="162">
        <f t="shared" si="41"/>
        <v>0</v>
      </c>
      <c r="G609" s="162">
        <f>FINTERP(REFERENCE!$W$17:$W$67,REFERENCE!$V$17:$V$67,HYDROGRAPH!F609)</f>
        <v>0</v>
      </c>
      <c r="H609" s="132">
        <f>(F609-G609)/2*REFERENCE!$P$19</f>
        <v>0</v>
      </c>
      <c r="I609">
        <f>(FINTERP('STAGE-STORAGE'!$D$4:$D$54,'STAGE-STORAGE'!$A$4:$A$54,H609))</f>
        <v>0</v>
      </c>
    </row>
    <row r="610" spans="1:9" x14ac:dyDescent="0.25">
      <c r="A610">
        <v>607</v>
      </c>
      <c r="B610" s="132">
        <f t="shared" si="39"/>
        <v>101</v>
      </c>
      <c r="C610" s="162">
        <f>IF(B610&lt;(MAX(USER_INPUT!$J$14:$J$2000)),FINTERP(USER_INPUT!$J$14:$J$2000,USER_INPUT!$K$14:$K$2000,HYDROGRAPH!B610),0)</f>
        <v>0</v>
      </c>
      <c r="D610" s="132">
        <f t="shared" si="38"/>
        <v>0</v>
      </c>
      <c r="E610" s="162">
        <f t="shared" si="40"/>
        <v>0</v>
      </c>
      <c r="F610" s="162">
        <f t="shared" si="41"/>
        <v>0</v>
      </c>
      <c r="G610" s="162">
        <f>FINTERP(REFERENCE!$W$17:$W$67,REFERENCE!$V$17:$V$67,HYDROGRAPH!F610)</f>
        <v>0</v>
      </c>
      <c r="H610" s="132">
        <f>(F610-G610)/2*REFERENCE!$P$19</f>
        <v>0</v>
      </c>
      <c r="I610">
        <f>(FINTERP('STAGE-STORAGE'!$D$4:$D$54,'STAGE-STORAGE'!$A$4:$A$54,H610))</f>
        <v>0</v>
      </c>
    </row>
    <row r="611" spans="1:9" x14ac:dyDescent="0.25">
      <c r="A611">
        <v>608</v>
      </c>
      <c r="B611" s="132">
        <f t="shared" si="39"/>
        <v>101.16666666666666</v>
      </c>
      <c r="C611" s="162">
        <f>IF(B611&lt;(MAX(USER_INPUT!$J$14:$J$2000)),FINTERP(USER_INPUT!$J$14:$J$2000,USER_INPUT!$K$14:$K$2000,HYDROGRAPH!B611),0)</f>
        <v>0</v>
      </c>
      <c r="D611" s="132">
        <f t="shared" si="38"/>
        <v>0</v>
      </c>
      <c r="E611" s="162">
        <f t="shared" si="40"/>
        <v>0</v>
      </c>
      <c r="F611" s="162">
        <f t="shared" si="41"/>
        <v>0</v>
      </c>
      <c r="G611" s="162">
        <f>FINTERP(REFERENCE!$W$17:$W$67,REFERENCE!$V$17:$V$67,HYDROGRAPH!F611)</f>
        <v>0</v>
      </c>
      <c r="H611" s="132">
        <f>(F611-G611)/2*REFERENCE!$P$19</f>
        <v>0</v>
      </c>
      <c r="I611">
        <f>(FINTERP('STAGE-STORAGE'!$D$4:$D$54,'STAGE-STORAGE'!$A$4:$A$54,H611))</f>
        <v>0</v>
      </c>
    </row>
    <row r="612" spans="1:9" x14ac:dyDescent="0.25">
      <c r="A612">
        <v>609</v>
      </c>
      <c r="B612" s="132">
        <f t="shared" si="39"/>
        <v>101.33333333333333</v>
      </c>
      <c r="C612" s="162">
        <f>IF(B612&lt;(MAX(USER_INPUT!$J$14:$J$2000)),FINTERP(USER_INPUT!$J$14:$J$2000,USER_INPUT!$K$14:$K$2000,HYDROGRAPH!B612),0)</f>
        <v>0</v>
      </c>
      <c r="D612" s="132">
        <f t="shared" si="38"/>
        <v>0</v>
      </c>
      <c r="E612" s="162">
        <f t="shared" si="40"/>
        <v>0</v>
      </c>
      <c r="F612" s="162">
        <f t="shared" si="41"/>
        <v>0</v>
      </c>
      <c r="G612" s="162">
        <f>FINTERP(REFERENCE!$W$17:$W$67,REFERENCE!$V$17:$V$67,HYDROGRAPH!F612)</f>
        <v>0</v>
      </c>
      <c r="H612" s="132">
        <f>(F612-G612)/2*REFERENCE!$P$19</f>
        <v>0</v>
      </c>
      <c r="I612">
        <f>(FINTERP('STAGE-STORAGE'!$D$4:$D$54,'STAGE-STORAGE'!$A$4:$A$54,H612))</f>
        <v>0</v>
      </c>
    </row>
    <row r="613" spans="1:9" x14ac:dyDescent="0.25">
      <c r="A613">
        <v>610</v>
      </c>
      <c r="B613" s="132">
        <f t="shared" si="39"/>
        <v>101.5</v>
      </c>
      <c r="C613" s="162">
        <f>IF(B613&lt;(MAX(USER_INPUT!$J$14:$J$2000)),FINTERP(USER_INPUT!$J$14:$J$2000,USER_INPUT!$K$14:$K$2000,HYDROGRAPH!B613),0)</f>
        <v>0</v>
      </c>
      <c r="D613" s="132">
        <f t="shared" si="38"/>
        <v>0</v>
      </c>
      <c r="E613" s="162">
        <f t="shared" si="40"/>
        <v>0</v>
      </c>
      <c r="F613" s="162">
        <f t="shared" si="41"/>
        <v>0</v>
      </c>
      <c r="G613" s="162">
        <f>FINTERP(REFERENCE!$W$17:$W$67,REFERENCE!$V$17:$V$67,HYDROGRAPH!F613)</f>
        <v>0</v>
      </c>
      <c r="H613" s="132">
        <f>(F613-G613)/2*REFERENCE!$P$19</f>
        <v>0</v>
      </c>
      <c r="I613">
        <f>(FINTERP('STAGE-STORAGE'!$D$4:$D$54,'STAGE-STORAGE'!$A$4:$A$54,H613))</f>
        <v>0</v>
      </c>
    </row>
    <row r="614" spans="1:9" x14ac:dyDescent="0.25">
      <c r="A614">
        <v>611</v>
      </c>
      <c r="B614" s="132">
        <f t="shared" si="39"/>
        <v>101.66666666666666</v>
      </c>
      <c r="C614" s="162">
        <f>IF(B614&lt;(MAX(USER_INPUT!$J$14:$J$2000)),FINTERP(USER_INPUT!$J$14:$J$2000,USER_INPUT!$K$14:$K$2000,HYDROGRAPH!B614),0)</f>
        <v>0</v>
      </c>
      <c r="D614" s="132">
        <f t="shared" si="38"/>
        <v>0</v>
      </c>
      <c r="E614" s="162">
        <f t="shared" si="40"/>
        <v>0</v>
      </c>
      <c r="F614" s="162">
        <f t="shared" si="41"/>
        <v>0</v>
      </c>
      <c r="G614" s="162">
        <f>FINTERP(REFERENCE!$W$17:$W$67,REFERENCE!$V$17:$V$67,HYDROGRAPH!F614)</f>
        <v>0</v>
      </c>
      <c r="H614" s="132">
        <f>(F614-G614)/2*REFERENCE!$P$19</f>
        <v>0</v>
      </c>
      <c r="I614">
        <f>(FINTERP('STAGE-STORAGE'!$D$4:$D$54,'STAGE-STORAGE'!$A$4:$A$54,H614))</f>
        <v>0</v>
      </c>
    </row>
    <row r="615" spans="1:9" x14ac:dyDescent="0.25">
      <c r="A615">
        <v>612</v>
      </c>
      <c r="B615" s="132">
        <f t="shared" si="39"/>
        <v>101.83333333333333</v>
      </c>
      <c r="C615" s="162">
        <f>IF(B615&lt;(MAX(USER_INPUT!$J$14:$J$2000)),FINTERP(USER_INPUT!$J$14:$J$2000,USER_INPUT!$K$14:$K$2000,HYDROGRAPH!B615),0)</f>
        <v>0</v>
      </c>
      <c r="D615" s="132">
        <f t="shared" si="38"/>
        <v>0</v>
      </c>
      <c r="E615" s="162">
        <f t="shared" si="40"/>
        <v>0</v>
      </c>
      <c r="F615" s="162">
        <f t="shared" si="41"/>
        <v>0</v>
      </c>
      <c r="G615" s="162">
        <f>FINTERP(REFERENCE!$W$17:$W$67,REFERENCE!$V$17:$V$67,HYDROGRAPH!F615)</f>
        <v>0</v>
      </c>
      <c r="H615" s="132">
        <f>(F615-G615)/2*REFERENCE!$P$19</f>
        <v>0</v>
      </c>
      <c r="I615">
        <f>(FINTERP('STAGE-STORAGE'!$D$4:$D$54,'STAGE-STORAGE'!$A$4:$A$54,H615))</f>
        <v>0</v>
      </c>
    </row>
    <row r="616" spans="1:9" x14ac:dyDescent="0.25">
      <c r="A616">
        <v>613</v>
      </c>
      <c r="B616" s="132">
        <f t="shared" si="39"/>
        <v>102</v>
      </c>
      <c r="C616" s="162">
        <f>IF(B616&lt;(MAX(USER_INPUT!$J$14:$J$2000)),FINTERP(USER_INPUT!$J$14:$J$2000,USER_INPUT!$K$14:$K$2000,HYDROGRAPH!B616),0)</f>
        <v>0</v>
      </c>
      <c r="D616" s="132">
        <f t="shared" si="38"/>
        <v>0</v>
      </c>
      <c r="E616" s="162">
        <f t="shared" si="40"/>
        <v>0</v>
      </c>
      <c r="F616" s="162">
        <f t="shared" si="41"/>
        <v>0</v>
      </c>
      <c r="G616" s="162">
        <f>FINTERP(REFERENCE!$W$17:$W$67,REFERENCE!$V$17:$V$67,HYDROGRAPH!F616)</f>
        <v>0</v>
      </c>
      <c r="H616" s="132">
        <f>(F616-G616)/2*REFERENCE!$P$19</f>
        <v>0</v>
      </c>
      <c r="I616">
        <f>(FINTERP('STAGE-STORAGE'!$D$4:$D$54,'STAGE-STORAGE'!$A$4:$A$54,H616))</f>
        <v>0</v>
      </c>
    </row>
    <row r="617" spans="1:9" x14ac:dyDescent="0.25">
      <c r="A617">
        <v>614</v>
      </c>
      <c r="B617" s="132">
        <f t="shared" si="39"/>
        <v>102.16666666666666</v>
      </c>
      <c r="C617" s="162">
        <f>IF(B617&lt;(MAX(USER_INPUT!$J$14:$J$2000)),FINTERP(USER_INPUT!$J$14:$J$2000,USER_INPUT!$K$14:$K$2000,HYDROGRAPH!B617),0)</f>
        <v>0</v>
      </c>
      <c r="D617" s="132">
        <f t="shared" si="38"/>
        <v>0</v>
      </c>
      <c r="E617" s="162">
        <f t="shared" si="40"/>
        <v>0</v>
      </c>
      <c r="F617" s="162">
        <f t="shared" si="41"/>
        <v>0</v>
      </c>
      <c r="G617" s="162">
        <f>FINTERP(REFERENCE!$W$17:$W$67,REFERENCE!$V$17:$V$67,HYDROGRAPH!F617)</f>
        <v>0</v>
      </c>
      <c r="H617" s="132">
        <f>(F617-G617)/2*REFERENCE!$P$19</f>
        <v>0</v>
      </c>
      <c r="I617">
        <f>(FINTERP('STAGE-STORAGE'!$D$4:$D$54,'STAGE-STORAGE'!$A$4:$A$54,H617))</f>
        <v>0</v>
      </c>
    </row>
    <row r="618" spans="1:9" x14ac:dyDescent="0.25">
      <c r="A618">
        <v>615</v>
      </c>
      <c r="B618" s="132">
        <f t="shared" si="39"/>
        <v>102.33333333333333</v>
      </c>
      <c r="C618" s="162">
        <f>IF(B618&lt;(MAX(USER_INPUT!$J$14:$J$2000)),FINTERP(USER_INPUT!$J$14:$J$2000,USER_INPUT!$K$14:$K$2000,HYDROGRAPH!B618),0)</f>
        <v>0</v>
      </c>
      <c r="D618" s="132">
        <f t="shared" si="38"/>
        <v>0</v>
      </c>
      <c r="E618" s="162">
        <f t="shared" si="40"/>
        <v>0</v>
      </c>
      <c r="F618" s="162">
        <f t="shared" si="41"/>
        <v>0</v>
      </c>
      <c r="G618" s="162">
        <f>FINTERP(REFERENCE!$W$17:$W$67,REFERENCE!$V$17:$V$67,HYDROGRAPH!F618)</f>
        <v>0</v>
      </c>
      <c r="H618" s="132">
        <f>(F618-G618)/2*REFERENCE!$P$19</f>
        <v>0</v>
      </c>
      <c r="I618">
        <f>(FINTERP('STAGE-STORAGE'!$D$4:$D$54,'STAGE-STORAGE'!$A$4:$A$54,H618))</f>
        <v>0</v>
      </c>
    </row>
    <row r="619" spans="1:9" x14ac:dyDescent="0.25">
      <c r="A619">
        <v>616</v>
      </c>
      <c r="B619" s="132">
        <f t="shared" si="39"/>
        <v>102.5</v>
      </c>
      <c r="C619" s="162">
        <f>IF(B619&lt;(MAX(USER_INPUT!$J$14:$J$2000)),FINTERP(USER_INPUT!$J$14:$J$2000,USER_INPUT!$K$14:$K$2000,HYDROGRAPH!B619),0)</f>
        <v>0</v>
      </c>
      <c r="D619" s="132">
        <f t="shared" si="38"/>
        <v>0</v>
      </c>
      <c r="E619" s="162">
        <f t="shared" si="40"/>
        <v>0</v>
      </c>
      <c r="F619" s="162">
        <f t="shared" si="41"/>
        <v>0</v>
      </c>
      <c r="G619" s="162">
        <f>FINTERP(REFERENCE!$W$17:$W$67,REFERENCE!$V$17:$V$67,HYDROGRAPH!F619)</f>
        <v>0</v>
      </c>
      <c r="H619" s="132">
        <f>(F619-G619)/2*REFERENCE!$P$19</f>
        <v>0</v>
      </c>
      <c r="I619">
        <f>(FINTERP('STAGE-STORAGE'!$D$4:$D$54,'STAGE-STORAGE'!$A$4:$A$54,H619))</f>
        <v>0</v>
      </c>
    </row>
    <row r="620" spans="1:9" x14ac:dyDescent="0.25">
      <c r="A620">
        <v>617</v>
      </c>
      <c r="B620" s="132">
        <f t="shared" si="39"/>
        <v>102.66666666666666</v>
      </c>
      <c r="C620" s="162">
        <f>IF(B620&lt;(MAX(USER_INPUT!$J$14:$J$2000)),FINTERP(USER_INPUT!$J$14:$J$2000,USER_INPUT!$K$14:$K$2000,HYDROGRAPH!B620),0)</f>
        <v>0</v>
      </c>
      <c r="D620" s="132">
        <f t="shared" si="38"/>
        <v>0</v>
      </c>
      <c r="E620" s="162">
        <f t="shared" si="40"/>
        <v>0</v>
      </c>
      <c r="F620" s="162">
        <f t="shared" si="41"/>
        <v>0</v>
      </c>
      <c r="G620" s="162">
        <f>FINTERP(REFERENCE!$W$17:$W$67,REFERENCE!$V$17:$V$67,HYDROGRAPH!F620)</f>
        <v>0</v>
      </c>
      <c r="H620" s="132">
        <f>(F620-G620)/2*REFERENCE!$P$19</f>
        <v>0</v>
      </c>
      <c r="I620">
        <f>(FINTERP('STAGE-STORAGE'!$D$4:$D$54,'STAGE-STORAGE'!$A$4:$A$54,H620))</f>
        <v>0</v>
      </c>
    </row>
    <row r="621" spans="1:9" x14ac:dyDescent="0.25">
      <c r="A621">
        <v>618</v>
      </c>
      <c r="B621" s="132">
        <f t="shared" si="39"/>
        <v>102.83333333333333</v>
      </c>
      <c r="C621" s="162">
        <f>IF(B621&lt;(MAX(USER_INPUT!$J$14:$J$2000)),FINTERP(USER_INPUT!$J$14:$J$2000,USER_INPUT!$K$14:$K$2000,HYDROGRAPH!B621),0)</f>
        <v>0</v>
      </c>
      <c r="D621" s="132">
        <f t="shared" si="38"/>
        <v>0</v>
      </c>
      <c r="E621" s="162">
        <f t="shared" si="40"/>
        <v>0</v>
      </c>
      <c r="F621" s="162">
        <f t="shared" si="41"/>
        <v>0</v>
      </c>
      <c r="G621" s="162">
        <f>FINTERP(REFERENCE!$W$17:$W$67,REFERENCE!$V$17:$V$67,HYDROGRAPH!F621)</f>
        <v>0</v>
      </c>
      <c r="H621" s="132">
        <f>(F621-G621)/2*REFERENCE!$P$19</f>
        <v>0</v>
      </c>
      <c r="I621">
        <f>(FINTERP('STAGE-STORAGE'!$D$4:$D$54,'STAGE-STORAGE'!$A$4:$A$54,H621))</f>
        <v>0</v>
      </c>
    </row>
    <row r="622" spans="1:9" x14ac:dyDescent="0.25">
      <c r="A622">
        <v>619</v>
      </c>
      <c r="B622" s="132">
        <f t="shared" si="39"/>
        <v>103</v>
      </c>
      <c r="C622" s="162">
        <f>IF(B622&lt;(MAX(USER_INPUT!$J$14:$J$2000)),FINTERP(USER_INPUT!$J$14:$J$2000,USER_INPUT!$K$14:$K$2000,HYDROGRAPH!B622),0)</f>
        <v>0</v>
      </c>
      <c r="D622" s="132">
        <f t="shared" si="38"/>
        <v>0</v>
      </c>
      <c r="E622" s="162">
        <f t="shared" si="40"/>
        <v>0</v>
      </c>
      <c r="F622" s="162">
        <f t="shared" si="41"/>
        <v>0</v>
      </c>
      <c r="G622" s="162">
        <f>FINTERP(REFERENCE!$W$17:$W$67,REFERENCE!$V$17:$V$67,HYDROGRAPH!F622)</f>
        <v>0</v>
      </c>
      <c r="H622" s="132">
        <f>(F622-G622)/2*REFERENCE!$P$19</f>
        <v>0</v>
      </c>
      <c r="I622">
        <f>(FINTERP('STAGE-STORAGE'!$D$4:$D$54,'STAGE-STORAGE'!$A$4:$A$54,H622))</f>
        <v>0</v>
      </c>
    </row>
    <row r="623" spans="1:9" x14ac:dyDescent="0.25">
      <c r="A623">
        <v>620</v>
      </c>
      <c r="B623" s="132">
        <f t="shared" si="39"/>
        <v>103.16666666666666</v>
      </c>
      <c r="C623" s="162">
        <f>IF(B623&lt;(MAX(USER_INPUT!$J$14:$J$2000)),FINTERP(USER_INPUT!$J$14:$J$2000,USER_INPUT!$K$14:$K$2000,HYDROGRAPH!B623),0)</f>
        <v>0</v>
      </c>
      <c r="D623" s="132">
        <f t="shared" si="38"/>
        <v>0</v>
      </c>
      <c r="E623" s="162">
        <f t="shared" si="40"/>
        <v>0</v>
      </c>
      <c r="F623" s="162">
        <f t="shared" si="41"/>
        <v>0</v>
      </c>
      <c r="G623" s="162">
        <f>FINTERP(REFERENCE!$W$17:$W$67,REFERENCE!$V$17:$V$67,HYDROGRAPH!F623)</f>
        <v>0</v>
      </c>
      <c r="H623" s="132">
        <f>(F623-G623)/2*REFERENCE!$P$19</f>
        <v>0</v>
      </c>
      <c r="I623">
        <f>(FINTERP('STAGE-STORAGE'!$D$4:$D$54,'STAGE-STORAGE'!$A$4:$A$54,H623))</f>
        <v>0</v>
      </c>
    </row>
    <row r="624" spans="1:9" x14ac:dyDescent="0.25">
      <c r="A624">
        <v>621</v>
      </c>
      <c r="B624" s="132">
        <f t="shared" si="39"/>
        <v>103.33333333333333</v>
      </c>
      <c r="C624" s="162">
        <f>IF(B624&lt;(MAX(USER_INPUT!$J$14:$J$2000)),FINTERP(USER_INPUT!$J$14:$J$2000,USER_INPUT!$K$14:$K$2000,HYDROGRAPH!B624),0)</f>
        <v>0</v>
      </c>
      <c r="D624" s="132">
        <f t="shared" si="38"/>
        <v>0</v>
      </c>
      <c r="E624" s="162">
        <f t="shared" si="40"/>
        <v>0</v>
      </c>
      <c r="F624" s="162">
        <f t="shared" si="41"/>
        <v>0</v>
      </c>
      <c r="G624" s="162">
        <f>FINTERP(REFERENCE!$W$17:$W$67,REFERENCE!$V$17:$V$67,HYDROGRAPH!F624)</f>
        <v>0</v>
      </c>
      <c r="H624" s="132">
        <f>(F624-G624)/2*REFERENCE!$P$19</f>
        <v>0</v>
      </c>
      <c r="I624">
        <f>(FINTERP('STAGE-STORAGE'!$D$4:$D$54,'STAGE-STORAGE'!$A$4:$A$54,H624))</f>
        <v>0</v>
      </c>
    </row>
    <row r="625" spans="1:9" x14ac:dyDescent="0.25">
      <c r="A625">
        <v>622</v>
      </c>
      <c r="B625" s="132">
        <f t="shared" si="39"/>
        <v>103.5</v>
      </c>
      <c r="C625" s="162">
        <f>IF(B625&lt;(MAX(USER_INPUT!$J$14:$J$2000)),FINTERP(USER_INPUT!$J$14:$J$2000,USER_INPUT!$K$14:$K$2000,HYDROGRAPH!B625),0)</f>
        <v>0</v>
      </c>
      <c r="D625" s="132">
        <f t="shared" si="38"/>
        <v>0</v>
      </c>
      <c r="E625" s="162">
        <f t="shared" si="40"/>
        <v>0</v>
      </c>
      <c r="F625" s="162">
        <f t="shared" si="41"/>
        <v>0</v>
      </c>
      <c r="G625" s="162">
        <f>FINTERP(REFERENCE!$W$17:$W$67,REFERENCE!$V$17:$V$67,HYDROGRAPH!F625)</f>
        <v>0</v>
      </c>
      <c r="H625" s="132">
        <f>(F625-G625)/2*REFERENCE!$P$19</f>
        <v>0</v>
      </c>
      <c r="I625">
        <f>(FINTERP('STAGE-STORAGE'!$D$4:$D$54,'STAGE-STORAGE'!$A$4:$A$54,H625))</f>
        <v>0</v>
      </c>
    </row>
    <row r="626" spans="1:9" x14ac:dyDescent="0.25">
      <c r="A626">
        <v>623</v>
      </c>
      <c r="B626" s="132">
        <f t="shared" si="39"/>
        <v>103.66666666666666</v>
      </c>
      <c r="C626" s="162">
        <f>IF(B626&lt;(MAX(USER_INPUT!$J$14:$J$2000)),FINTERP(USER_INPUT!$J$14:$J$2000,USER_INPUT!$K$14:$K$2000,HYDROGRAPH!B626),0)</f>
        <v>0</v>
      </c>
      <c r="D626" s="132">
        <f t="shared" si="38"/>
        <v>0</v>
      </c>
      <c r="E626" s="162">
        <f t="shared" si="40"/>
        <v>0</v>
      </c>
      <c r="F626" s="162">
        <f t="shared" si="41"/>
        <v>0</v>
      </c>
      <c r="G626" s="162">
        <f>FINTERP(REFERENCE!$W$17:$W$67,REFERENCE!$V$17:$V$67,HYDROGRAPH!F626)</f>
        <v>0</v>
      </c>
      <c r="H626" s="132">
        <f>(F626-G626)/2*REFERENCE!$P$19</f>
        <v>0</v>
      </c>
      <c r="I626">
        <f>(FINTERP('STAGE-STORAGE'!$D$4:$D$54,'STAGE-STORAGE'!$A$4:$A$54,H626))</f>
        <v>0</v>
      </c>
    </row>
    <row r="627" spans="1:9" x14ac:dyDescent="0.25">
      <c r="A627">
        <v>624</v>
      </c>
      <c r="B627" s="132">
        <f t="shared" si="39"/>
        <v>103.83333333333333</v>
      </c>
      <c r="C627" s="162">
        <f>IF(B627&lt;(MAX(USER_INPUT!$J$14:$J$2000)),FINTERP(USER_INPUT!$J$14:$J$2000,USER_INPUT!$K$14:$K$2000,HYDROGRAPH!B627),0)</f>
        <v>0</v>
      </c>
      <c r="D627" s="132">
        <f t="shared" si="38"/>
        <v>0</v>
      </c>
      <c r="E627" s="162">
        <f t="shared" si="40"/>
        <v>0</v>
      </c>
      <c r="F627" s="162">
        <f t="shared" si="41"/>
        <v>0</v>
      </c>
      <c r="G627" s="162">
        <f>FINTERP(REFERENCE!$W$17:$W$67,REFERENCE!$V$17:$V$67,HYDROGRAPH!F627)</f>
        <v>0</v>
      </c>
      <c r="H627" s="132">
        <f>(F627-G627)/2*REFERENCE!$P$19</f>
        <v>0</v>
      </c>
      <c r="I627">
        <f>(FINTERP('STAGE-STORAGE'!$D$4:$D$54,'STAGE-STORAGE'!$A$4:$A$54,H627))</f>
        <v>0</v>
      </c>
    </row>
    <row r="628" spans="1:9" x14ac:dyDescent="0.25">
      <c r="A628">
        <v>625</v>
      </c>
      <c r="B628" s="132">
        <f t="shared" si="39"/>
        <v>104</v>
      </c>
      <c r="C628" s="162">
        <f>IF(B628&lt;(MAX(USER_INPUT!$J$14:$J$2000)),FINTERP(USER_INPUT!$J$14:$J$2000,USER_INPUT!$K$14:$K$2000,HYDROGRAPH!B628),0)</f>
        <v>0</v>
      </c>
      <c r="D628" s="132">
        <f t="shared" si="38"/>
        <v>0</v>
      </c>
      <c r="E628" s="162">
        <f t="shared" si="40"/>
        <v>0</v>
      </c>
      <c r="F628" s="162">
        <f t="shared" si="41"/>
        <v>0</v>
      </c>
      <c r="G628" s="162">
        <f>FINTERP(REFERENCE!$W$17:$W$67,REFERENCE!$V$17:$V$67,HYDROGRAPH!F628)</f>
        <v>0</v>
      </c>
      <c r="H628" s="132">
        <f>(F628-G628)/2*REFERENCE!$P$19</f>
        <v>0</v>
      </c>
      <c r="I628">
        <f>(FINTERP('STAGE-STORAGE'!$D$4:$D$54,'STAGE-STORAGE'!$A$4:$A$54,H628))</f>
        <v>0</v>
      </c>
    </row>
    <row r="629" spans="1:9" x14ac:dyDescent="0.25">
      <c r="A629">
        <v>626</v>
      </c>
      <c r="B629" s="132">
        <f t="shared" si="39"/>
        <v>104.16666666666666</v>
      </c>
      <c r="C629" s="162">
        <f>IF(B629&lt;(MAX(USER_INPUT!$J$14:$J$2000)),FINTERP(USER_INPUT!$J$14:$J$2000,USER_INPUT!$K$14:$K$2000,HYDROGRAPH!B629),0)</f>
        <v>0</v>
      </c>
      <c r="D629" s="132">
        <f t="shared" si="38"/>
        <v>0</v>
      </c>
      <c r="E629" s="162">
        <f t="shared" si="40"/>
        <v>0</v>
      </c>
      <c r="F629" s="162">
        <f t="shared" si="41"/>
        <v>0</v>
      </c>
      <c r="G629" s="162">
        <f>FINTERP(REFERENCE!$W$17:$W$67,REFERENCE!$V$17:$V$67,HYDROGRAPH!F629)</f>
        <v>0</v>
      </c>
      <c r="H629" s="132">
        <f>(F629-G629)/2*REFERENCE!$P$19</f>
        <v>0</v>
      </c>
      <c r="I629">
        <f>(FINTERP('STAGE-STORAGE'!$D$4:$D$54,'STAGE-STORAGE'!$A$4:$A$54,H629))</f>
        <v>0</v>
      </c>
    </row>
    <row r="630" spans="1:9" x14ac:dyDescent="0.25">
      <c r="A630">
        <v>627</v>
      </c>
      <c r="B630" s="132">
        <f t="shared" si="39"/>
        <v>104.33333333333333</v>
      </c>
      <c r="C630" s="162">
        <f>IF(B630&lt;(MAX(USER_INPUT!$J$14:$J$2000)),FINTERP(USER_INPUT!$J$14:$J$2000,USER_INPUT!$K$14:$K$2000,HYDROGRAPH!B630),0)</f>
        <v>0</v>
      </c>
      <c r="D630" s="132">
        <f t="shared" si="38"/>
        <v>0</v>
      </c>
      <c r="E630" s="162">
        <f t="shared" si="40"/>
        <v>0</v>
      </c>
      <c r="F630" s="162">
        <f t="shared" si="41"/>
        <v>0</v>
      </c>
      <c r="G630" s="162">
        <f>FINTERP(REFERENCE!$W$17:$W$67,REFERENCE!$V$17:$V$67,HYDROGRAPH!F630)</f>
        <v>0</v>
      </c>
      <c r="H630" s="132">
        <f>(F630-G630)/2*REFERENCE!$P$19</f>
        <v>0</v>
      </c>
      <c r="I630">
        <f>(FINTERP('STAGE-STORAGE'!$D$4:$D$54,'STAGE-STORAGE'!$A$4:$A$54,H630))</f>
        <v>0</v>
      </c>
    </row>
    <row r="631" spans="1:9" x14ac:dyDescent="0.25">
      <c r="A631">
        <v>628</v>
      </c>
      <c r="B631" s="132">
        <f t="shared" si="39"/>
        <v>104.5</v>
      </c>
      <c r="C631" s="162">
        <f>IF(B631&lt;(MAX(USER_INPUT!$J$14:$J$2000)),FINTERP(USER_INPUT!$J$14:$J$2000,USER_INPUT!$K$14:$K$2000,HYDROGRAPH!B631),0)</f>
        <v>0</v>
      </c>
      <c r="D631" s="132">
        <f t="shared" si="38"/>
        <v>0</v>
      </c>
      <c r="E631" s="162">
        <f t="shared" si="40"/>
        <v>0</v>
      </c>
      <c r="F631" s="162">
        <f t="shared" si="41"/>
        <v>0</v>
      </c>
      <c r="G631" s="162">
        <f>FINTERP(REFERENCE!$W$17:$W$67,REFERENCE!$V$17:$V$67,HYDROGRAPH!F631)</f>
        <v>0</v>
      </c>
      <c r="H631" s="132">
        <f>(F631-G631)/2*REFERENCE!$P$19</f>
        <v>0</v>
      </c>
      <c r="I631">
        <f>(FINTERP('STAGE-STORAGE'!$D$4:$D$54,'STAGE-STORAGE'!$A$4:$A$54,H631))</f>
        <v>0</v>
      </c>
    </row>
    <row r="632" spans="1:9" x14ac:dyDescent="0.25">
      <c r="A632">
        <v>629</v>
      </c>
      <c r="B632" s="132">
        <f t="shared" si="39"/>
        <v>104.66666666666666</v>
      </c>
      <c r="C632" s="162">
        <f>IF(B632&lt;(MAX(USER_INPUT!$J$14:$J$2000)),FINTERP(USER_INPUT!$J$14:$J$2000,USER_INPUT!$K$14:$K$2000,HYDROGRAPH!B632),0)</f>
        <v>0</v>
      </c>
      <c r="D632" s="132">
        <f t="shared" si="38"/>
        <v>0</v>
      </c>
      <c r="E632" s="162">
        <f t="shared" si="40"/>
        <v>0</v>
      </c>
      <c r="F632" s="162">
        <f t="shared" si="41"/>
        <v>0</v>
      </c>
      <c r="G632" s="162">
        <f>FINTERP(REFERENCE!$W$17:$W$67,REFERENCE!$V$17:$V$67,HYDROGRAPH!F632)</f>
        <v>0</v>
      </c>
      <c r="H632" s="132">
        <f>(F632-G632)/2*REFERENCE!$P$19</f>
        <v>0</v>
      </c>
      <c r="I632">
        <f>(FINTERP('STAGE-STORAGE'!$D$4:$D$54,'STAGE-STORAGE'!$A$4:$A$54,H632))</f>
        <v>0</v>
      </c>
    </row>
    <row r="633" spans="1:9" x14ac:dyDescent="0.25">
      <c r="A633">
        <v>630</v>
      </c>
      <c r="B633" s="132">
        <f t="shared" si="39"/>
        <v>104.83333333333333</v>
      </c>
      <c r="C633" s="162">
        <f>IF(B633&lt;(MAX(USER_INPUT!$J$14:$J$2000)),FINTERP(USER_INPUT!$J$14:$J$2000,USER_INPUT!$K$14:$K$2000,HYDROGRAPH!B633),0)</f>
        <v>0</v>
      </c>
      <c r="D633" s="132">
        <f t="shared" si="38"/>
        <v>0</v>
      </c>
      <c r="E633" s="162">
        <f t="shared" si="40"/>
        <v>0</v>
      </c>
      <c r="F633" s="162">
        <f t="shared" si="41"/>
        <v>0</v>
      </c>
      <c r="G633" s="162">
        <f>FINTERP(REFERENCE!$W$17:$W$67,REFERENCE!$V$17:$V$67,HYDROGRAPH!F633)</f>
        <v>0</v>
      </c>
      <c r="H633" s="132">
        <f>(F633-G633)/2*REFERENCE!$P$19</f>
        <v>0</v>
      </c>
      <c r="I633">
        <f>(FINTERP('STAGE-STORAGE'!$D$4:$D$54,'STAGE-STORAGE'!$A$4:$A$54,H633))</f>
        <v>0</v>
      </c>
    </row>
    <row r="634" spans="1:9" x14ac:dyDescent="0.25">
      <c r="A634">
        <v>631</v>
      </c>
      <c r="B634" s="132">
        <f t="shared" si="39"/>
        <v>105</v>
      </c>
      <c r="C634" s="162">
        <f>IF(B634&lt;(MAX(USER_INPUT!$J$14:$J$2000)),FINTERP(USER_INPUT!$J$14:$J$2000,USER_INPUT!$K$14:$K$2000,HYDROGRAPH!B634),0)</f>
        <v>0</v>
      </c>
      <c r="D634" s="132">
        <f t="shared" si="38"/>
        <v>0</v>
      </c>
      <c r="E634" s="162">
        <f t="shared" si="40"/>
        <v>0</v>
      </c>
      <c r="F634" s="162">
        <f t="shared" si="41"/>
        <v>0</v>
      </c>
      <c r="G634" s="162">
        <f>FINTERP(REFERENCE!$W$17:$W$67,REFERENCE!$V$17:$V$67,HYDROGRAPH!F634)</f>
        <v>0</v>
      </c>
      <c r="H634" s="132">
        <f>(F634-G634)/2*REFERENCE!$P$19</f>
        <v>0</v>
      </c>
      <c r="I634">
        <f>(FINTERP('STAGE-STORAGE'!$D$4:$D$54,'STAGE-STORAGE'!$A$4:$A$54,H634))</f>
        <v>0</v>
      </c>
    </row>
    <row r="635" spans="1:9" x14ac:dyDescent="0.25">
      <c r="A635">
        <v>632</v>
      </c>
      <c r="B635" s="132">
        <f t="shared" si="39"/>
        <v>105.16666666666666</v>
      </c>
      <c r="C635" s="162">
        <f>IF(B635&lt;(MAX(USER_INPUT!$J$14:$J$2000)),FINTERP(USER_INPUT!$J$14:$J$2000,USER_INPUT!$K$14:$K$2000,HYDROGRAPH!B635),0)</f>
        <v>0</v>
      </c>
      <c r="D635" s="132">
        <f t="shared" si="38"/>
        <v>0</v>
      </c>
      <c r="E635" s="162">
        <f t="shared" si="40"/>
        <v>0</v>
      </c>
      <c r="F635" s="162">
        <f t="shared" si="41"/>
        <v>0</v>
      </c>
      <c r="G635" s="162">
        <f>FINTERP(REFERENCE!$W$17:$W$67,REFERENCE!$V$17:$V$67,HYDROGRAPH!F635)</f>
        <v>0</v>
      </c>
      <c r="H635" s="132">
        <f>(F635-G635)/2*REFERENCE!$P$19</f>
        <v>0</v>
      </c>
      <c r="I635">
        <f>(FINTERP('STAGE-STORAGE'!$D$4:$D$54,'STAGE-STORAGE'!$A$4:$A$54,H635))</f>
        <v>0</v>
      </c>
    </row>
    <row r="636" spans="1:9" x14ac:dyDescent="0.25">
      <c r="A636">
        <v>633</v>
      </c>
      <c r="B636" s="132">
        <f t="shared" si="39"/>
        <v>105.33333333333333</v>
      </c>
      <c r="C636" s="162">
        <f>IF(B636&lt;(MAX(USER_INPUT!$J$14:$J$2000)),FINTERP(USER_INPUT!$J$14:$J$2000,USER_INPUT!$K$14:$K$2000,HYDROGRAPH!B636),0)</f>
        <v>0</v>
      </c>
      <c r="D636" s="132">
        <f t="shared" si="38"/>
        <v>0</v>
      </c>
      <c r="E636" s="162">
        <f t="shared" si="40"/>
        <v>0</v>
      </c>
      <c r="F636" s="162">
        <f t="shared" si="41"/>
        <v>0</v>
      </c>
      <c r="G636" s="162">
        <f>FINTERP(REFERENCE!$W$17:$W$67,REFERENCE!$V$17:$V$67,HYDROGRAPH!F636)</f>
        <v>0</v>
      </c>
      <c r="H636" s="132">
        <f>(F636-G636)/2*REFERENCE!$P$19</f>
        <v>0</v>
      </c>
      <c r="I636">
        <f>(FINTERP('STAGE-STORAGE'!$D$4:$D$54,'STAGE-STORAGE'!$A$4:$A$54,H636))</f>
        <v>0</v>
      </c>
    </row>
    <row r="637" spans="1:9" x14ac:dyDescent="0.25">
      <c r="A637">
        <v>634</v>
      </c>
      <c r="B637" s="132">
        <f t="shared" si="39"/>
        <v>105.5</v>
      </c>
      <c r="C637" s="162">
        <f>IF(B637&lt;(MAX(USER_INPUT!$J$14:$J$2000)),FINTERP(USER_INPUT!$J$14:$J$2000,USER_INPUT!$K$14:$K$2000,HYDROGRAPH!B637),0)</f>
        <v>0</v>
      </c>
      <c r="D637" s="132">
        <f t="shared" si="38"/>
        <v>0</v>
      </c>
      <c r="E637" s="162">
        <f t="shared" si="40"/>
        <v>0</v>
      </c>
      <c r="F637" s="162">
        <f t="shared" si="41"/>
        <v>0</v>
      </c>
      <c r="G637" s="162">
        <f>FINTERP(REFERENCE!$W$17:$W$67,REFERENCE!$V$17:$V$67,HYDROGRAPH!F637)</f>
        <v>0</v>
      </c>
      <c r="H637" s="132">
        <f>(F637-G637)/2*REFERENCE!$P$19</f>
        <v>0</v>
      </c>
      <c r="I637">
        <f>(FINTERP('STAGE-STORAGE'!$D$4:$D$54,'STAGE-STORAGE'!$A$4:$A$54,H637))</f>
        <v>0</v>
      </c>
    </row>
    <row r="638" spans="1:9" x14ac:dyDescent="0.25">
      <c r="A638">
        <v>635</v>
      </c>
      <c r="B638" s="132">
        <f t="shared" si="39"/>
        <v>105.66666666666666</v>
      </c>
      <c r="C638" s="162">
        <f>IF(B638&lt;(MAX(USER_INPUT!$J$14:$J$2000)),FINTERP(USER_INPUT!$J$14:$J$2000,USER_INPUT!$K$14:$K$2000,HYDROGRAPH!B638),0)</f>
        <v>0</v>
      </c>
      <c r="D638" s="132">
        <f t="shared" si="38"/>
        <v>0</v>
      </c>
      <c r="E638" s="162">
        <f t="shared" si="40"/>
        <v>0</v>
      </c>
      <c r="F638" s="162">
        <f t="shared" si="41"/>
        <v>0</v>
      </c>
      <c r="G638" s="162">
        <f>FINTERP(REFERENCE!$W$17:$W$67,REFERENCE!$V$17:$V$67,HYDROGRAPH!F638)</f>
        <v>0</v>
      </c>
      <c r="H638" s="132">
        <f>(F638-G638)/2*REFERENCE!$P$19</f>
        <v>0</v>
      </c>
      <c r="I638">
        <f>(FINTERP('STAGE-STORAGE'!$D$4:$D$54,'STAGE-STORAGE'!$A$4:$A$54,H638))</f>
        <v>0</v>
      </c>
    </row>
    <row r="639" spans="1:9" x14ac:dyDescent="0.25">
      <c r="A639">
        <v>636</v>
      </c>
      <c r="B639" s="132">
        <f t="shared" si="39"/>
        <v>105.83333333333333</v>
      </c>
      <c r="C639" s="162">
        <f>IF(B639&lt;(MAX(USER_INPUT!$J$14:$J$2000)),FINTERP(USER_INPUT!$J$14:$J$2000,USER_INPUT!$K$14:$K$2000,HYDROGRAPH!B639),0)</f>
        <v>0</v>
      </c>
      <c r="D639" s="132">
        <f t="shared" si="38"/>
        <v>0</v>
      </c>
      <c r="E639" s="162">
        <f t="shared" si="40"/>
        <v>0</v>
      </c>
      <c r="F639" s="162">
        <f t="shared" si="41"/>
        <v>0</v>
      </c>
      <c r="G639" s="162">
        <f>FINTERP(REFERENCE!$W$17:$W$67,REFERENCE!$V$17:$V$67,HYDROGRAPH!F639)</f>
        <v>0</v>
      </c>
      <c r="H639" s="132">
        <f>(F639-G639)/2*REFERENCE!$P$19</f>
        <v>0</v>
      </c>
      <c r="I639">
        <f>(FINTERP('STAGE-STORAGE'!$D$4:$D$54,'STAGE-STORAGE'!$A$4:$A$54,H639))</f>
        <v>0</v>
      </c>
    </row>
    <row r="640" spans="1:9" x14ac:dyDescent="0.25">
      <c r="A640">
        <v>637</v>
      </c>
      <c r="B640" s="132">
        <f t="shared" si="39"/>
        <v>106</v>
      </c>
      <c r="C640" s="162">
        <f>IF(B640&lt;(MAX(USER_INPUT!$J$14:$J$2000)),FINTERP(USER_INPUT!$J$14:$J$2000,USER_INPUT!$K$14:$K$2000,HYDROGRAPH!B640),0)</f>
        <v>0</v>
      </c>
      <c r="D640" s="132">
        <f t="shared" si="38"/>
        <v>0</v>
      </c>
      <c r="E640" s="162">
        <f t="shared" si="40"/>
        <v>0</v>
      </c>
      <c r="F640" s="162">
        <f t="shared" si="41"/>
        <v>0</v>
      </c>
      <c r="G640" s="162">
        <f>FINTERP(REFERENCE!$W$17:$W$67,REFERENCE!$V$17:$V$67,HYDROGRAPH!F640)</f>
        <v>0</v>
      </c>
      <c r="H640" s="132">
        <f>(F640-G640)/2*REFERENCE!$P$19</f>
        <v>0</v>
      </c>
      <c r="I640">
        <f>(FINTERP('STAGE-STORAGE'!$D$4:$D$54,'STAGE-STORAGE'!$A$4:$A$54,H640))</f>
        <v>0</v>
      </c>
    </row>
    <row r="641" spans="1:9" x14ac:dyDescent="0.25">
      <c r="A641">
        <v>638</v>
      </c>
      <c r="B641" s="132">
        <f t="shared" si="39"/>
        <v>106.16666666666666</v>
      </c>
      <c r="C641" s="162">
        <f>IF(B641&lt;(MAX(USER_INPUT!$J$14:$J$2000)),FINTERP(USER_INPUT!$J$14:$J$2000,USER_INPUT!$K$14:$K$2000,HYDROGRAPH!B641),0)</f>
        <v>0</v>
      </c>
      <c r="D641" s="132">
        <f t="shared" si="38"/>
        <v>0</v>
      </c>
      <c r="E641" s="162">
        <f t="shared" si="40"/>
        <v>0</v>
      </c>
      <c r="F641" s="162">
        <f t="shared" si="41"/>
        <v>0</v>
      </c>
      <c r="G641" s="162">
        <f>FINTERP(REFERENCE!$W$17:$W$67,REFERENCE!$V$17:$V$67,HYDROGRAPH!F641)</f>
        <v>0</v>
      </c>
      <c r="H641" s="132">
        <f>(F641-G641)/2*REFERENCE!$P$19</f>
        <v>0</v>
      </c>
      <c r="I641">
        <f>(FINTERP('STAGE-STORAGE'!$D$4:$D$54,'STAGE-STORAGE'!$A$4:$A$54,H641))</f>
        <v>0</v>
      </c>
    </row>
    <row r="642" spans="1:9" x14ac:dyDescent="0.25">
      <c r="A642">
        <v>639</v>
      </c>
      <c r="B642" s="132">
        <f t="shared" si="39"/>
        <v>106.33333333333333</v>
      </c>
      <c r="C642" s="162">
        <f>IF(B642&lt;(MAX(USER_INPUT!$J$14:$J$2000)),FINTERP(USER_INPUT!$J$14:$J$2000,USER_INPUT!$K$14:$K$2000,HYDROGRAPH!B642),0)</f>
        <v>0</v>
      </c>
      <c r="D642" s="132">
        <f t="shared" si="38"/>
        <v>0</v>
      </c>
      <c r="E642" s="162">
        <f t="shared" si="40"/>
        <v>0</v>
      </c>
      <c r="F642" s="162">
        <f t="shared" si="41"/>
        <v>0</v>
      </c>
      <c r="G642" s="162">
        <f>FINTERP(REFERENCE!$W$17:$W$67,REFERENCE!$V$17:$V$67,HYDROGRAPH!F642)</f>
        <v>0</v>
      </c>
      <c r="H642" s="132">
        <f>(F642-G642)/2*REFERENCE!$P$19</f>
        <v>0</v>
      </c>
      <c r="I642">
        <f>(FINTERP('STAGE-STORAGE'!$D$4:$D$54,'STAGE-STORAGE'!$A$4:$A$54,H642))</f>
        <v>0</v>
      </c>
    </row>
    <row r="643" spans="1:9" x14ac:dyDescent="0.25">
      <c r="A643">
        <v>640</v>
      </c>
      <c r="B643" s="132">
        <f t="shared" si="39"/>
        <v>106.5</v>
      </c>
      <c r="C643" s="162">
        <f>IF(B643&lt;(MAX(USER_INPUT!$J$14:$J$2000)),FINTERP(USER_INPUT!$J$14:$J$2000,USER_INPUT!$K$14:$K$2000,HYDROGRAPH!B643),0)</f>
        <v>0</v>
      </c>
      <c r="D643" s="132">
        <f t="shared" si="38"/>
        <v>0</v>
      </c>
      <c r="E643" s="162">
        <f t="shared" si="40"/>
        <v>0</v>
      </c>
      <c r="F643" s="162">
        <f t="shared" si="41"/>
        <v>0</v>
      </c>
      <c r="G643" s="162">
        <f>FINTERP(REFERENCE!$W$17:$W$67,REFERENCE!$V$17:$V$67,HYDROGRAPH!F643)</f>
        <v>0</v>
      </c>
      <c r="H643" s="132">
        <f>(F643-G643)/2*REFERENCE!$P$19</f>
        <v>0</v>
      </c>
      <c r="I643">
        <f>(FINTERP('STAGE-STORAGE'!$D$4:$D$54,'STAGE-STORAGE'!$A$4:$A$54,H643))</f>
        <v>0</v>
      </c>
    </row>
    <row r="644" spans="1:9" x14ac:dyDescent="0.25">
      <c r="A644">
        <v>641</v>
      </c>
      <c r="B644" s="132">
        <f t="shared" si="39"/>
        <v>106.66666666666666</v>
      </c>
      <c r="C644" s="162">
        <f>IF(B644&lt;(MAX(USER_INPUT!$J$14:$J$2000)),FINTERP(USER_INPUT!$J$14:$J$2000,USER_INPUT!$K$14:$K$2000,HYDROGRAPH!B644),0)</f>
        <v>0</v>
      </c>
      <c r="D644" s="132">
        <f t="shared" si="38"/>
        <v>0</v>
      </c>
      <c r="E644" s="162">
        <f t="shared" si="40"/>
        <v>0</v>
      </c>
      <c r="F644" s="162">
        <f t="shared" si="41"/>
        <v>0</v>
      </c>
      <c r="G644" s="162">
        <f>FINTERP(REFERENCE!$W$17:$W$67,REFERENCE!$V$17:$V$67,HYDROGRAPH!F644)</f>
        <v>0</v>
      </c>
      <c r="H644" s="132">
        <f>(F644-G644)/2*REFERENCE!$P$19</f>
        <v>0</v>
      </c>
      <c r="I644">
        <f>(FINTERP('STAGE-STORAGE'!$D$4:$D$54,'STAGE-STORAGE'!$A$4:$A$54,H644))</f>
        <v>0</v>
      </c>
    </row>
    <row r="645" spans="1:9" x14ac:dyDescent="0.25">
      <c r="A645">
        <v>642</v>
      </c>
      <c r="B645" s="132">
        <f t="shared" si="39"/>
        <v>106.83333333333333</v>
      </c>
      <c r="C645" s="162">
        <f>IF(B645&lt;(MAX(USER_INPUT!$J$14:$J$2000)),FINTERP(USER_INPUT!$J$14:$J$2000,USER_INPUT!$K$14:$K$2000,HYDROGRAPH!B645),0)</f>
        <v>0</v>
      </c>
      <c r="D645" s="132">
        <f t="shared" ref="D645:D708" si="42">C645+C646</f>
        <v>0</v>
      </c>
      <c r="E645" s="162">
        <f t="shared" si="40"/>
        <v>0</v>
      </c>
      <c r="F645" s="162">
        <f t="shared" si="41"/>
        <v>0</v>
      </c>
      <c r="G645" s="162">
        <f>FINTERP(REFERENCE!$W$17:$W$67,REFERENCE!$V$17:$V$67,HYDROGRAPH!F645)</f>
        <v>0</v>
      </c>
      <c r="H645" s="132">
        <f>(F645-G645)/2*REFERENCE!$P$19</f>
        <v>0</v>
      </c>
      <c r="I645">
        <f>(FINTERP('STAGE-STORAGE'!$D$4:$D$54,'STAGE-STORAGE'!$A$4:$A$54,H645))</f>
        <v>0</v>
      </c>
    </row>
    <row r="646" spans="1:9" x14ac:dyDescent="0.25">
      <c r="A646">
        <v>643</v>
      </c>
      <c r="B646" s="132">
        <f t="shared" si="39"/>
        <v>107</v>
      </c>
      <c r="C646" s="162">
        <f>IF(B646&lt;(MAX(USER_INPUT!$J$14:$J$2000)),FINTERP(USER_INPUT!$J$14:$J$2000,USER_INPUT!$K$14:$K$2000,HYDROGRAPH!B646),0)</f>
        <v>0</v>
      </c>
      <c r="D646" s="132">
        <f t="shared" si="42"/>
        <v>0</v>
      </c>
      <c r="E646" s="162">
        <f t="shared" si="40"/>
        <v>0</v>
      </c>
      <c r="F646" s="162">
        <f t="shared" si="41"/>
        <v>0</v>
      </c>
      <c r="G646" s="162">
        <f>FINTERP(REFERENCE!$W$17:$W$67,REFERENCE!$V$17:$V$67,HYDROGRAPH!F646)</f>
        <v>0</v>
      </c>
      <c r="H646" s="132">
        <f>(F646-G646)/2*REFERENCE!$P$19</f>
        <v>0</v>
      </c>
      <c r="I646">
        <f>(FINTERP('STAGE-STORAGE'!$D$4:$D$54,'STAGE-STORAGE'!$A$4:$A$54,H646))</f>
        <v>0</v>
      </c>
    </row>
    <row r="647" spans="1:9" x14ac:dyDescent="0.25">
      <c r="A647">
        <v>644</v>
      </c>
      <c r="B647" s="132">
        <f t="shared" ref="B647:B710" si="43">$B$5*A646</f>
        <v>107.16666666666666</v>
      </c>
      <c r="C647" s="162">
        <f>IF(B647&lt;(MAX(USER_INPUT!$J$14:$J$2000)),FINTERP(USER_INPUT!$J$14:$J$2000,USER_INPUT!$K$14:$K$2000,HYDROGRAPH!B647),0)</f>
        <v>0</v>
      </c>
      <c r="D647" s="132">
        <f t="shared" si="42"/>
        <v>0</v>
      </c>
      <c r="E647" s="162">
        <f t="shared" si="40"/>
        <v>0</v>
      </c>
      <c r="F647" s="162">
        <f t="shared" si="41"/>
        <v>0</v>
      </c>
      <c r="G647" s="162">
        <f>FINTERP(REFERENCE!$W$17:$W$67,REFERENCE!$V$17:$V$67,HYDROGRAPH!F647)</f>
        <v>0</v>
      </c>
      <c r="H647" s="132">
        <f>(F647-G647)/2*REFERENCE!$P$19</f>
        <v>0</v>
      </c>
      <c r="I647">
        <f>(FINTERP('STAGE-STORAGE'!$D$4:$D$54,'STAGE-STORAGE'!$A$4:$A$54,H647))</f>
        <v>0</v>
      </c>
    </row>
    <row r="648" spans="1:9" x14ac:dyDescent="0.25">
      <c r="A648">
        <v>645</v>
      </c>
      <c r="B648" s="132">
        <f t="shared" si="43"/>
        <v>107.33333333333333</v>
      </c>
      <c r="C648" s="162">
        <f>IF(B648&lt;(MAX(USER_INPUT!$J$14:$J$2000)),FINTERP(USER_INPUT!$J$14:$J$2000,USER_INPUT!$K$14:$K$2000,HYDROGRAPH!B648),0)</f>
        <v>0</v>
      </c>
      <c r="D648" s="132">
        <f t="shared" si="42"/>
        <v>0</v>
      </c>
      <c r="E648" s="162">
        <f t="shared" si="40"/>
        <v>0</v>
      </c>
      <c r="F648" s="162">
        <f t="shared" si="41"/>
        <v>0</v>
      </c>
      <c r="G648" s="162">
        <f>FINTERP(REFERENCE!$W$17:$W$67,REFERENCE!$V$17:$V$67,HYDROGRAPH!F648)</f>
        <v>0</v>
      </c>
      <c r="H648" s="132">
        <f>(F648-G648)/2*REFERENCE!$P$19</f>
        <v>0</v>
      </c>
      <c r="I648">
        <f>(FINTERP('STAGE-STORAGE'!$D$4:$D$54,'STAGE-STORAGE'!$A$4:$A$54,H648))</f>
        <v>0</v>
      </c>
    </row>
    <row r="649" spans="1:9" x14ac:dyDescent="0.25">
      <c r="A649">
        <v>646</v>
      </c>
      <c r="B649" s="132">
        <f t="shared" si="43"/>
        <v>107.5</v>
      </c>
      <c r="C649" s="162">
        <f>IF(B649&lt;(MAX(USER_INPUT!$J$14:$J$2000)),FINTERP(USER_INPUT!$J$14:$J$2000,USER_INPUT!$K$14:$K$2000,HYDROGRAPH!B649),0)</f>
        <v>0</v>
      </c>
      <c r="D649" s="132">
        <f t="shared" si="42"/>
        <v>0</v>
      </c>
      <c r="E649" s="162">
        <f t="shared" ref="E649:E712" si="44">F648-(2*G648)</f>
        <v>0</v>
      </c>
      <c r="F649" s="162">
        <f t="shared" ref="F649:F712" si="45">D649+E649</f>
        <v>0</v>
      </c>
      <c r="G649" s="162">
        <f>FINTERP(REFERENCE!$W$17:$W$67,REFERENCE!$V$17:$V$67,HYDROGRAPH!F649)</f>
        <v>0</v>
      </c>
      <c r="H649" s="132">
        <f>(F649-G649)/2*REFERENCE!$P$19</f>
        <v>0</v>
      </c>
      <c r="I649">
        <f>(FINTERP('STAGE-STORAGE'!$D$4:$D$54,'STAGE-STORAGE'!$A$4:$A$54,H649))</f>
        <v>0</v>
      </c>
    </row>
    <row r="650" spans="1:9" x14ac:dyDescent="0.25">
      <c r="A650">
        <v>647</v>
      </c>
      <c r="B650" s="132">
        <f t="shared" si="43"/>
        <v>107.66666666666666</v>
      </c>
      <c r="C650" s="162">
        <f>IF(B650&lt;(MAX(USER_INPUT!$J$14:$J$2000)),FINTERP(USER_INPUT!$J$14:$J$2000,USER_INPUT!$K$14:$K$2000,HYDROGRAPH!B650),0)</f>
        <v>0</v>
      </c>
      <c r="D650" s="132">
        <f t="shared" si="42"/>
        <v>0</v>
      </c>
      <c r="E650" s="162">
        <f t="shared" si="44"/>
        <v>0</v>
      </c>
      <c r="F650" s="162">
        <f t="shared" si="45"/>
        <v>0</v>
      </c>
      <c r="G650" s="162">
        <f>FINTERP(REFERENCE!$W$17:$W$67,REFERENCE!$V$17:$V$67,HYDROGRAPH!F650)</f>
        <v>0</v>
      </c>
      <c r="H650" s="132">
        <f>(F650-G650)/2*REFERENCE!$P$19</f>
        <v>0</v>
      </c>
      <c r="I650">
        <f>(FINTERP('STAGE-STORAGE'!$D$4:$D$54,'STAGE-STORAGE'!$A$4:$A$54,H650))</f>
        <v>0</v>
      </c>
    </row>
    <row r="651" spans="1:9" x14ac:dyDescent="0.25">
      <c r="A651">
        <v>648</v>
      </c>
      <c r="B651" s="132">
        <f t="shared" si="43"/>
        <v>107.83333333333333</v>
      </c>
      <c r="C651" s="162">
        <f>IF(B651&lt;(MAX(USER_INPUT!$J$14:$J$2000)),FINTERP(USER_INPUT!$J$14:$J$2000,USER_INPUT!$K$14:$K$2000,HYDROGRAPH!B651),0)</f>
        <v>0</v>
      </c>
      <c r="D651" s="132">
        <f t="shared" si="42"/>
        <v>0</v>
      </c>
      <c r="E651" s="162">
        <f t="shared" si="44"/>
        <v>0</v>
      </c>
      <c r="F651" s="162">
        <f t="shared" si="45"/>
        <v>0</v>
      </c>
      <c r="G651" s="162">
        <f>FINTERP(REFERENCE!$W$17:$W$67,REFERENCE!$V$17:$V$67,HYDROGRAPH!F651)</f>
        <v>0</v>
      </c>
      <c r="H651" s="132">
        <f>(F651-G651)/2*REFERENCE!$P$19</f>
        <v>0</v>
      </c>
      <c r="I651">
        <f>(FINTERP('STAGE-STORAGE'!$D$4:$D$54,'STAGE-STORAGE'!$A$4:$A$54,H651))</f>
        <v>0</v>
      </c>
    </row>
    <row r="652" spans="1:9" x14ac:dyDescent="0.25">
      <c r="A652">
        <v>649</v>
      </c>
      <c r="B652" s="132">
        <f t="shared" si="43"/>
        <v>108</v>
      </c>
      <c r="C652" s="162">
        <f>IF(B652&lt;(MAX(USER_INPUT!$J$14:$J$2000)),FINTERP(USER_INPUT!$J$14:$J$2000,USER_INPUT!$K$14:$K$2000,HYDROGRAPH!B652),0)</f>
        <v>0</v>
      </c>
      <c r="D652" s="132">
        <f t="shared" si="42"/>
        <v>0</v>
      </c>
      <c r="E652" s="162">
        <f t="shared" si="44"/>
        <v>0</v>
      </c>
      <c r="F652" s="162">
        <f t="shared" si="45"/>
        <v>0</v>
      </c>
      <c r="G652" s="162">
        <f>FINTERP(REFERENCE!$W$17:$W$67,REFERENCE!$V$17:$V$67,HYDROGRAPH!F652)</f>
        <v>0</v>
      </c>
      <c r="H652" s="132">
        <f>(F652-G652)/2*REFERENCE!$P$19</f>
        <v>0</v>
      </c>
      <c r="I652">
        <f>(FINTERP('STAGE-STORAGE'!$D$4:$D$54,'STAGE-STORAGE'!$A$4:$A$54,H652))</f>
        <v>0</v>
      </c>
    </row>
    <row r="653" spans="1:9" x14ac:dyDescent="0.25">
      <c r="A653">
        <v>650</v>
      </c>
      <c r="B653" s="132">
        <f t="shared" si="43"/>
        <v>108.16666666666666</v>
      </c>
      <c r="C653" s="162">
        <f>IF(B653&lt;(MAX(USER_INPUT!$J$14:$J$2000)),FINTERP(USER_INPUT!$J$14:$J$2000,USER_INPUT!$K$14:$K$2000,HYDROGRAPH!B653),0)</f>
        <v>0</v>
      </c>
      <c r="D653" s="132">
        <f t="shared" si="42"/>
        <v>0</v>
      </c>
      <c r="E653" s="162">
        <f t="shared" si="44"/>
        <v>0</v>
      </c>
      <c r="F653" s="162">
        <f t="shared" si="45"/>
        <v>0</v>
      </c>
      <c r="G653" s="162">
        <f>FINTERP(REFERENCE!$W$17:$W$67,REFERENCE!$V$17:$V$67,HYDROGRAPH!F653)</f>
        <v>0</v>
      </c>
      <c r="H653" s="132">
        <f>(F653-G653)/2*REFERENCE!$P$19</f>
        <v>0</v>
      </c>
      <c r="I653">
        <f>(FINTERP('STAGE-STORAGE'!$D$4:$D$54,'STAGE-STORAGE'!$A$4:$A$54,H653))</f>
        <v>0</v>
      </c>
    </row>
    <row r="654" spans="1:9" x14ac:dyDescent="0.25">
      <c r="A654">
        <v>651</v>
      </c>
      <c r="B654" s="132">
        <f t="shared" si="43"/>
        <v>108.33333333333333</v>
      </c>
      <c r="C654" s="162">
        <f>IF(B654&lt;(MAX(USER_INPUT!$J$14:$J$2000)),FINTERP(USER_INPUT!$J$14:$J$2000,USER_INPUT!$K$14:$K$2000,HYDROGRAPH!B654),0)</f>
        <v>0</v>
      </c>
      <c r="D654" s="132">
        <f t="shared" si="42"/>
        <v>0</v>
      </c>
      <c r="E654" s="162">
        <f t="shared" si="44"/>
        <v>0</v>
      </c>
      <c r="F654" s="162">
        <f t="shared" si="45"/>
        <v>0</v>
      </c>
      <c r="G654" s="162">
        <f>FINTERP(REFERENCE!$W$17:$W$67,REFERENCE!$V$17:$V$67,HYDROGRAPH!F654)</f>
        <v>0</v>
      </c>
      <c r="H654" s="132">
        <f>(F654-G654)/2*REFERENCE!$P$19</f>
        <v>0</v>
      </c>
      <c r="I654">
        <f>(FINTERP('STAGE-STORAGE'!$D$4:$D$54,'STAGE-STORAGE'!$A$4:$A$54,H654))</f>
        <v>0</v>
      </c>
    </row>
    <row r="655" spans="1:9" x14ac:dyDescent="0.25">
      <c r="A655">
        <v>652</v>
      </c>
      <c r="B655" s="132">
        <f t="shared" si="43"/>
        <v>108.5</v>
      </c>
      <c r="C655" s="162">
        <f>IF(B655&lt;(MAX(USER_INPUT!$J$14:$J$2000)),FINTERP(USER_INPUT!$J$14:$J$2000,USER_INPUT!$K$14:$K$2000,HYDROGRAPH!B655),0)</f>
        <v>0</v>
      </c>
      <c r="D655" s="132">
        <f t="shared" si="42"/>
        <v>0</v>
      </c>
      <c r="E655" s="162">
        <f t="shared" si="44"/>
        <v>0</v>
      </c>
      <c r="F655" s="162">
        <f t="shared" si="45"/>
        <v>0</v>
      </c>
      <c r="G655" s="162">
        <f>FINTERP(REFERENCE!$W$17:$W$67,REFERENCE!$V$17:$V$67,HYDROGRAPH!F655)</f>
        <v>0</v>
      </c>
      <c r="H655" s="132">
        <f>(F655-G655)/2*REFERENCE!$P$19</f>
        <v>0</v>
      </c>
      <c r="I655">
        <f>(FINTERP('STAGE-STORAGE'!$D$4:$D$54,'STAGE-STORAGE'!$A$4:$A$54,H655))</f>
        <v>0</v>
      </c>
    </row>
    <row r="656" spans="1:9" x14ac:dyDescent="0.25">
      <c r="A656">
        <v>653</v>
      </c>
      <c r="B656" s="132">
        <f t="shared" si="43"/>
        <v>108.66666666666666</v>
      </c>
      <c r="C656" s="162">
        <f>IF(B656&lt;(MAX(USER_INPUT!$J$14:$J$2000)),FINTERP(USER_INPUT!$J$14:$J$2000,USER_INPUT!$K$14:$K$2000,HYDROGRAPH!B656),0)</f>
        <v>0</v>
      </c>
      <c r="D656" s="132">
        <f t="shared" si="42"/>
        <v>0</v>
      </c>
      <c r="E656" s="162">
        <f t="shared" si="44"/>
        <v>0</v>
      </c>
      <c r="F656" s="162">
        <f t="shared" si="45"/>
        <v>0</v>
      </c>
      <c r="G656" s="162">
        <f>FINTERP(REFERENCE!$W$17:$W$67,REFERENCE!$V$17:$V$67,HYDROGRAPH!F656)</f>
        <v>0</v>
      </c>
      <c r="H656" s="132">
        <f>(F656-G656)/2*REFERENCE!$P$19</f>
        <v>0</v>
      </c>
      <c r="I656">
        <f>(FINTERP('STAGE-STORAGE'!$D$4:$D$54,'STAGE-STORAGE'!$A$4:$A$54,H656))</f>
        <v>0</v>
      </c>
    </row>
    <row r="657" spans="1:9" x14ac:dyDescent="0.25">
      <c r="A657">
        <v>654</v>
      </c>
      <c r="B657" s="132">
        <f t="shared" si="43"/>
        <v>108.83333333333333</v>
      </c>
      <c r="C657" s="162">
        <f>IF(B657&lt;(MAX(USER_INPUT!$J$14:$J$2000)),FINTERP(USER_INPUT!$J$14:$J$2000,USER_INPUT!$K$14:$K$2000,HYDROGRAPH!B657),0)</f>
        <v>0</v>
      </c>
      <c r="D657" s="132">
        <f t="shared" si="42"/>
        <v>0</v>
      </c>
      <c r="E657" s="162">
        <f t="shared" si="44"/>
        <v>0</v>
      </c>
      <c r="F657" s="162">
        <f t="shared" si="45"/>
        <v>0</v>
      </c>
      <c r="G657" s="162">
        <f>FINTERP(REFERENCE!$W$17:$W$67,REFERENCE!$V$17:$V$67,HYDROGRAPH!F657)</f>
        <v>0</v>
      </c>
      <c r="H657" s="132">
        <f>(F657-G657)/2*REFERENCE!$P$19</f>
        <v>0</v>
      </c>
      <c r="I657">
        <f>(FINTERP('STAGE-STORAGE'!$D$4:$D$54,'STAGE-STORAGE'!$A$4:$A$54,H657))</f>
        <v>0</v>
      </c>
    </row>
    <row r="658" spans="1:9" x14ac:dyDescent="0.25">
      <c r="A658">
        <v>655</v>
      </c>
      <c r="B658" s="132">
        <f t="shared" si="43"/>
        <v>109</v>
      </c>
      <c r="C658" s="162">
        <f>IF(B658&lt;(MAX(USER_INPUT!$J$14:$J$2000)),FINTERP(USER_INPUT!$J$14:$J$2000,USER_INPUT!$K$14:$K$2000,HYDROGRAPH!B658),0)</f>
        <v>0</v>
      </c>
      <c r="D658" s="132">
        <f t="shared" si="42"/>
        <v>0</v>
      </c>
      <c r="E658" s="162">
        <f t="shared" si="44"/>
        <v>0</v>
      </c>
      <c r="F658" s="162">
        <f t="shared" si="45"/>
        <v>0</v>
      </c>
      <c r="G658" s="162">
        <f>FINTERP(REFERENCE!$W$17:$W$67,REFERENCE!$V$17:$V$67,HYDROGRAPH!F658)</f>
        <v>0</v>
      </c>
      <c r="H658" s="132">
        <f>(F658-G658)/2*REFERENCE!$P$19</f>
        <v>0</v>
      </c>
      <c r="I658">
        <f>(FINTERP('STAGE-STORAGE'!$D$4:$D$54,'STAGE-STORAGE'!$A$4:$A$54,H658))</f>
        <v>0</v>
      </c>
    </row>
    <row r="659" spans="1:9" x14ac:dyDescent="0.25">
      <c r="A659">
        <v>656</v>
      </c>
      <c r="B659" s="132">
        <f t="shared" si="43"/>
        <v>109.16666666666666</v>
      </c>
      <c r="C659" s="162">
        <f>IF(B659&lt;(MAX(USER_INPUT!$J$14:$J$2000)),FINTERP(USER_INPUT!$J$14:$J$2000,USER_INPUT!$K$14:$K$2000,HYDROGRAPH!B659),0)</f>
        <v>0</v>
      </c>
      <c r="D659" s="132">
        <f t="shared" si="42"/>
        <v>0</v>
      </c>
      <c r="E659" s="162">
        <f t="shared" si="44"/>
        <v>0</v>
      </c>
      <c r="F659" s="162">
        <f t="shared" si="45"/>
        <v>0</v>
      </c>
      <c r="G659" s="162">
        <f>FINTERP(REFERENCE!$W$17:$W$67,REFERENCE!$V$17:$V$67,HYDROGRAPH!F659)</f>
        <v>0</v>
      </c>
      <c r="H659" s="132">
        <f>(F659-G659)/2*REFERENCE!$P$19</f>
        <v>0</v>
      </c>
      <c r="I659">
        <f>(FINTERP('STAGE-STORAGE'!$D$4:$D$54,'STAGE-STORAGE'!$A$4:$A$54,H659))</f>
        <v>0</v>
      </c>
    </row>
    <row r="660" spans="1:9" x14ac:dyDescent="0.25">
      <c r="A660">
        <v>657</v>
      </c>
      <c r="B660" s="132">
        <f t="shared" si="43"/>
        <v>109.33333333333333</v>
      </c>
      <c r="C660" s="162">
        <f>IF(B660&lt;(MAX(USER_INPUT!$J$14:$J$2000)),FINTERP(USER_INPUT!$J$14:$J$2000,USER_INPUT!$K$14:$K$2000,HYDROGRAPH!B660),0)</f>
        <v>0</v>
      </c>
      <c r="D660" s="132">
        <f t="shared" si="42"/>
        <v>0</v>
      </c>
      <c r="E660" s="162">
        <f t="shared" si="44"/>
        <v>0</v>
      </c>
      <c r="F660" s="162">
        <f t="shared" si="45"/>
        <v>0</v>
      </c>
      <c r="G660" s="162">
        <f>FINTERP(REFERENCE!$W$17:$W$67,REFERENCE!$V$17:$V$67,HYDROGRAPH!F660)</f>
        <v>0</v>
      </c>
      <c r="H660" s="132">
        <f>(F660-G660)/2*REFERENCE!$P$19</f>
        <v>0</v>
      </c>
      <c r="I660">
        <f>(FINTERP('STAGE-STORAGE'!$D$4:$D$54,'STAGE-STORAGE'!$A$4:$A$54,H660))</f>
        <v>0</v>
      </c>
    </row>
    <row r="661" spans="1:9" x14ac:dyDescent="0.25">
      <c r="A661">
        <v>658</v>
      </c>
      <c r="B661" s="132">
        <f t="shared" si="43"/>
        <v>109.5</v>
      </c>
      <c r="C661" s="162">
        <f>IF(B661&lt;(MAX(USER_INPUT!$J$14:$J$2000)),FINTERP(USER_INPUT!$J$14:$J$2000,USER_INPUT!$K$14:$K$2000,HYDROGRAPH!B661),0)</f>
        <v>0</v>
      </c>
      <c r="D661" s="132">
        <f t="shared" si="42"/>
        <v>0</v>
      </c>
      <c r="E661" s="162">
        <f t="shared" si="44"/>
        <v>0</v>
      </c>
      <c r="F661" s="162">
        <f t="shared" si="45"/>
        <v>0</v>
      </c>
      <c r="G661" s="162">
        <f>FINTERP(REFERENCE!$W$17:$W$67,REFERENCE!$V$17:$V$67,HYDROGRAPH!F661)</f>
        <v>0</v>
      </c>
      <c r="H661" s="132">
        <f>(F661-G661)/2*REFERENCE!$P$19</f>
        <v>0</v>
      </c>
      <c r="I661">
        <f>(FINTERP('STAGE-STORAGE'!$D$4:$D$54,'STAGE-STORAGE'!$A$4:$A$54,H661))</f>
        <v>0</v>
      </c>
    </row>
    <row r="662" spans="1:9" x14ac:dyDescent="0.25">
      <c r="A662">
        <v>659</v>
      </c>
      <c r="B662" s="132">
        <f t="shared" si="43"/>
        <v>109.66666666666666</v>
      </c>
      <c r="C662" s="162">
        <f>IF(B662&lt;(MAX(USER_INPUT!$J$14:$J$2000)),FINTERP(USER_INPUT!$J$14:$J$2000,USER_INPUT!$K$14:$K$2000,HYDROGRAPH!B662),0)</f>
        <v>0</v>
      </c>
      <c r="D662" s="132">
        <f t="shared" si="42"/>
        <v>0</v>
      </c>
      <c r="E662" s="162">
        <f t="shared" si="44"/>
        <v>0</v>
      </c>
      <c r="F662" s="162">
        <f t="shared" si="45"/>
        <v>0</v>
      </c>
      <c r="G662" s="162">
        <f>FINTERP(REFERENCE!$W$17:$W$67,REFERENCE!$V$17:$V$67,HYDROGRAPH!F662)</f>
        <v>0</v>
      </c>
      <c r="H662" s="132">
        <f>(F662-G662)/2*REFERENCE!$P$19</f>
        <v>0</v>
      </c>
      <c r="I662">
        <f>(FINTERP('STAGE-STORAGE'!$D$4:$D$54,'STAGE-STORAGE'!$A$4:$A$54,H662))</f>
        <v>0</v>
      </c>
    </row>
    <row r="663" spans="1:9" x14ac:dyDescent="0.25">
      <c r="A663">
        <v>660</v>
      </c>
      <c r="B663" s="132">
        <f t="shared" si="43"/>
        <v>109.83333333333333</v>
      </c>
      <c r="C663" s="162">
        <f>IF(B663&lt;(MAX(USER_INPUT!$J$14:$J$2000)),FINTERP(USER_INPUT!$J$14:$J$2000,USER_INPUT!$K$14:$K$2000,HYDROGRAPH!B663),0)</f>
        <v>0</v>
      </c>
      <c r="D663" s="132">
        <f t="shared" si="42"/>
        <v>0</v>
      </c>
      <c r="E663" s="162">
        <f t="shared" si="44"/>
        <v>0</v>
      </c>
      <c r="F663" s="162">
        <f t="shared" si="45"/>
        <v>0</v>
      </c>
      <c r="G663" s="162">
        <f>FINTERP(REFERENCE!$W$17:$W$67,REFERENCE!$V$17:$V$67,HYDROGRAPH!F663)</f>
        <v>0</v>
      </c>
      <c r="H663" s="132">
        <f>(F663-G663)/2*REFERENCE!$P$19</f>
        <v>0</v>
      </c>
      <c r="I663">
        <f>(FINTERP('STAGE-STORAGE'!$D$4:$D$54,'STAGE-STORAGE'!$A$4:$A$54,H663))</f>
        <v>0</v>
      </c>
    </row>
    <row r="664" spans="1:9" x14ac:dyDescent="0.25">
      <c r="A664">
        <v>661</v>
      </c>
      <c r="B664" s="132">
        <f t="shared" si="43"/>
        <v>110</v>
      </c>
      <c r="C664" s="162">
        <f>IF(B664&lt;(MAX(USER_INPUT!$J$14:$J$2000)),FINTERP(USER_INPUT!$J$14:$J$2000,USER_INPUT!$K$14:$K$2000,HYDROGRAPH!B664),0)</f>
        <v>0</v>
      </c>
      <c r="D664" s="132">
        <f t="shared" si="42"/>
        <v>0</v>
      </c>
      <c r="E664" s="162">
        <f t="shared" si="44"/>
        <v>0</v>
      </c>
      <c r="F664" s="162">
        <f t="shared" si="45"/>
        <v>0</v>
      </c>
      <c r="G664" s="162">
        <f>FINTERP(REFERENCE!$W$17:$W$67,REFERENCE!$V$17:$V$67,HYDROGRAPH!F664)</f>
        <v>0</v>
      </c>
      <c r="H664" s="132">
        <f>(F664-G664)/2*REFERENCE!$P$19</f>
        <v>0</v>
      </c>
      <c r="I664">
        <f>(FINTERP('STAGE-STORAGE'!$D$4:$D$54,'STAGE-STORAGE'!$A$4:$A$54,H664))</f>
        <v>0</v>
      </c>
    </row>
    <row r="665" spans="1:9" x14ac:dyDescent="0.25">
      <c r="A665">
        <v>662</v>
      </c>
      <c r="B665" s="132">
        <f t="shared" si="43"/>
        <v>110.16666666666666</v>
      </c>
      <c r="C665" s="162">
        <f>IF(B665&lt;(MAX(USER_INPUT!$J$14:$J$2000)),FINTERP(USER_INPUT!$J$14:$J$2000,USER_INPUT!$K$14:$K$2000,HYDROGRAPH!B665),0)</f>
        <v>0</v>
      </c>
      <c r="D665" s="132">
        <f t="shared" si="42"/>
        <v>0</v>
      </c>
      <c r="E665" s="162">
        <f t="shared" si="44"/>
        <v>0</v>
      </c>
      <c r="F665" s="162">
        <f t="shared" si="45"/>
        <v>0</v>
      </c>
      <c r="G665" s="162">
        <f>FINTERP(REFERENCE!$W$17:$W$67,REFERENCE!$V$17:$V$67,HYDROGRAPH!F665)</f>
        <v>0</v>
      </c>
      <c r="H665" s="132">
        <f>(F665-G665)/2*REFERENCE!$P$19</f>
        <v>0</v>
      </c>
      <c r="I665">
        <f>(FINTERP('STAGE-STORAGE'!$D$4:$D$54,'STAGE-STORAGE'!$A$4:$A$54,H665))</f>
        <v>0</v>
      </c>
    </row>
    <row r="666" spans="1:9" x14ac:dyDescent="0.25">
      <c r="A666">
        <v>663</v>
      </c>
      <c r="B666" s="132">
        <f t="shared" si="43"/>
        <v>110.33333333333333</v>
      </c>
      <c r="C666" s="162">
        <f>IF(B666&lt;(MAX(USER_INPUT!$J$14:$J$2000)),FINTERP(USER_INPUT!$J$14:$J$2000,USER_INPUT!$K$14:$K$2000,HYDROGRAPH!B666),0)</f>
        <v>0</v>
      </c>
      <c r="D666" s="132">
        <f t="shared" si="42"/>
        <v>0</v>
      </c>
      <c r="E666" s="162">
        <f t="shared" si="44"/>
        <v>0</v>
      </c>
      <c r="F666" s="162">
        <f t="shared" si="45"/>
        <v>0</v>
      </c>
      <c r="G666" s="162">
        <f>FINTERP(REFERENCE!$W$17:$W$67,REFERENCE!$V$17:$V$67,HYDROGRAPH!F666)</f>
        <v>0</v>
      </c>
      <c r="H666" s="132">
        <f>(F666-G666)/2*REFERENCE!$P$19</f>
        <v>0</v>
      </c>
      <c r="I666">
        <f>(FINTERP('STAGE-STORAGE'!$D$4:$D$54,'STAGE-STORAGE'!$A$4:$A$54,H666))</f>
        <v>0</v>
      </c>
    </row>
    <row r="667" spans="1:9" x14ac:dyDescent="0.25">
      <c r="A667">
        <v>664</v>
      </c>
      <c r="B667" s="132">
        <f t="shared" si="43"/>
        <v>110.5</v>
      </c>
      <c r="C667" s="162">
        <f>IF(B667&lt;(MAX(USER_INPUT!$J$14:$J$2000)),FINTERP(USER_INPUT!$J$14:$J$2000,USER_INPUT!$K$14:$K$2000,HYDROGRAPH!B667),0)</f>
        <v>0</v>
      </c>
      <c r="D667" s="132">
        <f t="shared" si="42"/>
        <v>0</v>
      </c>
      <c r="E667" s="162">
        <f t="shared" si="44"/>
        <v>0</v>
      </c>
      <c r="F667" s="162">
        <f t="shared" si="45"/>
        <v>0</v>
      </c>
      <c r="G667" s="162">
        <f>FINTERP(REFERENCE!$W$17:$W$67,REFERENCE!$V$17:$V$67,HYDROGRAPH!F667)</f>
        <v>0</v>
      </c>
      <c r="H667" s="132">
        <f>(F667-G667)/2*REFERENCE!$P$19</f>
        <v>0</v>
      </c>
      <c r="I667">
        <f>(FINTERP('STAGE-STORAGE'!$D$4:$D$54,'STAGE-STORAGE'!$A$4:$A$54,H667))</f>
        <v>0</v>
      </c>
    </row>
    <row r="668" spans="1:9" x14ac:dyDescent="0.25">
      <c r="A668">
        <v>665</v>
      </c>
      <c r="B668" s="132">
        <f t="shared" si="43"/>
        <v>110.66666666666666</v>
      </c>
      <c r="C668" s="162">
        <f>IF(B668&lt;(MAX(USER_INPUT!$J$14:$J$2000)),FINTERP(USER_INPUT!$J$14:$J$2000,USER_INPUT!$K$14:$K$2000,HYDROGRAPH!B668),0)</f>
        <v>0</v>
      </c>
      <c r="D668" s="132">
        <f t="shared" si="42"/>
        <v>0</v>
      </c>
      <c r="E668" s="162">
        <f t="shared" si="44"/>
        <v>0</v>
      </c>
      <c r="F668" s="162">
        <f t="shared" si="45"/>
        <v>0</v>
      </c>
      <c r="G668" s="162">
        <f>FINTERP(REFERENCE!$W$17:$W$67,REFERENCE!$V$17:$V$67,HYDROGRAPH!F668)</f>
        <v>0</v>
      </c>
      <c r="H668" s="132">
        <f>(F668-G668)/2*REFERENCE!$P$19</f>
        <v>0</v>
      </c>
      <c r="I668">
        <f>(FINTERP('STAGE-STORAGE'!$D$4:$D$54,'STAGE-STORAGE'!$A$4:$A$54,H668))</f>
        <v>0</v>
      </c>
    </row>
    <row r="669" spans="1:9" x14ac:dyDescent="0.25">
      <c r="A669">
        <v>666</v>
      </c>
      <c r="B669" s="132">
        <f t="shared" si="43"/>
        <v>110.83333333333333</v>
      </c>
      <c r="C669" s="162">
        <f>IF(B669&lt;(MAX(USER_INPUT!$J$14:$J$2000)),FINTERP(USER_INPUT!$J$14:$J$2000,USER_INPUT!$K$14:$K$2000,HYDROGRAPH!B669),0)</f>
        <v>0</v>
      </c>
      <c r="D669" s="132">
        <f t="shared" si="42"/>
        <v>0</v>
      </c>
      <c r="E669" s="162">
        <f t="shared" si="44"/>
        <v>0</v>
      </c>
      <c r="F669" s="162">
        <f t="shared" si="45"/>
        <v>0</v>
      </c>
      <c r="G669" s="162">
        <f>FINTERP(REFERENCE!$W$17:$W$67,REFERENCE!$V$17:$V$67,HYDROGRAPH!F669)</f>
        <v>0</v>
      </c>
      <c r="H669" s="132">
        <f>(F669-G669)/2*REFERENCE!$P$19</f>
        <v>0</v>
      </c>
      <c r="I669">
        <f>(FINTERP('STAGE-STORAGE'!$D$4:$D$54,'STAGE-STORAGE'!$A$4:$A$54,H669))</f>
        <v>0</v>
      </c>
    </row>
    <row r="670" spans="1:9" x14ac:dyDescent="0.25">
      <c r="A670">
        <v>667</v>
      </c>
      <c r="B670" s="132">
        <f t="shared" si="43"/>
        <v>111</v>
      </c>
      <c r="C670" s="162">
        <f>IF(B670&lt;(MAX(USER_INPUT!$J$14:$J$2000)),FINTERP(USER_INPUT!$J$14:$J$2000,USER_INPUT!$K$14:$K$2000,HYDROGRAPH!B670),0)</f>
        <v>0</v>
      </c>
      <c r="D670" s="132">
        <f t="shared" si="42"/>
        <v>0</v>
      </c>
      <c r="E670" s="162">
        <f t="shared" si="44"/>
        <v>0</v>
      </c>
      <c r="F670" s="162">
        <f t="shared" si="45"/>
        <v>0</v>
      </c>
      <c r="G670" s="162">
        <f>FINTERP(REFERENCE!$W$17:$W$67,REFERENCE!$V$17:$V$67,HYDROGRAPH!F670)</f>
        <v>0</v>
      </c>
      <c r="H670" s="132">
        <f>(F670-G670)/2*REFERENCE!$P$19</f>
        <v>0</v>
      </c>
      <c r="I670">
        <f>(FINTERP('STAGE-STORAGE'!$D$4:$D$54,'STAGE-STORAGE'!$A$4:$A$54,H670))</f>
        <v>0</v>
      </c>
    </row>
    <row r="671" spans="1:9" x14ac:dyDescent="0.25">
      <c r="A671">
        <v>668</v>
      </c>
      <c r="B671" s="132">
        <f t="shared" si="43"/>
        <v>111.16666666666666</v>
      </c>
      <c r="C671" s="162">
        <f>IF(B671&lt;(MAX(USER_INPUT!$J$14:$J$2000)),FINTERP(USER_INPUT!$J$14:$J$2000,USER_INPUT!$K$14:$K$2000,HYDROGRAPH!B671),0)</f>
        <v>0</v>
      </c>
      <c r="D671" s="132">
        <f t="shared" si="42"/>
        <v>0</v>
      </c>
      <c r="E671" s="162">
        <f t="shared" si="44"/>
        <v>0</v>
      </c>
      <c r="F671" s="162">
        <f t="shared" si="45"/>
        <v>0</v>
      </c>
      <c r="G671" s="162">
        <f>FINTERP(REFERENCE!$W$17:$W$67,REFERENCE!$V$17:$V$67,HYDROGRAPH!F671)</f>
        <v>0</v>
      </c>
      <c r="H671" s="132">
        <f>(F671-G671)/2*REFERENCE!$P$19</f>
        <v>0</v>
      </c>
      <c r="I671">
        <f>(FINTERP('STAGE-STORAGE'!$D$4:$D$54,'STAGE-STORAGE'!$A$4:$A$54,H671))</f>
        <v>0</v>
      </c>
    </row>
    <row r="672" spans="1:9" x14ac:dyDescent="0.25">
      <c r="A672">
        <v>669</v>
      </c>
      <c r="B672" s="132">
        <f t="shared" si="43"/>
        <v>111.33333333333333</v>
      </c>
      <c r="C672" s="162">
        <f>IF(B672&lt;(MAX(USER_INPUT!$J$14:$J$2000)),FINTERP(USER_INPUT!$J$14:$J$2000,USER_INPUT!$K$14:$K$2000,HYDROGRAPH!B672),0)</f>
        <v>0</v>
      </c>
      <c r="D672" s="132">
        <f t="shared" si="42"/>
        <v>0</v>
      </c>
      <c r="E672" s="162">
        <f t="shared" si="44"/>
        <v>0</v>
      </c>
      <c r="F672" s="162">
        <f t="shared" si="45"/>
        <v>0</v>
      </c>
      <c r="G672" s="162">
        <f>FINTERP(REFERENCE!$W$17:$W$67,REFERENCE!$V$17:$V$67,HYDROGRAPH!F672)</f>
        <v>0</v>
      </c>
      <c r="H672" s="132">
        <f>(F672-G672)/2*REFERENCE!$P$19</f>
        <v>0</v>
      </c>
      <c r="I672">
        <f>(FINTERP('STAGE-STORAGE'!$D$4:$D$54,'STAGE-STORAGE'!$A$4:$A$54,H672))</f>
        <v>0</v>
      </c>
    </row>
    <row r="673" spans="1:9" x14ac:dyDescent="0.25">
      <c r="A673">
        <v>670</v>
      </c>
      <c r="B673" s="132">
        <f t="shared" si="43"/>
        <v>111.5</v>
      </c>
      <c r="C673" s="162">
        <f>IF(B673&lt;(MAX(USER_INPUT!$J$14:$J$2000)),FINTERP(USER_INPUT!$J$14:$J$2000,USER_INPUT!$K$14:$K$2000,HYDROGRAPH!B673),0)</f>
        <v>0</v>
      </c>
      <c r="D673" s="132">
        <f t="shared" si="42"/>
        <v>0</v>
      </c>
      <c r="E673" s="162">
        <f t="shared" si="44"/>
        <v>0</v>
      </c>
      <c r="F673" s="162">
        <f t="shared" si="45"/>
        <v>0</v>
      </c>
      <c r="G673" s="162">
        <f>FINTERP(REFERENCE!$W$17:$W$67,REFERENCE!$V$17:$V$67,HYDROGRAPH!F673)</f>
        <v>0</v>
      </c>
      <c r="H673" s="132">
        <f>(F673-G673)/2*REFERENCE!$P$19</f>
        <v>0</v>
      </c>
      <c r="I673">
        <f>(FINTERP('STAGE-STORAGE'!$D$4:$D$54,'STAGE-STORAGE'!$A$4:$A$54,H673))</f>
        <v>0</v>
      </c>
    </row>
    <row r="674" spans="1:9" x14ac:dyDescent="0.25">
      <c r="A674">
        <v>671</v>
      </c>
      <c r="B674" s="132">
        <f t="shared" si="43"/>
        <v>111.66666666666666</v>
      </c>
      <c r="C674" s="162">
        <f>IF(B674&lt;(MAX(USER_INPUT!$J$14:$J$2000)),FINTERP(USER_INPUT!$J$14:$J$2000,USER_INPUT!$K$14:$K$2000,HYDROGRAPH!B674),0)</f>
        <v>0</v>
      </c>
      <c r="D674" s="132">
        <f t="shared" si="42"/>
        <v>0</v>
      </c>
      <c r="E674" s="162">
        <f t="shared" si="44"/>
        <v>0</v>
      </c>
      <c r="F674" s="162">
        <f t="shared" si="45"/>
        <v>0</v>
      </c>
      <c r="G674" s="162">
        <f>FINTERP(REFERENCE!$W$17:$W$67,REFERENCE!$V$17:$V$67,HYDROGRAPH!F674)</f>
        <v>0</v>
      </c>
      <c r="H674" s="132">
        <f>(F674-G674)/2*REFERENCE!$P$19</f>
        <v>0</v>
      </c>
      <c r="I674">
        <f>(FINTERP('STAGE-STORAGE'!$D$4:$D$54,'STAGE-STORAGE'!$A$4:$A$54,H674))</f>
        <v>0</v>
      </c>
    </row>
    <row r="675" spans="1:9" x14ac:dyDescent="0.25">
      <c r="A675">
        <v>672</v>
      </c>
      <c r="B675" s="132">
        <f t="shared" si="43"/>
        <v>111.83333333333333</v>
      </c>
      <c r="C675" s="162">
        <f>IF(B675&lt;(MAX(USER_INPUT!$J$14:$J$2000)),FINTERP(USER_INPUT!$J$14:$J$2000,USER_INPUT!$K$14:$K$2000,HYDROGRAPH!B675),0)</f>
        <v>0</v>
      </c>
      <c r="D675" s="132">
        <f t="shared" si="42"/>
        <v>0</v>
      </c>
      <c r="E675" s="162">
        <f t="shared" si="44"/>
        <v>0</v>
      </c>
      <c r="F675" s="162">
        <f t="shared" si="45"/>
        <v>0</v>
      </c>
      <c r="G675" s="162">
        <f>FINTERP(REFERENCE!$W$17:$W$67,REFERENCE!$V$17:$V$67,HYDROGRAPH!F675)</f>
        <v>0</v>
      </c>
      <c r="H675" s="132">
        <f>(F675-G675)/2*REFERENCE!$P$19</f>
        <v>0</v>
      </c>
      <c r="I675">
        <f>(FINTERP('STAGE-STORAGE'!$D$4:$D$54,'STAGE-STORAGE'!$A$4:$A$54,H675))</f>
        <v>0</v>
      </c>
    </row>
    <row r="676" spans="1:9" x14ac:dyDescent="0.25">
      <c r="A676">
        <v>673</v>
      </c>
      <c r="B676" s="132">
        <f t="shared" si="43"/>
        <v>112</v>
      </c>
      <c r="C676" s="162">
        <f>IF(B676&lt;(MAX(USER_INPUT!$J$14:$J$2000)),FINTERP(USER_INPUT!$J$14:$J$2000,USER_INPUT!$K$14:$K$2000,HYDROGRAPH!B676),0)</f>
        <v>0</v>
      </c>
      <c r="D676" s="132">
        <f t="shared" si="42"/>
        <v>0</v>
      </c>
      <c r="E676" s="162">
        <f t="shared" si="44"/>
        <v>0</v>
      </c>
      <c r="F676" s="162">
        <f t="shared" si="45"/>
        <v>0</v>
      </c>
      <c r="G676" s="162">
        <f>FINTERP(REFERENCE!$W$17:$W$67,REFERENCE!$V$17:$V$67,HYDROGRAPH!F676)</f>
        <v>0</v>
      </c>
      <c r="H676" s="132">
        <f>(F676-G676)/2*REFERENCE!$P$19</f>
        <v>0</v>
      </c>
      <c r="I676">
        <f>(FINTERP('STAGE-STORAGE'!$D$4:$D$54,'STAGE-STORAGE'!$A$4:$A$54,H676))</f>
        <v>0</v>
      </c>
    </row>
    <row r="677" spans="1:9" x14ac:dyDescent="0.25">
      <c r="A677">
        <v>674</v>
      </c>
      <c r="B677" s="132">
        <f t="shared" si="43"/>
        <v>112.16666666666666</v>
      </c>
      <c r="C677" s="162">
        <f>IF(B677&lt;(MAX(USER_INPUT!$J$14:$J$2000)),FINTERP(USER_INPUT!$J$14:$J$2000,USER_INPUT!$K$14:$K$2000,HYDROGRAPH!B677),0)</f>
        <v>0</v>
      </c>
      <c r="D677" s="132">
        <f t="shared" si="42"/>
        <v>0</v>
      </c>
      <c r="E677" s="162">
        <f t="shared" si="44"/>
        <v>0</v>
      </c>
      <c r="F677" s="162">
        <f t="shared" si="45"/>
        <v>0</v>
      </c>
      <c r="G677" s="162">
        <f>FINTERP(REFERENCE!$W$17:$W$67,REFERENCE!$V$17:$V$67,HYDROGRAPH!F677)</f>
        <v>0</v>
      </c>
      <c r="H677" s="132">
        <f>(F677-G677)/2*REFERENCE!$P$19</f>
        <v>0</v>
      </c>
      <c r="I677">
        <f>(FINTERP('STAGE-STORAGE'!$D$4:$D$54,'STAGE-STORAGE'!$A$4:$A$54,H677))</f>
        <v>0</v>
      </c>
    </row>
    <row r="678" spans="1:9" x14ac:dyDescent="0.25">
      <c r="A678">
        <v>675</v>
      </c>
      <c r="B678" s="132">
        <f t="shared" si="43"/>
        <v>112.33333333333333</v>
      </c>
      <c r="C678" s="162">
        <f>IF(B678&lt;(MAX(USER_INPUT!$J$14:$J$2000)),FINTERP(USER_INPUT!$J$14:$J$2000,USER_INPUT!$K$14:$K$2000,HYDROGRAPH!B678),0)</f>
        <v>0</v>
      </c>
      <c r="D678" s="132">
        <f t="shared" si="42"/>
        <v>0</v>
      </c>
      <c r="E678" s="162">
        <f t="shared" si="44"/>
        <v>0</v>
      </c>
      <c r="F678" s="162">
        <f t="shared" si="45"/>
        <v>0</v>
      </c>
      <c r="G678" s="162">
        <f>FINTERP(REFERENCE!$W$17:$W$67,REFERENCE!$V$17:$V$67,HYDROGRAPH!F678)</f>
        <v>0</v>
      </c>
      <c r="H678" s="132">
        <f>(F678-G678)/2*REFERENCE!$P$19</f>
        <v>0</v>
      </c>
      <c r="I678">
        <f>(FINTERP('STAGE-STORAGE'!$D$4:$D$54,'STAGE-STORAGE'!$A$4:$A$54,H678))</f>
        <v>0</v>
      </c>
    </row>
    <row r="679" spans="1:9" x14ac:dyDescent="0.25">
      <c r="A679">
        <v>676</v>
      </c>
      <c r="B679" s="132">
        <f t="shared" si="43"/>
        <v>112.5</v>
      </c>
      <c r="C679" s="162">
        <f>IF(B679&lt;(MAX(USER_INPUT!$J$14:$J$2000)),FINTERP(USER_INPUT!$J$14:$J$2000,USER_INPUT!$K$14:$K$2000,HYDROGRAPH!B679),0)</f>
        <v>0</v>
      </c>
      <c r="D679" s="132">
        <f t="shared" si="42"/>
        <v>0</v>
      </c>
      <c r="E679" s="162">
        <f t="shared" si="44"/>
        <v>0</v>
      </c>
      <c r="F679" s="162">
        <f t="shared" si="45"/>
        <v>0</v>
      </c>
      <c r="G679" s="162">
        <f>FINTERP(REFERENCE!$W$17:$W$67,REFERENCE!$V$17:$V$67,HYDROGRAPH!F679)</f>
        <v>0</v>
      </c>
      <c r="H679" s="132">
        <f>(F679-G679)/2*REFERENCE!$P$19</f>
        <v>0</v>
      </c>
      <c r="I679">
        <f>(FINTERP('STAGE-STORAGE'!$D$4:$D$54,'STAGE-STORAGE'!$A$4:$A$54,H679))</f>
        <v>0</v>
      </c>
    </row>
    <row r="680" spans="1:9" x14ac:dyDescent="0.25">
      <c r="A680">
        <v>677</v>
      </c>
      <c r="B680" s="132">
        <f t="shared" si="43"/>
        <v>112.66666666666666</v>
      </c>
      <c r="C680" s="162">
        <f>IF(B680&lt;(MAX(USER_INPUT!$J$14:$J$2000)),FINTERP(USER_INPUT!$J$14:$J$2000,USER_INPUT!$K$14:$K$2000,HYDROGRAPH!B680),0)</f>
        <v>0</v>
      </c>
      <c r="D680" s="132">
        <f t="shared" si="42"/>
        <v>0</v>
      </c>
      <c r="E680" s="162">
        <f t="shared" si="44"/>
        <v>0</v>
      </c>
      <c r="F680" s="162">
        <f t="shared" si="45"/>
        <v>0</v>
      </c>
      <c r="G680" s="162">
        <f>FINTERP(REFERENCE!$W$17:$W$67,REFERENCE!$V$17:$V$67,HYDROGRAPH!F680)</f>
        <v>0</v>
      </c>
      <c r="H680" s="132">
        <f>(F680-G680)/2*REFERENCE!$P$19</f>
        <v>0</v>
      </c>
      <c r="I680">
        <f>(FINTERP('STAGE-STORAGE'!$D$4:$D$54,'STAGE-STORAGE'!$A$4:$A$54,H680))</f>
        <v>0</v>
      </c>
    </row>
    <row r="681" spans="1:9" x14ac:dyDescent="0.25">
      <c r="A681">
        <v>678</v>
      </c>
      <c r="B681" s="132">
        <f t="shared" si="43"/>
        <v>112.83333333333333</v>
      </c>
      <c r="C681" s="162">
        <f>IF(B681&lt;(MAX(USER_INPUT!$J$14:$J$2000)),FINTERP(USER_INPUT!$J$14:$J$2000,USER_INPUT!$K$14:$K$2000,HYDROGRAPH!B681),0)</f>
        <v>0</v>
      </c>
      <c r="D681" s="132">
        <f t="shared" si="42"/>
        <v>0</v>
      </c>
      <c r="E681" s="162">
        <f t="shared" si="44"/>
        <v>0</v>
      </c>
      <c r="F681" s="162">
        <f t="shared" si="45"/>
        <v>0</v>
      </c>
      <c r="G681" s="162">
        <f>FINTERP(REFERENCE!$W$17:$W$67,REFERENCE!$V$17:$V$67,HYDROGRAPH!F681)</f>
        <v>0</v>
      </c>
      <c r="H681" s="132">
        <f>(F681-G681)/2*REFERENCE!$P$19</f>
        <v>0</v>
      </c>
      <c r="I681">
        <f>(FINTERP('STAGE-STORAGE'!$D$4:$D$54,'STAGE-STORAGE'!$A$4:$A$54,H681))</f>
        <v>0</v>
      </c>
    </row>
    <row r="682" spans="1:9" x14ac:dyDescent="0.25">
      <c r="A682">
        <v>679</v>
      </c>
      <c r="B682" s="132">
        <f t="shared" si="43"/>
        <v>113</v>
      </c>
      <c r="C682" s="162">
        <f>IF(B682&lt;(MAX(USER_INPUT!$J$14:$J$2000)),FINTERP(USER_INPUT!$J$14:$J$2000,USER_INPUT!$K$14:$K$2000,HYDROGRAPH!B682),0)</f>
        <v>0</v>
      </c>
      <c r="D682" s="132">
        <f t="shared" si="42"/>
        <v>0</v>
      </c>
      <c r="E682" s="162">
        <f t="shared" si="44"/>
        <v>0</v>
      </c>
      <c r="F682" s="162">
        <f t="shared" si="45"/>
        <v>0</v>
      </c>
      <c r="G682" s="162">
        <f>FINTERP(REFERENCE!$W$17:$W$67,REFERENCE!$V$17:$V$67,HYDROGRAPH!F682)</f>
        <v>0</v>
      </c>
      <c r="H682" s="132">
        <f>(F682-G682)/2*REFERENCE!$P$19</f>
        <v>0</v>
      </c>
      <c r="I682">
        <f>(FINTERP('STAGE-STORAGE'!$D$4:$D$54,'STAGE-STORAGE'!$A$4:$A$54,H682))</f>
        <v>0</v>
      </c>
    </row>
    <row r="683" spans="1:9" x14ac:dyDescent="0.25">
      <c r="A683">
        <v>680</v>
      </c>
      <c r="B683" s="132">
        <f t="shared" si="43"/>
        <v>113.16666666666666</v>
      </c>
      <c r="C683" s="162">
        <f>IF(B683&lt;(MAX(USER_INPUT!$J$14:$J$2000)),FINTERP(USER_INPUT!$J$14:$J$2000,USER_INPUT!$K$14:$K$2000,HYDROGRAPH!B683),0)</f>
        <v>0</v>
      </c>
      <c r="D683" s="132">
        <f t="shared" si="42"/>
        <v>0</v>
      </c>
      <c r="E683" s="162">
        <f t="shared" si="44"/>
        <v>0</v>
      </c>
      <c r="F683" s="162">
        <f t="shared" si="45"/>
        <v>0</v>
      </c>
      <c r="G683" s="162">
        <f>FINTERP(REFERENCE!$W$17:$W$67,REFERENCE!$V$17:$V$67,HYDROGRAPH!F683)</f>
        <v>0</v>
      </c>
      <c r="H683" s="132">
        <f>(F683-G683)/2*REFERENCE!$P$19</f>
        <v>0</v>
      </c>
      <c r="I683">
        <f>(FINTERP('STAGE-STORAGE'!$D$4:$D$54,'STAGE-STORAGE'!$A$4:$A$54,H683))</f>
        <v>0</v>
      </c>
    </row>
    <row r="684" spans="1:9" x14ac:dyDescent="0.25">
      <c r="A684">
        <v>681</v>
      </c>
      <c r="B684" s="132">
        <f t="shared" si="43"/>
        <v>113.33333333333333</v>
      </c>
      <c r="C684" s="162">
        <f>IF(B684&lt;(MAX(USER_INPUT!$J$14:$J$2000)),FINTERP(USER_INPUT!$J$14:$J$2000,USER_INPUT!$K$14:$K$2000,HYDROGRAPH!B684),0)</f>
        <v>0</v>
      </c>
      <c r="D684" s="132">
        <f t="shared" si="42"/>
        <v>0</v>
      </c>
      <c r="E684" s="162">
        <f t="shared" si="44"/>
        <v>0</v>
      </c>
      <c r="F684" s="162">
        <f t="shared" si="45"/>
        <v>0</v>
      </c>
      <c r="G684" s="162">
        <f>FINTERP(REFERENCE!$W$17:$W$67,REFERENCE!$V$17:$V$67,HYDROGRAPH!F684)</f>
        <v>0</v>
      </c>
      <c r="H684" s="132">
        <f>(F684-G684)/2*REFERENCE!$P$19</f>
        <v>0</v>
      </c>
      <c r="I684">
        <f>(FINTERP('STAGE-STORAGE'!$D$4:$D$54,'STAGE-STORAGE'!$A$4:$A$54,H684))</f>
        <v>0</v>
      </c>
    </row>
    <row r="685" spans="1:9" x14ac:dyDescent="0.25">
      <c r="A685">
        <v>682</v>
      </c>
      <c r="B685" s="132">
        <f t="shared" si="43"/>
        <v>113.5</v>
      </c>
      <c r="C685" s="162">
        <f>IF(B685&lt;(MAX(USER_INPUT!$J$14:$J$2000)),FINTERP(USER_INPUT!$J$14:$J$2000,USER_INPUT!$K$14:$K$2000,HYDROGRAPH!B685),0)</f>
        <v>0</v>
      </c>
      <c r="D685" s="132">
        <f t="shared" si="42"/>
        <v>0</v>
      </c>
      <c r="E685" s="162">
        <f t="shared" si="44"/>
        <v>0</v>
      </c>
      <c r="F685" s="162">
        <f t="shared" si="45"/>
        <v>0</v>
      </c>
      <c r="G685" s="162">
        <f>FINTERP(REFERENCE!$W$17:$W$67,REFERENCE!$V$17:$V$67,HYDROGRAPH!F685)</f>
        <v>0</v>
      </c>
      <c r="H685" s="132">
        <f>(F685-G685)/2*REFERENCE!$P$19</f>
        <v>0</v>
      </c>
      <c r="I685">
        <f>(FINTERP('STAGE-STORAGE'!$D$4:$D$54,'STAGE-STORAGE'!$A$4:$A$54,H685))</f>
        <v>0</v>
      </c>
    </row>
    <row r="686" spans="1:9" x14ac:dyDescent="0.25">
      <c r="A686">
        <v>683</v>
      </c>
      <c r="B686" s="132">
        <f t="shared" si="43"/>
        <v>113.66666666666666</v>
      </c>
      <c r="C686" s="162">
        <f>IF(B686&lt;(MAX(USER_INPUT!$J$14:$J$2000)),FINTERP(USER_INPUT!$J$14:$J$2000,USER_INPUT!$K$14:$K$2000,HYDROGRAPH!B686),0)</f>
        <v>0</v>
      </c>
      <c r="D686" s="132">
        <f t="shared" si="42"/>
        <v>0</v>
      </c>
      <c r="E686" s="162">
        <f t="shared" si="44"/>
        <v>0</v>
      </c>
      <c r="F686" s="162">
        <f t="shared" si="45"/>
        <v>0</v>
      </c>
      <c r="G686" s="162">
        <f>FINTERP(REFERENCE!$W$17:$W$67,REFERENCE!$V$17:$V$67,HYDROGRAPH!F686)</f>
        <v>0</v>
      </c>
      <c r="H686" s="132">
        <f>(F686-G686)/2*REFERENCE!$P$19</f>
        <v>0</v>
      </c>
      <c r="I686">
        <f>(FINTERP('STAGE-STORAGE'!$D$4:$D$54,'STAGE-STORAGE'!$A$4:$A$54,H686))</f>
        <v>0</v>
      </c>
    </row>
    <row r="687" spans="1:9" x14ac:dyDescent="0.25">
      <c r="A687">
        <v>684</v>
      </c>
      <c r="B687" s="132">
        <f t="shared" si="43"/>
        <v>113.83333333333333</v>
      </c>
      <c r="C687" s="162">
        <f>IF(B687&lt;(MAX(USER_INPUT!$J$14:$J$2000)),FINTERP(USER_INPUT!$J$14:$J$2000,USER_INPUT!$K$14:$K$2000,HYDROGRAPH!B687),0)</f>
        <v>0</v>
      </c>
      <c r="D687" s="132">
        <f t="shared" si="42"/>
        <v>0</v>
      </c>
      <c r="E687" s="162">
        <f t="shared" si="44"/>
        <v>0</v>
      </c>
      <c r="F687" s="162">
        <f t="shared" si="45"/>
        <v>0</v>
      </c>
      <c r="G687" s="162">
        <f>FINTERP(REFERENCE!$W$17:$W$67,REFERENCE!$V$17:$V$67,HYDROGRAPH!F687)</f>
        <v>0</v>
      </c>
      <c r="H687" s="132">
        <f>(F687-G687)/2*REFERENCE!$P$19</f>
        <v>0</v>
      </c>
      <c r="I687">
        <f>(FINTERP('STAGE-STORAGE'!$D$4:$D$54,'STAGE-STORAGE'!$A$4:$A$54,H687))</f>
        <v>0</v>
      </c>
    </row>
    <row r="688" spans="1:9" x14ac:dyDescent="0.25">
      <c r="A688">
        <v>685</v>
      </c>
      <c r="B688" s="132">
        <f t="shared" si="43"/>
        <v>114</v>
      </c>
      <c r="C688" s="162">
        <f>IF(B688&lt;(MAX(USER_INPUT!$J$14:$J$2000)),FINTERP(USER_INPUT!$J$14:$J$2000,USER_INPUT!$K$14:$K$2000,HYDROGRAPH!B688),0)</f>
        <v>0</v>
      </c>
      <c r="D688" s="132">
        <f t="shared" si="42"/>
        <v>0</v>
      </c>
      <c r="E688" s="162">
        <f t="shared" si="44"/>
        <v>0</v>
      </c>
      <c r="F688" s="162">
        <f t="shared" si="45"/>
        <v>0</v>
      </c>
      <c r="G688" s="162">
        <f>FINTERP(REFERENCE!$W$17:$W$67,REFERENCE!$V$17:$V$67,HYDROGRAPH!F688)</f>
        <v>0</v>
      </c>
      <c r="H688" s="132">
        <f>(F688-G688)/2*REFERENCE!$P$19</f>
        <v>0</v>
      </c>
      <c r="I688">
        <f>(FINTERP('STAGE-STORAGE'!$D$4:$D$54,'STAGE-STORAGE'!$A$4:$A$54,H688))</f>
        <v>0</v>
      </c>
    </row>
    <row r="689" spans="1:9" x14ac:dyDescent="0.25">
      <c r="A689">
        <v>686</v>
      </c>
      <c r="B689" s="132">
        <f t="shared" si="43"/>
        <v>114.16666666666666</v>
      </c>
      <c r="C689" s="162">
        <f>IF(B689&lt;(MAX(USER_INPUT!$J$14:$J$2000)),FINTERP(USER_INPUT!$J$14:$J$2000,USER_INPUT!$K$14:$K$2000,HYDROGRAPH!B689),0)</f>
        <v>0</v>
      </c>
      <c r="D689" s="132">
        <f t="shared" si="42"/>
        <v>0</v>
      </c>
      <c r="E689" s="162">
        <f t="shared" si="44"/>
        <v>0</v>
      </c>
      <c r="F689" s="162">
        <f t="shared" si="45"/>
        <v>0</v>
      </c>
      <c r="G689" s="162">
        <f>FINTERP(REFERENCE!$W$17:$W$67,REFERENCE!$V$17:$V$67,HYDROGRAPH!F689)</f>
        <v>0</v>
      </c>
      <c r="H689" s="132">
        <f>(F689-G689)/2*REFERENCE!$P$19</f>
        <v>0</v>
      </c>
      <c r="I689">
        <f>(FINTERP('STAGE-STORAGE'!$D$4:$D$54,'STAGE-STORAGE'!$A$4:$A$54,H689))</f>
        <v>0</v>
      </c>
    </row>
    <row r="690" spans="1:9" x14ac:dyDescent="0.25">
      <c r="A690">
        <v>687</v>
      </c>
      <c r="B690" s="132">
        <f t="shared" si="43"/>
        <v>114.33333333333333</v>
      </c>
      <c r="C690" s="162">
        <f>IF(B690&lt;(MAX(USER_INPUT!$J$14:$J$2000)),FINTERP(USER_INPUT!$J$14:$J$2000,USER_INPUT!$K$14:$K$2000,HYDROGRAPH!B690),0)</f>
        <v>0</v>
      </c>
      <c r="D690" s="132">
        <f t="shared" si="42"/>
        <v>0</v>
      </c>
      <c r="E690" s="162">
        <f t="shared" si="44"/>
        <v>0</v>
      </c>
      <c r="F690" s="162">
        <f t="shared" si="45"/>
        <v>0</v>
      </c>
      <c r="G690" s="162">
        <f>FINTERP(REFERENCE!$W$17:$W$67,REFERENCE!$V$17:$V$67,HYDROGRAPH!F690)</f>
        <v>0</v>
      </c>
      <c r="H690" s="132">
        <f>(F690-G690)/2*REFERENCE!$P$19</f>
        <v>0</v>
      </c>
      <c r="I690">
        <f>(FINTERP('STAGE-STORAGE'!$D$4:$D$54,'STAGE-STORAGE'!$A$4:$A$54,H690))</f>
        <v>0</v>
      </c>
    </row>
    <row r="691" spans="1:9" x14ac:dyDescent="0.25">
      <c r="A691">
        <v>688</v>
      </c>
      <c r="B691" s="132">
        <f t="shared" si="43"/>
        <v>114.5</v>
      </c>
      <c r="C691" s="162">
        <f>IF(B691&lt;(MAX(USER_INPUT!$J$14:$J$2000)),FINTERP(USER_INPUT!$J$14:$J$2000,USER_INPUT!$K$14:$K$2000,HYDROGRAPH!B691),0)</f>
        <v>0</v>
      </c>
      <c r="D691" s="132">
        <f t="shared" si="42"/>
        <v>0</v>
      </c>
      <c r="E691" s="162">
        <f t="shared" si="44"/>
        <v>0</v>
      </c>
      <c r="F691" s="162">
        <f t="shared" si="45"/>
        <v>0</v>
      </c>
      <c r="G691" s="162">
        <f>FINTERP(REFERENCE!$W$17:$W$67,REFERENCE!$V$17:$V$67,HYDROGRAPH!F691)</f>
        <v>0</v>
      </c>
      <c r="H691" s="132">
        <f>(F691-G691)/2*REFERENCE!$P$19</f>
        <v>0</v>
      </c>
      <c r="I691">
        <f>(FINTERP('STAGE-STORAGE'!$D$4:$D$54,'STAGE-STORAGE'!$A$4:$A$54,H691))</f>
        <v>0</v>
      </c>
    </row>
    <row r="692" spans="1:9" x14ac:dyDescent="0.25">
      <c r="A692">
        <v>689</v>
      </c>
      <c r="B692" s="132">
        <f t="shared" si="43"/>
        <v>114.66666666666666</v>
      </c>
      <c r="C692" s="162">
        <f>IF(B692&lt;(MAX(USER_INPUT!$J$14:$J$2000)),FINTERP(USER_INPUT!$J$14:$J$2000,USER_INPUT!$K$14:$K$2000,HYDROGRAPH!B692),0)</f>
        <v>0</v>
      </c>
      <c r="D692" s="132">
        <f t="shared" si="42"/>
        <v>0</v>
      </c>
      <c r="E692" s="162">
        <f t="shared" si="44"/>
        <v>0</v>
      </c>
      <c r="F692" s="162">
        <f t="shared" si="45"/>
        <v>0</v>
      </c>
      <c r="G692" s="162">
        <f>FINTERP(REFERENCE!$W$17:$W$67,REFERENCE!$V$17:$V$67,HYDROGRAPH!F692)</f>
        <v>0</v>
      </c>
      <c r="H692" s="132">
        <f>(F692-G692)/2*REFERENCE!$P$19</f>
        <v>0</v>
      </c>
      <c r="I692">
        <f>(FINTERP('STAGE-STORAGE'!$D$4:$D$54,'STAGE-STORAGE'!$A$4:$A$54,H692))</f>
        <v>0</v>
      </c>
    </row>
    <row r="693" spans="1:9" x14ac:dyDescent="0.25">
      <c r="A693">
        <v>690</v>
      </c>
      <c r="B693" s="132">
        <f t="shared" si="43"/>
        <v>114.83333333333333</v>
      </c>
      <c r="C693" s="162">
        <f>IF(B693&lt;(MAX(USER_INPUT!$J$14:$J$2000)),FINTERP(USER_INPUT!$J$14:$J$2000,USER_INPUT!$K$14:$K$2000,HYDROGRAPH!B693),0)</f>
        <v>0</v>
      </c>
      <c r="D693" s="132">
        <f t="shared" si="42"/>
        <v>0</v>
      </c>
      <c r="E693" s="162">
        <f t="shared" si="44"/>
        <v>0</v>
      </c>
      <c r="F693" s="162">
        <f t="shared" si="45"/>
        <v>0</v>
      </c>
      <c r="G693" s="162">
        <f>FINTERP(REFERENCE!$W$17:$W$67,REFERENCE!$V$17:$V$67,HYDROGRAPH!F693)</f>
        <v>0</v>
      </c>
      <c r="H693" s="132">
        <f>(F693-G693)/2*REFERENCE!$P$19</f>
        <v>0</v>
      </c>
      <c r="I693">
        <f>(FINTERP('STAGE-STORAGE'!$D$4:$D$54,'STAGE-STORAGE'!$A$4:$A$54,H693))</f>
        <v>0</v>
      </c>
    </row>
    <row r="694" spans="1:9" x14ac:dyDescent="0.25">
      <c r="A694">
        <v>691</v>
      </c>
      <c r="B694" s="132">
        <f t="shared" si="43"/>
        <v>115</v>
      </c>
      <c r="C694" s="162">
        <f>IF(B694&lt;(MAX(USER_INPUT!$J$14:$J$2000)),FINTERP(USER_INPUT!$J$14:$J$2000,USER_INPUT!$K$14:$K$2000,HYDROGRAPH!B694),0)</f>
        <v>0</v>
      </c>
      <c r="D694" s="132">
        <f t="shared" si="42"/>
        <v>0</v>
      </c>
      <c r="E694" s="162">
        <f t="shared" si="44"/>
        <v>0</v>
      </c>
      <c r="F694" s="162">
        <f t="shared" si="45"/>
        <v>0</v>
      </c>
      <c r="G694" s="162">
        <f>FINTERP(REFERENCE!$W$17:$W$67,REFERENCE!$V$17:$V$67,HYDROGRAPH!F694)</f>
        <v>0</v>
      </c>
      <c r="H694" s="132">
        <f>(F694-G694)/2*REFERENCE!$P$19</f>
        <v>0</v>
      </c>
      <c r="I694">
        <f>(FINTERP('STAGE-STORAGE'!$D$4:$D$54,'STAGE-STORAGE'!$A$4:$A$54,H694))</f>
        <v>0</v>
      </c>
    </row>
    <row r="695" spans="1:9" x14ac:dyDescent="0.25">
      <c r="A695">
        <v>692</v>
      </c>
      <c r="B695" s="132">
        <f t="shared" si="43"/>
        <v>115.16666666666666</v>
      </c>
      <c r="C695" s="162">
        <f>IF(B695&lt;(MAX(USER_INPUT!$J$14:$J$2000)),FINTERP(USER_INPUT!$J$14:$J$2000,USER_INPUT!$K$14:$K$2000,HYDROGRAPH!B695),0)</f>
        <v>0</v>
      </c>
      <c r="D695" s="132">
        <f t="shared" si="42"/>
        <v>0</v>
      </c>
      <c r="E695" s="162">
        <f t="shared" si="44"/>
        <v>0</v>
      </c>
      <c r="F695" s="162">
        <f t="shared" si="45"/>
        <v>0</v>
      </c>
      <c r="G695" s="162">
        <f>FINTERP(REFERENCE!$W$17:$W$67,REFERENCE!$V$17:$V$67,HYDROGRAPH!F695)</f>
        <v>0</v>
      </c>
      <c r="H695" s="132">
        <f>(F695-G695)/2*REFERENCE!$P$19</f>
        <v>0</v>
      </c>
      <c r="I695">
        <f>(FINTERP('STAGE-STORAGE'!$D$4:$D$54,'STAGE-STORAGE'!$A$4:$A$54,H695))</f>
        <v>0</v>
      </c>
    </row>
    <row r="696" spans="1:9" x14ac:dyDescent="0.25">
      <c r="A696">
        <v>693</v>
      </c>
      <c r="B696" s="132">
        <f t="shared" si="43"/>
        <v>115.33333333333333</v>
      </c>
      <c r="C696" s="162">
        <f>IF(B696&lt;(MAX(USER_INPUT!$J$14:$J$2000)),FINTERP(USER_INPUT!$J$14:$J$2000,USER_INPUT!$K$14:$K$2000,HYDROGRAPH!B696),0)</f>
        <v>0</v>
      </c>
      <c r="D696" s="132">
        <f t="shared" si="42"/>
        <v>0</v>
      </c>
      <c r="E696" s="162">
        <f t="shared" si="44"/>
        <v>0</v>
      </c>
      <c r="F696" s="162">
        <f t="shared" si="45"/>
        <v>0</v>
      </c>
      <c r="G696" s="162">
        <f>FINTERP(REFERENCE!$W$17:$W$67,REFERENCE!$V$17:$V$67,HYDROGRAPH!F696)</f>
        <v>0</v>
      </c>
      <c r="H696" s="132">
        <f>(F696-G696)/2*REFERENCE!$P$19</f>
        <v>0</v>
      </c>
      <c r="I696">
        <f>(FINTERP('STAGE-STORAGE'!$D$4:$D$54,'STAGE-STORAGE'!$A$4:$A$54,H696))</f>
        <v>0</v>
      </c>
    </row>
    <row r="697" spans="1:9" x14ac:dyDescent="0.25">
      <c r="A697">
        <v>694</v>
      </c>
      <c r="B697" s="132">
        <f t="shared" si="43"/>
        <v>115.5</v>
      </c>
      <c r="C697" s="162">
        <f>IF(B697&lt;(MAX(USER_INPUT!$J$14:$J$2000)),FINTERP(USER_INPUT!$J$14:$J$2000,USER_INPUT!$K$14:$K$2000,HYDROGRAPH!B697),0)</f>
        <v>0</v>
      </c>
      <c r="D697" s="132">
        <f t="shared" si="42"/>
        <v>0</v>
      </c>
      <c r="E697" s="162">
        <f t="shared" si="44"/>
        <v>0</v>
      </c>
      <c r="F697" s="162">
        <f t="shared" si="45"/>
        <v>0</v>
      </c>
      <c r="G697" s="162">
        <f>FINTERP(REFERENCE!$W$17:$W$67,REFERENCE!$V$17:$V$67,HYDROGRAPH!F697)</f>
        <v>0</v>
      </c>
      <c r="H697" s="132">
        <f>(F697-G697)/2*REFERENCE!$P$19</f>
        <v>0</v>
      </c>
      <c r="I697">
        <f>(FINTERP('STAGE-STORAGE'!$D$4:$D$54,'STAGE-STORAGE'!$A$4:$A$54,H697))</f>
        <v>0</v>
      </c>
    </row>
    <row r="698" spans="1:9" x14ac:dyDescent="0.25">
      <c r="A698">
        <v>695</v>
      </c>
      <c r="B698" s="132">
        <f t="shared" si="43"/>
        <v>115.66666666666666</v>
      </c>
      <c r="C698" s="162">
        <f>IF(B698&lt;(MAX(USER_INPUT!$J$14:$J$2000)),FINTERP(USER_INPUT!$J$14:$J$2000,USER_INPUT!$K$14:$K$2000,HYDROGRAPH!B698),0)</f>
        <v>0</v>
      </c>
      <c r="D698" s="132">
        <f t="shared" si="42"/>
        <v>0</v>
      </c>
      <c r="E698" s="162">
        <f t="shared" si="44"/>
        <v>0</v>
      </c>
      <c r="F698" s="162">
        <f t="shared" si="45"/>
        <v>0</v>
      </c>
      <c r="G698" s="162">
        <f>FINTERP(REFERENCE!$W$17:$W$67,REFERENCE!$V$17:$V$67,HYDROGRAPH!F698)</f>
        <v>0</v>
      </c>
      <c r="H698" s="132">
        <f>(F698-G698)/2*REFERENCE!$P$19</f>
        <v>0</v>
      </c>
      <c r="I698">
        <f>(FINTERP('STAGE-STORAGE'!$D$4:$D$54,'STAGE-STORAGE'!$A$4:$A$54,H698))</f>
        <v>0</v>
      </c>
    </row>
    <row r="699" spans="1:9" x14ac:dyDescent="0.25">
      <c r="A699">
        <v>696</v>
      </c>
      <c r="B699" s="132">
        <f t="shared" si="43"/>
        <v>115.83333333333333</v>
      </c>
      <c r="C699" s="162">
        <f>IF(B699&lt;(MAX(USER_INPUT!$J$14:$J$2000)),FINTERP(USER_INPUT!$J$14:$J$2000,USER_INPUT!$K$14:$K$2000,HYDROGRAPH!B699),0)</f>
        <v>0</v>
      </c>
      <c r="D699" s="132">
        <f t="shared" si="42"/>
        <v>0</v>
      </c>
      <c r="E699" s="162">
        <f t="shared" si="44"/>
        <v>0</v>
      </c>
      <c r="F699" s="162">
        <f t="shared" si="45"/>
        <v>0</v>
      </c>
      <c r="G699" s="162">
        <f>FINTERP(REFERENCE!$W$17:$W$67,REFERENCE!$V$17:$V$67,HYDROGRAPH!F699)</f>
        <v>0</v>
      </c>
      <c r="H699" s="132">
        <f>(F699-G699)/2*REFERENCE!$P$19</f>
        <v>0</v>
      </c>
      <c r="I699">
        <f>(FINTERP('STAGE-STORAGE'!$D$4:$D$54,'STAGE-STORAGE'!$A$4:$A$54,H699))</f>
        <v>0</v>
      </c>
    </row>
    <row r="700" spans="1:9" x14ac:dyDescent="0.25">
      <c r="A700">
        <v>697</v>
      </c>
      <c r="B700" s="132">
        <f t="shared" si="43"/>
        <v>116</v>
      </c>
      <c r="C700" s="162">
        <f>IF(B700&lt;(MAX(USER_INPUT!$J$14:$J$2000)),FINTERP(USER_INPUT!$J$14:$J$2000,USER_INPUT!$K$14:$K$2000,HYDROGRAPH!B700),0)</f>
        <v>0</v>
      </c>
      <c r="D700" s="132">
        <f t="shared" si="42"/>
        <v>0</v>
      </c>
      <c r="E700" s="162">
        <f t="shared" si="44"/>
        <v>0</v>
      </c>
      <c r="F700" s="162">
        <f t="shared" si="45"/>
        <v>0</v>
      </c>
      <c r="G700" s="162">
        <f>FINTERP(REFERENCE!$W$17:$W$67,REFERENCE!$V$17:$V$67,HYDROGRAPH!F700)</f>
        <v>0</v>
      </c>
      <c r="H700" s="132">
        <f>(F700-G700)/2*REFERENCE!$P$19</f>
        <v>0</v>
      </c>
      <c r="I700">
        <f>(FINTERP('STAGE-STORAGE'!$D$4:$D$54,'STAGE-STORAGE'!$A$4:$A$54,H700))</f>
        <v>0</v>
      </c>
    </row>
    <row r="701" spans="1:9" x14ac:dyDescent="0.25">
      <c r="A701">
        <v>698</v>
      </c>
      <c r="B701" s="132">
        <f t="shared" si="43"/>
        <v>116.16666666666666</v>
      </c>
      <c r="C701" s="162">
        <f>IF(B701&lt;(MAX(USER_INPUT!$J$14:$J$2000)),FINTERP(USER_INPUT!$J$14:$J$2000,USER_INPUT!$K$14:$K$2000,HYDROGRAPH!B701),0)</f>
        <v>0</v>
      </c>
      <c r="D701" s="132">
        <f t="shared" si="42"/>
        <v>0</v>
      </c>
      <c r="E701" s="162">
        <f t="shared" si="44"/>
        <v>0</v>
      </c>
      <c r="F701" s="162">
        <f t="shared" si="45"/>
        <v>0</v>
      </c>
      <c r="G701" s="162">
        <f>FINTERP(REFERENCE!$W$17:$W$67,REFERENCE!$V$17:$V$67,HYDROGRAPH!F701)</f>
        <v>0</v>
      </c>
      <c r="H701" s="132">
        <f>(F701-G701)/2*REFERENCE!$P$19</f>
        <v>0</v>
      </c>
      <c r="I701">
        <f>(FINTERP('STAGE-STORAGE'!$D$4:$D$54,'STAGE-STORAGE'!$A$4:$A$54,H701))</f>
        <v>0</v>
      </c>
    </row>
    <row r="702" spans="1:9" x14ac:dyDescent="0.25">
      <c r="A702">
        <v>699</v>
      </c>
      <c r="B702" s="132">
        <f t="shared" si="43"/>
        <v>116.33333333333333</v>
      </c>
      <c r="C702" s="162">
        <f>IF(B702&lt;(MAX(USER_INPUT!$J$14:$J$2000)),FINTERP(USER_INPUT!$J$14:$J$2000,USER_INPUT!$K$14:$K$2000,HYDROGRAPH!B702),0)</f>
        <v>0</v>
      </c>
      <c r="D702" s="132">
        <f t="shared" si="42"/>
        <v>0</v>
      </c>
      <c r="E702" s="162">
        <f t="shared" si="44"/>
        <v>0</v>
      </c>
      <c r="F702" s="162">
        <f t="shared" si="45"/>
        <v>0</v>
      </c>
      <c r="G702" s="162">
        <f>FINTERP(REFERENCE!$W$17:$W$67,REFERENCE!$V$17:$V$67,HYDROGRAPH!F702)</f>
        <v>0</v>
      </c>
      <c r="H702" s="132">
        <f>(F702-G702)/2*REFERENCE!$P$19</f>
        <v>0</v>
      </c>
      <c r="I702">
        <f>(FINTERP('STAGE-STORAGE'!$D$4:$D$54,'STAGE-STORAGE'!$A$4:$A$54,H702))</f>
        <v>0</v>
      </c>
    </row>
    <row r="703" spans="1:9" x14ac:dyDescent="0.25">
      <c r="A703">
        <v>700</v>
      </c>
      <c r="B703" s="132">
        <f t="shared" si="43"/>
        <v>116.5</v>
      </c>
      <c r="C703" s="162">
        <f>IF(B703&lt;(MAX(USER_INPUT!$J$14:$J$2000)),FINTERP(USER_INPUT!$J$14:$J$2000,USER_INPUT!$K$14:$K$2000,HYDROGRAPH!B703),0)</f>
        <v>0</v>
      </c>
      <c r="D703" s="132">
        <f t="shared" si="42"/>
        <v>0</v>
      </c>
      <c r="E703" s="162">
        <f t="shared" si="44"/>
        <v>0</v>
      </c>
      <c r="F703" s="162">
        <f t="shared" si="45"/>
        <v>0</v>
      </c>
      <c r="G703" s="162">
        <f>FINTERP(REFERENCE!$W$17:$W$67,REFERENCE!$V$17:$V$67,HYDROGRAPH!F703)</f>
        <v>0</v>
      </c>
      <c r="H703" s="132">
        <f>(F703-G703)/2*REFERENCE!$P$19</f>
        <v>0</v>
      </c>
      <c r="I703">
        <f>(FINTERP('STAGE-STORAGE'!$D$4:$D$54,'STAGE-STORAGE'!$A$4:$A$54,H703))</f>
        <v>0</v>
      </c>
    </row>
    <row r="704" spans="1:9" x14ac:dyDescent="0.25">
      <c r="A704">
        <v>701</v>
      </c>
      <c r="B704" s="132">
        <f t="shared" si="43"/>
        <v>116.66666666666666</v>
      </c>
      <c r="C704" s="162">
        <f>IF(B704&lt;(MAX(USER_INPUT!$J$14:$J$2000)),FINTERP(USER_INPUT!$J$14:$J$2000,USER_INPUT!$K$14:$K$2000,HYDROGRAPH!B704),0)</f>
        <v>0</v>
      </c>
      <c r="D704" s="132">
        <f t="shared" si="42"/>
        <v>0</v>
      </c>
      <c r="E704" s="162">
        <f t="shared" si="44"/>
        <v>0</v>
      </c>
      <c r="F704" s="162">
        <f t="shared" si="45"/>
        <v>0</v>
      </c>
      <c r="G704" s="162">
        <f>FINTERP(REFERENCE!$W$17:$W$67,REFERENCE!$V$17:$V$67,HYDROGRAPH!F704)</f>
        <v>0</v>
      </c>
      <c r="H704" s="132">
        <f>(F704-G704)/2*REFERENCE!$P$19</f>
        <v>0</v>
      </c>
      <c r="I704">
        <f>(FINTERP('STAGE-STORAGE'!$D$4:$D$54,'STAGE-STORAGE'!$A$4:$A$54,H704))</f>
        <v>0</v>
      </c>
    </row>
    <row r="705" spans="1:9" x14ac:dyDescent="0.25">
      <c r="A705">
        <v>702</v>
      </c>
      <c r="B705" s="132">
        <f t="shared" si="43"/>
        <v>116.83333333333333</v>
      </c>
      <c r="C705" s="162">
        <f>IF(B705&lt;(MAX(USER_INPUT!$J$14:$J$2000)),FINTERP(USER_INPUT!$J$14:$J$2000,USER_INPUT!$K$14:$K$2000,HYDROGRAPH!B705),0)</f>
        <v>0</v>
      </c>
      <c r="D705" s="132">
        <f t="shared" si="42"/>
        <v>0</v>
      </c>
      <c r="E705" s="162">
        <f t="shared" si="44"/>
        <v>0</v>
      </c>
      <c r="F705" s="162">
        <f t="shared" si="45"/>
        <v>0</v>
      </c>
      <c r="G705" s="162">
        <f>FINTERP(REFERENCE!$W$17:$W$67,REFERENCE!$V$17:$V$67,HYDROGRAPH!F705)</f>
        <v>0</v>
      </c>
      <c r="H705" s="132">
        <f>(F705-G705)/2*REFERENCE!$P$19</f>
        <v>0</v>
      </c>
      <c r="I705">
        <f>(FINTERP('STAGE-STORAGE'!$D$4:$D$54,'STAGE-STORAGE'!$A$4:$A$54,H705))</f>
        <v>0</v>
      </c>
    </row>
    <row r="706" spans="1:9" x14ac:dyDescent="0.25">
      <c r="A706">
        <v>703</v>
      </c>
      <c r="B706" s="132">
        <f t="shared" si="43"/>
        <v>117</v>
      </c>
      <c r="C706" s="162">
        <f>IF(B706&lt;(MAX(USER_INPUT!$J$14:$J$2000)),FINTERP(USER_INPUT!$J$14:$J$2000,USER_INPUT!$K$14:$K$2000,HYDROGRAPH!B706),0)</f>
        <v>0</v>
      </c>
      <c r="D706" s="132">
        <f t="shared" si="42"/>
        <v>0</v>
      </c>
      <c r="E706" s="162">
        <f t="shared" si="44"/>
        <v>0</v>
      </c>
      <c r="F706" s="162">
        <f t="shared" si="45"/>
        <v>0</v>
      </c>
      <c r="G706" s="162">
        <f>FINTERP(REFERENCE!$W$17:$W$67,REFERENCE!$V$17:$V$67,HYDROGRAPH!F706)</f>
        <v>0</v>
      </c>
      <c r="H706" s="132">
        <f>(F706-G706)/2*REFERENCE!$P$19</f>
        <v>0</v>
      </c>
      <c r="I706">
        <f>(FINTERP('STAGE-STORAGE'!$D$4:$D$54,'STAGE-STORAGE'!$A$4:$A$54,H706))</f>
        <v>0</v>
      </c>
    </row>
    <row r="707" spans="1:9" x14ac:dyDescent="0.25">
      <c r="A707">
        <v>704</v>
      </c>
      <c r="B707" s="132">
        <f t="shared" si="43"/>
        <v>117.16666666666666</v>
      </c>
      <c r="C707" s="162">
        <f>IF(B707&lt;(MAX(USER_INPUT!$J$14:$J$2000)),FINTERP(USER_INPUT!$J$14:$J$2000,USER_INPUT!$K$14:$K$2000,HYDROGRAPH!B707),0)</f>
        <v>0</v>
      </c>
      <c r="D707" s="132">
        <f t="shared" si="42"/>
        <v>0</v>
      </c>
      <c r="E707" s="162">
        <f t="shared" si="44"/>
        <v>0</v>
      </c>
      <c r="F707" s="162">
        <f t="shared" si="45"/>
        <v>0</v>
      </c>
      <c r="G707" s="162">
        <f>FINTERP(REFERENCE!$W$17:$W$67,REFERENCE!$V$17:$V$67,HYDROGRAPH!F707)</f>
        <v>0</v>
      </c>
      <c r="H707" s="132">
        <f>(F707-G707)/2*REFERENCE!$P$19</f>
        <v>0</v>
      </c>
      <c r="I707">
        <f>(FINTERP('STAGE-STORAGE'!$D$4:$D$54,'STAGE-STORAGE'!$A$4:$A$54,H707))</f>
        <v>0</v>
      </c>
    </row>
    <row r="708" spans="1:9" x14ac:dyDescent="0.25">
      <c r="A708">
        <v>705</v>
      </c>
      <c r="B708" s="132">
        <f t="shared" si="43"/>
        <v>117.33333333333333</v>
      </c>
      <c r="C708" s="162">
        <f>IF(B708&lt;(MAX(USER_INPUT!$J$14:$J$2000)),FINTERP(USER_INPUT!$J$14:$J$2000,USER_INPUT!$K$14:$K$2000,HYDROGRAPH!B708),0)</f>
        <v>0</v>
      </c>
      <c r="D708" s="132">
        <f t="shared" si="42"/>
        <v>0</v>
      </c>
      <c r="E708" s="162">
        <f t="shared" si="44"/>
        <v>0</v>
      </c>
      <c r="F708" s="162">
        <f t="shared" si="45"/>
        <v>0</v>
      </c>
      <c r="G708" s="162">
        <f>FINTERP(REFERENCE!$W$17:$W$67,REFERENCE!$V$17:$V$67,HYDROGRAPH!F708)</f>
        <v>0</v>
      </c>
      <c r="H708" s="132">
        <f>(F708-G708)/2*REFERENCE!$P$19</f>
        <v>0</v>
      </c>
      <c r="I708">
        <f>(FINTERP('STAGE-STORAGE'!$D$4:$D$54,'STAGE-STORAGE'!$A$4:$A$54,H708))</f>
        <v>0</v>
      </c>
    </row>
    <row r="709" spans="1:9" x14ac:dyDescent="0.25">
      <c r="A709">
        <v>706</v>
      </c>
      <c r="B709" s="132">
        <f t="shared" si="43"/>
        <v>117.5</v>
      </c>
      <c r="C709" s="162">
        <f>IF(B709&lt;(MAX(USER_INPUT!$J$14:$J$2000)),FINTERP(USER_INPUT!$J$14:$J$2000,USER_INPUT!$K$14:$K$2000,HYDROGRAPH!B709),0)</f>
        <v>0</v>
      </c>
      <c r="D709" s="132">
        <f t="shared" ref="D709:D772" si="46">C709+C710</f>
        <v>0</v>
      </c>
      <c r="E709" s="162">
        <f t="shared" si="44"/>
        <v>0</v>
      </c>
      <c r="F709" s="162">
        <f t="shared" si="45"/>
        <v>0</v>
      </c>
      <c r="G709" s="162">
        <f>FINTERP(REFERENCE!$W$17:$W$67,REFERENCE!$V$17:$V$67,HYDROGRAPH!F709)</f>
        <v>0</v>
      </c>
      <c r="H709" s="132">
        <f>(F709-G709)/2*REFERENCE!$P$19</f>
        <v>0</v>
      </c>
      <c r="I709">
        <f>(FINTERP('STAGE-STORAGE'!$D$4:$D$54,'STAGE-STORAGE'!$A$4:$A$54,H709))</f>
        <v>0</v>
      </c>
    </row>
    <row r="710" spans="1:9" x14ac:dyDescent="0.25">
      <c r="A710">
        <v>707</v>
      </c>
      <c r="B710" s="132">
        <f t="shared" si="43"/>
        <v>117.66666666666666</v>
      </c>
      <c r="C710" s="162">
        <f>IF(B710&lt;(MAX(USER_INPUT!$J$14:$J$2000)),FINTERP(USER_INPUT!$J$14:$J$2000,USER_INPUT!$K$14:$K$2000,HYDROGRAPH!B710),0)</f>
        <v>0</v>
      </c>
      <c r="D710" s="132">
        <f t="shared" si="46"/>
        <v>0</v>
      </c>
      <c r="E710" s="162">
        <f t="shared" si="44"/>
        <v>0</v>
      </c>
      <c r="F710" s="162">
        <f t="shared" si="45"/>
        <v>0</v>
      </c>
      <c r="G710" s="162">
        <f>FINTERP(REFERENCE!$W$17:$W$67,REFERENCE!$V$17:$V$67,HYDROGRAPH!F710)</f>
        <v>0</v>
      </c>
      <c r="H710" s="132">
        <f>(F710-G710)/2*REFERENCE!$P$19</f>
        <v>0</v>
      </c>
      <c r="I710">
        <f>(FINTERP('STAGE-STORAGE'!$D$4:$D$54,'STAGE-STORAGE'!$A$4:$A$54,H710))</f>
        <v>0</v>
      </c>
    </row>
    <row r="711" spans="1:9" x14ac:dyDescent="0.25">
      <c r="A711">
        <v>708</v>
      </c>
      <c r="B711" s="132">
        <f t="shared" ref="B711:B774" si="47">$B$5*A710</f>
        <v>117.83333333333333</v>
      </c>
      <c r="C711" s="162">
        <f>IF(B711&lt;(MAX(USER_INPUT!$J$14:$J$2000)),FINTERP(USER_INPUT!$J$14:$J$2000,USER_INPUT!$K$14:$K$2000,HYDROGRAPH!B711),0)</f>
        <v>0</v>
      </c>
      <c r="D711" s="132">
        <f t="shared" si="46"/>
        <v>0</v>
      </c>
      <c r="E711" s="162">
        <f t="shared" si="44"/>
        <v>0</v>
      </c>
      <c r="F711" s="162">
        <f t="shared" si="45"/>
        <v>0</v>
      </c>
      <c r="G711" s="162">
        <f>FINTERP(REFERENCE!$W$17:$W$67,REFERENCE!$V$17:$V$67,HYDROGRAPH!F711)</f>
        <v>0</v>
      </c>
      <c r="H711" s="132">
        <f>(F711-G711)/2*REFERENCE!$P$19</f>
        <v>0</v>
      </c>
      <c r="I711">
        <f>(FINTERP('STAGE-STORAGE'!$D$4:$D$54,'STAGE-STORAGE'!$A$4:$A$54,H711))</f>
        <v>0</v>
      </c>
    </row>
    <row r="712" spans="1:9" x14ac:dyDescent="0.25">
      <c r="A712">
        <v>709</v>
      </c>
      <c r="B712" s="132">
        <f t="shared" si="47"/>
        <v>118</v>
      </c>
      <c r="C712" s="162">
        <f>IF(B712&lt;(MAX(USER_INPUT!$J$14:$J$2000)),FINTERP(USER_INPUT!$J$14:$J$2000,USER_INPUT!$K$14:$K$2000,HYDROGRAPH!B712),0)</f>
        <v>0</v>
      </c>
      <c r="D712" s="132">
        <f t="shared" si="46"/>
        <v>0</v>
      </c>
      <c r="E712" s="162">
        <f t="shared" si="44"/>
        <v>0</v>
      </c>
      <c r="F712" s="162">
        <f t="shared" si="45"/>
        <v>0</v>
      </c>
      <c r="G712" s="162">
        <f>FINTERP(REFERENCE!$W$17:$W$67,REFERENCE!$V$17:$V$67,HYDROGRAPH!F712)</f>
        <v>0</v>
      </c>
      <c r="H712" s="132">
        <f>(F712-G712)/2*REFERENCE!$P$19</f>
        <v>0</v>
      </c>
      <c r="I712">
        <f>(FINTERP('STAGE-STORAGE'!$D$4:$D$54,'STAGE-STORAGE'!$A$4:$A$54,H712))</f>
        <v>0</v>
      </c>
    </row>
    <row r="713" spans="1:9" x14ac:dyDescent="0.25">
      <c r="A713">
        <v>710</v>
      </c>
      <c r="B713" s="132">
        <f t="shared" si="47"/>
        <v>118.16666666666666</v>
      </c>
      <c r="C713" s="162">
        <f>IF(B713&lt;(MAX(USER_INPUT!$J$14:$J$2000)),FINTERP(USER_INPUT!$J$14:$J$2000,USER_INPUT!$K$14:$K$2000,HYDROGRAPH!B713),0)</f>
        <v>0</v>
      </c>
      <c r="D713" s="132">
        <f t="shared" si="46"/>
        <v>0</v>
      </c>
      <c r="E713" s="162">
        <f t="shared" ref="E713:E776" si="48">F712-(2*G712)</f>
        <v>0</v>
      </c>
      <c r="F713" s="162">
        <f t="shared" ref="F713:F776" si="49">D713+E713</f>
        <v>0</v>
      </c>
      <c r="G713" s="162">
        <f>FINTERP(REFERENCE!$W$17:$W$67,REFERENCE!$V$17:$V$67,HYDROGRAPH!F713)</f>
        <v>0</v>
      </c>
      <c r="H713" s="132">
        <f>(F713-G713)/2*REFERENCE!$P$19</f>
        <v>0</v>
      </c>
      <c r="I713">
        <f>(FINTERP('STAGE-STORAGE'!$D$4:$D$54,'STAGE-STORAGE'!$A$4:$A$54,H713))</f>
        <v>0</v>
      </c>
    </row>
    <row r="714" spans="1:9" x14ac:dyDescent="0.25">
      <c r="A714">
        <v>711</v>
      </c>
      <c r="B714" s="132">
        <f t="shared" si="47"/>
        <v>118.33333333333333</v>
      </c>
      <c r="C714" s="162">
        <f>IF(B714&lt;(MAX(USER_INPUT!$J$14:$J$2000)),FINTERP(USER_INPUT!$J$14:$J$2000,USER_INPUT!$K$14:$K$2000,HYDROGRAPH!B714),0)</f>
        <v>0</v>
      </c>
      <c r="D714" s="132">
        <f t="shared" si="46"/>
        <v>0</v>
      </c>
      <c r="E714" s="162">
        <f t="shared" si="48"/>
        <v>0</v>
      </c>
      <c r="F714" s="162">
        <f t="shared" si="49"/>
        <v>0</v>
      </c>
      <c r="G714" s="162">
        <f>FINTERP(REFERENCE!$W$17:$W$67,REFERENCE!$V$17:$V$67,HYDROGRAPH!F714)</f>
        <v>0</v>
      </c>
      <c r="H714" s="132">
        <f>(F714-G714)/2*REFERENCE!$P$19</f>
        <v>0</v>
      </c>
      <c r="I714">
        <f>(FINTERP('STAGE-STORAGE'!$D$4:$D$54,'STAGE-STORAGE'!$A$4:$A$54,H714))</f>
        <v>0</v>
      </c>
    </row>
    <row r="715" spans="1:9" x14ac:dyDescent="0.25">
      <c r="A715">
        <v>712</v>
      </c>
      <c r="B715" s="132">
        <f t="shared" si="47"/>
        <v>118.5</v>
      </c>
      <c r="C715" s="162">
        <f>IF(B715&lt;(MAX(USER_INPUT!$J$14:$J$2000)),FINTERP(USER_INPUT!$J$14:$J$2000,USER_INPUT!$K$14:$K$2000,HYDROGRAPH!B715),0)</f>
        <v>0</v>
      </c>
      <c r="D715" s="132">
        <f t="shared" si="46"/>
        <v>0</v>
      </c>
      <c r="E715" s="162">
        <f t="shared" si="48"/>
        <v>0</v>
      </c>
      <c r="F715" s="162">
        <f t="shared" si="49"/>
        <v>0</v>
      </c>
      <c r="G715" s="162">
        <f>FINTERP(REFERENCE!$W$17:$W$67,REFERENCE!$V$17:$V$67,HYDROGRAPH!F715)</f>
        <v>0</v>
      </c>
      <c r="H715" s="132">
        <f>(F715-G715)/2*REFERENCE!$P$19</f>
        <v>0</v>
      </c>
      <c r="I715">
        <f>(FINTERP('STAGE-STORAGE'!$D$4:$D$54,'STAGE-STORAGE'!$A$4:$A$54,H715))</f>
        <v>0</v>
      </c>
    </row>
    <row r="716" spans="1:9" x14ac:dyDescent="0.25">
      <c r="A716">
        <v>713</v>
      </c>
      <c r="B716" s="132">
        <f t="shared" si="47"/>
        <v>118.66666666666666</v>
      </c>
      <c r="C716" s="162">
        <f>IF(B716&lt;(MAX(USER_INPUT!$J$14:$J$2000)),FINTERP(USER_INPUT!$J$14:$J$2000,USER_INPUT!$K$14:$K$2000,HYDROGRAPH!B716),0)</f>
        <v>0</v>
      </c>
      <c r="D716" s="132">
        <f t="shared" si="46"/>
        <v>0</v>
      </c>
      <c r="E716" s="162">
        <f t="shared" si="48"/>
        <v>0</v>
      </c>
      <c r="F716" s="162">
        <f t="shared" si="49"/>
        <v>0</v>
      </c>
      <c r="G716" s="162">
        <f>FINTERP(REFERENCE!$W$17:$W$67,REFERENCE!$V$17:$V$67,HYDROGRAPH!F716)</f>
        <v>0</v>
      </c>
      <c r="H716" s="132">
        <f>(F716-G716)/2*REFERENCE!$P$19</f>
        <v>0</v>
      </c>
      <c r="I716">
        <f>(FINTERP('STAGE-STORAGE'!$D$4:$D$54,'STAGE-STORAGE'!$A$4:$A$54,H716))</f>
        <v>0</v>
      </c>
    </row>
    <row r="717" spans="1:9" x14ac:dyDescent="0.25">
      <c r="A717">
        <v>714</v>
      </c>
      <c r="B717" s="132">
        <f t="shared" si="47"/>
        <v>118.83333333333333</v>
      </c>
      <c r="C717" s="162">
        <f>IF(B717&lt;(MAX(USER_INPUT!$J$14:$J$2000)),FINTERP(USER_INPUT!$J$14:$J$2000,USER_INPUT!$K$14:$K$2000,HYDROGRAPH!B717),0)</f>
        <v>0</v>
      </c>
      <c r="D717" s="132">
        <f t="shared" si="46"/>
        <v>0</v>
      </c>
      <c r="E717" s="162">
        <f t="shared" si="48"/>
        <v>0</v>
      </c>
      <c r="F717" s="162">
        <f t="shared" si="49"/>
        <v>0</v>
      </c>
      <c r="G717" s="162">
        <f>FINTERP(REFERENCE!$W$17:$W$67,REFERENCE!$V$17:$V$67,HYDROGRAPH!F717)</f>
        <v>0</v>
      </c>
      <c r="H717" s="132">
        <f>(F717-G717)/2*REFERENCE!$P$19</f>
        <v>0</v>
      </c>
      <c r="I717">
        <f>(FINTERP('STAGE-STORAGE'!$D$4:$D$54,'STAGE-STORAGE'!$A$4:$A$54,H717))</f>
        <v>0</v>
      </c>
    </row>
    <row r="718" spans="1:9" x14ac:dyDescent="0.25">
      <c r="A718">
        <v>715</v>
      </c>
      <c r="B718" s="132">
        <f t="shared" si="47"/>
        <v>119</v>
      </c>
      <c r="C718" s="162">
        <f>IF(B718&lt;(MAX(USER_INPUT!$J$14:$J$2000)),FINTERP(USER_INPUT!$J$14:$J$2000,USER_INPUT!$K$14:$K$2000,HYDROGRAPH!B718),0)</f>
        <v>0</v>
      </c>
      <c r="D718" s="132">
        <f t="shared" si="46"/>
        <v>0</v>
      </c>
      <c r="E718" s="162">
        <f t="shared" si="48"/>
        <v>0</v>
      </c>
      <c r="F718" s="162">
        <f t="shared" si="49"/>
        <v>0</v>
      </c>
      <c r="G718" s="162">
        <f>FINTERP(REFERENCE!$W$17:$W$67,REFERENCE!$V$17:$V$67,HYDROGRAPH!F718)</f>
        <v>0</v>
      </c>
      <c r="H718" s="132">
        <f>(F718-G718)/2*REFERENCE!$P$19</f>
        <v>0</v>
      </c>
      <c r="I718">
        <f>(FINTERP('STAGE-STORAGE'!$D$4:$D$54,'STAGE-STORAGE'!$A$4:$A$54,H718))</f>
        <v>0</v>
      </c>
    </row>
    <row r="719" spans="1:9" x14ac:dyDescent="0.25">
      <c r="A719">
        <v>716</v>
      </c>
      <c r="B719" s="132">
        <f t="shared" si="47"/>
        <v>119.16666666666666</v>
      </c>
      <c r="C719" s="162">
        <f>IF(B719&lt;(MAX(USER_INPUT!$J$14:$J$2000)),FINTERP(USER_INPUT!$J$14:$J$2000,USER_INPUT!$K$14:$K$2000,HYDROGRAPH!B719),0)</f>
        <v>0</v>
      </c>
      <c r="D719" s="132">
        <f t="shared" si="46"/>
        <v>0</v>
      </c>
      <c r="E719" s="162">
        <f t="shared" si="48"/>
        <v>0</v>
      </c>
      <c r="F719" s="162">
        <f t="shared" si="49"/>
        <v>0</v>
      </c>
      <c r="G719" s="162">
        <f>FINTERP(REFERENCE!$W$17:$W$67,REFERENCE!$V$17:$V$67,HYDROGRAPH!F719)</f>
        <v>0</v>
      </c>
      <c r="H719" s="132">
        <f>(F719-G719)/2*REFERENCE!$P$19</f>
        <v>0</v>
      </c>
      <c r="I719">
        <f>(FINTERP('STAGE-STORAGE'!$D$4:$D$54,'STAGE-STORAGE'!$A$4:$A$54,H719))</f>
        <v>0</v>
      </c>
    </row>
    <row r="720" spans="1:9" x14ac:dyDescent="0.25">
      <c r="A720">
        <v>717</v>
      </c>
      <c r="B720" s="132">
        <f t="shared" si="47"/>
        <v>119.33333333333333</v>
      </c>
      <c r="C720" s="162">
        <f>IF(B720&lt;(MAX(USER_INPUT!$J$14:$J$2000)),FINTERP(USER_INPUT!$J$14:$J$2000,USER_INPUT!$K$14:$K$2000,HYDROGRAPH!B720),0)</f>
        <v>0</v>
      </c>
      <c r="D720" s="132">
        <f t="shared" si="46"/>
        <v>0</v>
      </c>
      <c r="E720" s="162">
        <f t="shared" si="48"/>
        <v>0</v>
      </c>
      <c r="F720" s="162">
        <f t="shared" si="49"/>
        <v>0</v>
      </c>
      <c r="G720" s="162">
        <f>FINTERP(REFERENCE!$W$17:$W$67,REFERENCE!$V$17:$V$67,HYDROGRAPH!F720)</f>
        <v>0</v>
      </c>
      <c r="H720" s="132">
        <f>(F720-G720)/2*REFERENCE!$P$19</f>
        <v>0</v>
      </c>
      <c r="I720">
        <f>(FINTERP('STAGE-STORAGE'!$D$4:$D$54,'STAGE-STORAGE'!$A$4:$A$54,H720))</f>
        <v>0</v>
      </c>
    </row>
    <row r="721" spans="1:9" x14ac:dyDescent="0.25">
      <c r="A721">
        <v>718</v>
      </c>
      <c r="B721" s="132">
        <f t="shared" si="47"/>
        <v>119.5</v>
      </c>
      <c r="C721" s="162">
        <f>IF(B721&lt;(MAX(USER_INPUT!$J$14:$J$2000)),FINTERP(USER_INPUT!$J$14:$J$2000,USER_INPUT!$K$14:$K$2000,HYDROGRAPH!B721),0)</f>
        <v>0</v>
      </c>
      <c r="D721" s="132">
        <f t="shared" si="46"/>
        <v>0</v>
      </c>
      <c r="E721" s="162">
        <f t="shared" si="48"/>
        <v>0</v>
      </c>
      <c r="F721" s="162">
        <f t="shared" si="49"/>
        <v>0</v>
      </c>
      <c r="G721" s="162">
        <f>FINTERP(REFERENCE!$W$17:$W$67,REFERENCE!$V$17:$V$67,HYDROGRAPH!F721)</f>
        <v>0</v>
      </c>
      <c r="H721" s="132">
        <f>(F721-G721)/2*REFERENCE!$P$19</f>
        <v>0</v>
      </c>
      <c r="I721">
        <f>(FINTERP('STAGE-STORAGE'!$D$4:$D$54,'STAGE-STORAGE'!$A$4:$A$54,H721))</f>
        <v>0</v>
      </c>
    </row>
    <row r="722" spans="1:9" x14ac:dyDescent="0.25">
      <c r="A722">
        <v>719</v>
      </c>
      <c r="B722" s="132">
        <f t="shared" si="47"/>
        <v>119.66666666666666</v>
      </c>
      <c r="C722" s="162">
        <f>IF(B722&lt;(MAX(USER_INPUT!$J$14:$J$2000)),FINTERP(USER_INPUT!$J$14:$J$2000,USER_INPUT!$K$14:$K$2000,HYDROGRAPH!B722),0)</f>
        <v>0</v>
      </c>
      <c r="D722" s="132">
        <f t="shared" si="46"/>
        <v>0</v>
      </c>
      <c r="E722" s="162">
        <f t="shared" si="48"/>
        <v>0</v>
      </c>
      <c r="F722" s="162">
        <f t="shared" si="49"/>
        <v>0</v>
      </c>
      <c r="G722" s="162">
        <f>FINTERP(REFERENCE!$W$17:$W$67,REFERENCE!$V$17:$V$67,HYDROGRAPH!F722)</f>
        <v>0</v>
      </c>
      <c r="H722" s="132">
        <f>(F722-G722)/2*REFERENCE!$P$19</f>
        <v>0</v>
      </c>
      <c r="I722">
        <f>(FINTERP('STAGE-STORAGE'!$D$4:$D$54,'STAGE-STORAGE'!$A$4:$A$54,H722))</f>
        <v>0</v>
      </c>
    </row>
    <row r="723" spans="1:9" x14ac:dyDescent="0.25">
      <c r="A723">
        <v>720</v>
      </c>
      <c r="B723" s="132">
        <f t="shared" si="47"/>
        <v>119.83333333333333</v>
      </c>
      <c r="C723" s="162">
        <f>IF(B723&lt;(MAX(USER_INPUT!$J$14:$J$2000)),FINTERP(USER_INPUT!$J$14:$J$2000,USER_INPUT!$K$14:$K$2000,HYDROGRAPH!B723),0)</f>
        <v>0</v>
      </c>
      <c r="D723" s="132">
        <f t="shared" si="46"/>
        <v>0</v>
      </c>
      <c r="E723" s="162">
        <f t="shared" si="48"/>
        <v>0</v>
      </c>
      <c r="F723" s="162">
        <f t="shared" si="49"/>
        <v>0</v>
      </c>
      <c r="G723" s="162">
        <f>FINTERP(REFERENCE!$W$17:$W$67,REFERENCE!$V$17:$V$67,HYDROGRAPH!F723)</f>
        <v>0</v>
      </c>
      <c r="H723" s="132">
        <f>(F723-G723)/2*REFERENCE!$P$19</f>
        <v>0</v>
      </c>
      <c r="I723">
        <f>(FINTERP('STAGE-STORAGE'!$D$4:$D$54,'STAGE-STORAGE'!$A$4:$A$54,H723))</f>
        <v>0</v>
      </c>
    </row>
    <row r="724" spans="1:9" x14ac:dyDescent="0.25">
      <c r="A724">
        <v>721</v>
      </c>
      <c r="B724" s="132">
        <f t="shared" si="47"/>
        <v>120</v>
      </c>
      <c r="C724" s="162">
        <f>IF(B724&lt;(MAX(USER_INPUT!$J$14:$J$2000)),FINTERP(USER_INPUT!$J$14:$J$2000,USER_INPUT!$K$14:$K$2000,HYDROGRAPH!B724),0)</f>
        <v>0</v>
      </c>
      <c r="D724" s="132">
        <f t="shared" si="46"/>
        <v>0</v>
      </c>
      <c r="E724" s="162">
        <f t="shared" si="48"/>
        <v>0</v>
      </c>
      <c r="F724" s="162">
        <f t="shared" si="49"/>
        <v>0</v>
      </c>
      <c r="G724" s="162">
        <f>FINTERP(REFERENCE!$W$17:$W$67,REFERENCE!$V$17:$V$67,HYDROGRAPH!F724)</f>
        <v>0</v>
      </c>
      <c r="H724" s="132">
        <f>(F724-G724)/2*REFERENCE!$P$19</f>
        <v>0</v>
      </c>
      <c r="I724">
        <f>(FINTERP('STAGE-STORAGE'!$D$4:$D$54,'STAGE-STORAGE'!$A$4:$A$54,H724))</f>
        <v>0</v>
      </c>
    </row>
    <row r="725" spans="1:9" x14ac:dyDescent="0.25">
      <c r="A725">
        <v>722</v>
      </c>
      <c r="B725" s="132">
        <f t="shared" si="47"/>
        <v>120.16666666666666</v>
      </c>
      <c r="C725" s="162">
        <f>IF(B725&lt;(MAX(USER_INPUT!$J$14:$J$2000)),FINTERP(USER_INPUT!$J$14:$J$2000,USER_INPUT!$K$14:$K$2000,HYDROGRAPH!B725),0)</f>
        <v>0</v>
      </c>
      <c r="D725" s="132">
        <f t="shared" si="46"/>
        <v>0</v>
      </c>
      <c r="E725" s="162">
        <f t="shared" si="48"/>
        <v>0</v>
      </c>
      <c r="F725" s="162">
        <f t="shared" si="49"/>
        <v>0</v>
      </c>
      <c r="G725" s="162">
        <f>FINTERP(REFERENCE!$W$17:$W$67,REFERENCE!$V$17:$V$67,HYDROGRAPH!F725)</f>
        <v>0</v>
      </c>
      <c r="H725" s="132">
        <f>(F725-G725)/2*REFERENCE!$P$19</f>
        <v>0</v>
      </c>
      <c r="I725">
        <f>(FINTERP('STAGE-STORAGE'!$D$4:$D$54,'STAGE-STORAGE'!$A$4:$A$54,H725))</f>
        <v>0</v>
      </c>
    </row>
    <row r="726" spans="1:9" x14ac:dyDescent="0.25">
      <c r="A726">
        <v>723</v>
      </c>
      <c r="B726" s="132">
        <f t="shared" si="47"/>
        <v>120.33333333333333</v>
      </c>
      <c r="C726" s="162">
        <f>IF(B726&lt;(MAX(USER_INPUT!$J$14:$J$2000)),FINTERP(USER_INPUT!$J$14:$J$2000,USER_INPUT!$K$14:$K$2000,HYDROGRAPH!B726),0)</f>
        <v>0</v>
      </c>
      <c r="D726" s="132">
        <f t="shared" si="46"/>
        <v>0</v>
      </c>
      <c r="E726" s="162">
        <f t="shared" si="48"/>
        <v>0</v>
      </c>
      <c r="F726" s="162">
        <f t="shared" si="49"/>
        <v>0</v>
      </c>
      <c r="G726" s="162">
        <f>FINTERP(REFERENCE!$W$17:$W$67,REFERENCE!$V$17:$V$67,HYDROGRAPH!F726)</f>
        <v>0</v>
      </c>
      <c r="H726" s="132">
        <f>(F726-G726)/2*REFERENCE!$P$19</f>
        <v>0</v>
      </c>
      <c r="I726">
        <f>(FINTERP('STAGE-STORAGE'!$D$4:$D$54,'STAGE-STORAGE'!$A$4:$A$54,H726))</f>
        <v>0</v>
      </c>
    </row>
    <row r="727" spans="1:9" x14ac:dyDescent="0.25">
      <c r="A727">
        <v>724</v>
      </c>
      <c r="B727" s="132">
        <f t="shared" si="47"/>
        <v>120.5</v>
      </c>
      <c r="C727" s="162">
        <f>IF(B727&lt;(MAX(USER_INPUT!$J$14:$J$2000)),FINTERP(USER_INPUT!$J$14:$J$2000,USER_INPUT!$K$14:$K$2000,HYDROGRAPH!B727),0)</f>
        <v>0</v>
      </c>
      <c r="D727" s="132">
        <f t="shared" si="46"/>
        <v>0</v>
      </c>
      <c r="E727" s="162">
        <f t="shared" si="48"/>
        <v>0</v>
      </c>
      <c r="F727" s="162">
        <f t="shared" si="49"/>
        <v>0</v>
      </c>
      <c r="G727" s="162">
        <f>FINTERP(REFERENCE!$W$17:$W$67,REFERENCE!$V$17:$V$67,HYDROGRAPH!F727)</f>
        <v>0</v>
      </c>
      <c r="H727" s="132">
        <f>(F727-G727)/2*REFERENCE!$P$19</f>
        <v>0</v>
      </c>
      <c r="I727">
        <f>(FINTERP('STAGE-STORAGE'!$D$4:$D$54,'STAGE-STORAGE'!$A$4:$A$54,H727))</f>
        <v>0</v>
      </c>
    </row>
    <row r="728" spans="1:9" x14ac:dyDescent="0.25">
      <c r="A728">
        <v>725</v>
      </c>
      <c r="B728" s="132">
        <f t="shared" si="47"/>
        <v>120.66666666666666</v>
      </c>
      <c r="C728" s="162">
        <f>IF(B728&lt;(MAX(USER_INPUT!$J$14:$J$2000)),FINTERP(USER_INPUT!$J$14:$J$2000,USER_INPUT!$K$14:$K$2000,HYDROGRAPH!B728),0)</f>
        <v>0</v>
      </c>
      <c r="D728" s="132">
        <f t="shared" si="46"/>
        <v>0</v>
      </c>
      <c r="E728" s="162">
        <f t="shared" si="48"/>
        <v>0</v>
      </c>
      <c r="F728" s="162">
        <f t="shared" si="49"/>
        <v>0</v>
      </c>
      <c r="G728" s="162">
        <f>FINTERP(REFERENCE!$W$17:$W$67,REFERENCE!$V$17:$V$67,HYDROGRAPH!F728)</f>
        <v>0</v>
      </c>
      <c r="H728" s="132">
        <f>(F728-G728)/2*REFERENCE!$P$19</f>
        <v>0</v>
      </c>
      <c r="I728">
        <f>(FINTERP('STAGE-STORAGE'!$D$4:$D$54,'STAGE-STORAGE'!$A$4:$A$54,H728))</f>
        <v>0</v>
      </c>
    </row>
    <row r="729" spans="1:9" x14ac:dyDescent="0.25">
      <c r="A729">
        <v>726</v>
      </c>
      <c r="B729" s="132">
        <f t="shared" si="47"/>
        <v>120.83333333333333</v>
      </c>
      <c r="C729" s="162">
        <f>IF(B729&lt;(MAX(USER_INPUT!$J$14:$J$2000)),FINTERP(USER_INPUT!$J$14:$J$2000,USER_INPUT!$K$14:$K$2000,HYDROGRAPH!B729),0)</f>
        <v>0</v>
      </c>
      <c r="D729" s="132">
        <f t="shared" si="46"/>
        <v>0</v>
      </c>
      <c r="E729" s="162">
        <f t="shared" si="48"/>
        <v>0</v>
      </c>
      <c r="F729" s="162">
        <f t="shared" si="49"/>
        <v>0</v>
      </c>
      <c r="G729" s="162">
        <f>FINTERP(REFERENCE!$W$17:$W$67,REFERENCE!$V$17:$V$67,HYDROGRAPH!F729)</f>
        <v>0</v>
      </c>
      <c r="H729" s="132">
        <f>(F729-G729)/2*REFERENCE!$P$19</f>
        <v>0</v>
      </c>
      <c r="I729">
        <f>(FINTERP('STAGE-STORAGE'!$D$4:$D$54,'STAGE-STORAGE'!$A$4:$A$54,H729))</f>
        <v>0</v>
      </c>
    </row>
    <row r="730" spans="1:9" x14ac:dyDescent="0.25">
      <c r="A730">
        <v>727</v>
      </c>
      <c r="B730" s="132">
        <f t="shared" si="47"/>
        <v>121</v>
      </c>
      <c r="C730" s="162">
        <f>IF(B730&lt;(MAX(USER_INPUT!$J$14:$J$2000)),FINTERP(USER_INPUT!$J$14:$J$2000,USER_INPUT!$K$14:$K$2000,HYDROGRAPH!B730),0)</f>
        <v>0</v>
      </c>
      <c r="D730" s="132">
        <f t="shared" si="46"/>
        <v>0</v>
      </c>
      <c r="E730" s="162">
        <f t="shared" si="48"/>
        <v>0</v>
      </c>
      <c r="F730" s="162">
        <f t="shared" si="49"/>
        <v>0</v>
      </c>
      <c r="G730" s="162">
        <f>FINTERP(REFERENCE!$W$17:$W$67,REFERENCE!$V$17:$V$67,HYDROGRAPH!F730)</f>
        <v>0</v>
      </c>
      <c r="H730" s="132">
        <f>(F730-G730)/2*REFERENCE!$P$19</f>
        <v>0</v>
      </c>
      <c r="I730">
        <f>(FINTERP('STAGE-STORAGE'!$D$4:$D$54,'STAGE-STORAGE'!$A$4:$A$54,H730))</f>
        <v>0</v>
      </c>
    </row>
    <row r="731" spans="1:9" x14ac:dyDescent="0.25">
      <c r="A731">
        <v>728</v>
      </c>
      <c r="B731" s="132">
        <f t="shared" si="47"/>
        <v>121.16666666666666</v>
      </c>
      <c r="C731" s="162">
        <f>IF(B731&lt;(MAX(USER_INPUT!$J$14:$J$2000)),FINTERP(USER_INPUT!$J$14:$J$2000,USER_INPUT!$K$14:$K$2000,HYDROGRAPH!B731),0)</f>
        <v>0</v>
      </c>
      <c r="D731" s="132">
        <f t="shared" si="46"/>
        <v>0</v>
      </c>
      <c r="E731" s="162">
        <f t="shared" si="48"/>
        <v>0</v>
      </c>
      <c r="F731" s="162">
        <f t="shared" si="49"/>
        <v>0</v>
      </c>
      <c r="G731" s="162">
        <f>FINTERP(REFERENCE!$W$17:$W$67,REFERENCE!$V$17:$V$67,HYDROGRAPH!F731)</f>
        <v>0</v>
      </c>
      <c r="H731" s="132">
        <f>(F731-G731)/2*REFERENCE!$P$19</f>
        <v>0</v>
      </c>
      <c r="I731">
        <f>(FINTERP('STAGE-STORAGE'!$D$4:$D$54,'STAGE-STORAGE'!$A$4:$A$54,H731))</f>
        <v>0</v>
      </c>
    </row>
    <row r="732" spans="1:9" x14ac:dyDescent="0.25">
      <c r="A732">
        <v>729</v>
      </c>
      <c r="B732" s="132">
        <f t="shared" si="47"/>
        <v>121.33333333333333</v>
      </c>
      <c r="C732" s="162">
        <f>IF(B732&lt;(MAX(USER_INPUT!$J$14:$J$2000)),FINTERP(USER_INPUT!$J$14:$J$2000,USER_INPUT!$K$14:$K$2000,HYDROGRAPH!B732),0)</f>
        <v>0</v>
      </c>
      <c r="D732" s="132">
        <f t="shared" si="46"/>
        <v>0</v>
      </c>
      <c r="E732" s="162">
        <f t="shared" si="48"/>
        <v>0</v>
      </c>
      <c r="F732" s="162">
        <f t="shared" si="49"/>
        <v>0</v>
      </c>
      <c r="G732" s="162">
        <f>FINTERP(REFERENCE!$W$17:$W$67,REFERENCE!$V$17:$V$67,HYDROGRAPH!F732)</f>
        <v>0</v>
      </c>
      <c r="H732" s="132">
        <f>(F732-G732)/2*REFERENCE!$P$19</f>
        <v>0</v>
      </c>
      <c r="I732">
        <f>(FINTERP('STAGE-STORAGE'!$D$4:$D$54,'STAGE-STORAGE'!$A$4:$A$54,H732))</f>
        <v>0</v>
      </c>
    </row>
    <row r="733" spans="1:9" x14ac:dyDescent="0.25">
      <c r="A733">
        <v>730</v>
      </c>
      <c r="B733" s="132">
        <f t="shared" si="47"/>
        <v>121.5</v>
      </c>
      <c r="C733" s="162">
        <f>IF(B733&lt;(MAX(USER_INPUT!$J$14:$J$2000)),FINTERP(USER_INPUT!$J$14:$J$2000,USER_INPUT!$K$14:$K$2000,HYDROGRAPH!B733),0)</f>
        <v>0</v>
      </c>
      <c r="D733" s="132">
        <f t="shared" si="46"/>
        <v>0</v>
      </c>
      <c r="E733" s="162">
        <f t="shared" si="48"/>
        <v>0</v>
      </c>
      <c r="F733" s="162">
        <f t="shared" si="49"/>
        <v>0</v>
      </c>
      <c r="G733" s="162">
        <f>FINTERP(REFERENCE!$W$17:$W$67,REFERENCE!$V$17:$V$67,HYDROGRAPH!F733)</f>
        <v>0</v>
      </c>
      <c r="H733" s="132">
        <f>(F733-G733)/2*REFERENCE!$P$19</f>
        <v>0</v>
      </c>
      <c r="I733">
        <f>(FINTERP('STAGE-STORAGE'!$D$4:$D$54,'STAGE-STORAGE'!$A$4:$A$54,H733))</f>
        <v>0</v>
      </c>
    </row>
    <row r="734" spans="1:9" x14ac:dyDescent="0.25">
      <c r="A734">
        <v>731</v>
      </c>
      <c r="B734" s="132">
        <f t="shared" si="47"/>
        <v>121.66666666666666</v>
      </c>
      <c r="C734" s="162">
        <f>IF(B734&lt;(MAX(USER_INPUT!$J$14:$J$2000)),FINTERP(USER_INPUT!$J$14:$J$2000,USER_INPUT!$K$14:$K$2000,HYDROGRAPH!B734),0)</f>
        <v>0</v>
      </c>
      <c r="D734" s="132">
        <f t="shared" si="46"/>
        <v>0</v>
      </c>
      <c r="E734" s="162">
        <f t="shared" si="48"/>
        <v>0</v>
      </c>
      <c r="F734" s="162">
        <f t="shared" si="49"/>
        <v>0</v>
      </c>
      <c r="G734" s="162">
        <f>FINTERP(REFERENCE!$W$17:$W$67,REFERENCE!$V$17:$V$67,HYDROGRAPH!F734)</f>
        <v>0</v>
      </c>
      <c r="H734" s="132">
        <f>(F734-G734)/2*REFERENCE!$P$19</f>
        <v>0</v>
      </c>
      <c r="I734">
        <f>(FINTERP('STAGE-STORAGE'!$D$4:$D$54,'STAGE-STORAGE'!$A$4:$A$54,H734))</f>
        <v>0</v>
      </c>
    </row>
    <row r="735" spans="1:9" x14ac:dyDescent="0.25">
      <c r="A735">
        <v>732</v>
      </c>
      <c r="B735" s="132">
        <f t="shared" si="47"/>
        <v>121.83333333333333</v>
      </c>
      <c r="C735" s="162">
        <f>IF(B735&lt;(MAX(USER_INPUT!$J$14:$J$2000)),FINTERP(USER_INPUT!$J$14:$J$2000,USER_INPUT!$K$14:$K$2000,HYDROGRAPH!B735),0)</f>
        <v>0</v>
      </c>
      <c r="D735" s="132">
        <f t="shared" si="46"/>
        <v>0</v>
      </c>
      <c r="E735" s="162">
        <f t="shared" si="48"/>
        <v>0</v>
      </c>
      <c r="F735" s="162">
        <f t="shared" si="49"/>
        <v>0</v>
      </c>
      <c r="G735" s="162">
        <f>FINTERP(REFERENCE!$W$17:$W$67,REFERENCE!$V$17:$V$67,HYDROGRAPH!F735)</f>
        <v>0</v>
      </c>
      <c r="H735" s="132">
        <f>(F735-G735)/2*REFERENCE!$P$19</f>
        <v>0</v>
      </c>
      <c r="I735">
        <f>(FINTERP('STAGE-STORAGE'!$D$4:$D$54,'STAGE-STORAGE'!$A$4:$A$54,H735))</f>
        <v>0</v>
      </c>
    </row>
    <row r="736" spans="1:9" x14ac:dyDescent="0.25">
      <c r="A736">
        <v>733</v>
      </c>
      <c r="B736" s="132">
        <f t="shared" si="47"/>
        <v>122</v>
      </c>
      <c r="C736" s="162">
        <f>IF(B736&lt;(MAX(USER_INPUT!$J$14:$J$2000)),FINTERP(USER_INPUT!$J$14:$J$2000,USER_INPUT!$K$14:$K$2000,HYDROGRAPH!B736),0)</f>
        <v>0</v>
      </c>
      <c r="D736" s="132">
        <f t="shared" si="46"/>
        <v>0</v>
      </c>
      <c r="E736" s="162">
        <f t="shared" si="48"/>
        <v>0</v>
      </c>
      <c r="F736" s="162">
        <f t="shared" si="49"/>
        <v>0</v>
      </c>
      <c r="G736" s="162">
        <f>FINTERP(REFERENCE!$W$17:$W$67,REFERENCE!$V$17:$V$67,HYDROGRAPH!F736)</f>
        <v>0</v>
      </c>
      <c r="H736" s="132">
        <f>(F736-G736)/2*REFERENCE!$P$19</f>
        <v>0</v>
      </c>
      <c r="I736">
        <f>(FINTERP('STAGE-STORAGE'!$D$4:$D$54,'STAGE-STORAGE'!$A$4:$A$54,H736))</f>
        <v>0</v>
      </c>
    </row>
    <row r="737" spans="1:9" x14ac:dyDescent="0.25">
      <c r="A737">
        <v>734</v>
      </c>
      <c r="B737" s="132">
        <f t="shared" si="47"/>
        <v>122.16666666666666</v>
      </c>
      <c r="C737" s="162">
        <f>IF(B737&lt;(MAX(USER_INPUT!$J$14:$J$2000)),FINTERP(USER_INPUT!$J$14:$J$2000,USER_INPUT!$K$14:$K$2000,HYDROGRAPH!B737),0)</f>
        <v>0</v>
      </c>
      <c r="D737" s="132">
        <f t="shared" si="46"/>
        <v>0</v>
      </c>
      <c r="E737" s="162">
        <f t="shared" si="48"/>
        <v>0</v>
      </c>
      <c r="F737" s="162">
        <f t="shared" si="49"/>
        <v>0</v>
      </c>
      <c r="G737" s="162">
        <f>FINTERP(REFERENCE!$W$17:$W$67,REFERENCE!$V$17:$V$67,HYDROGRAPH!F737)</f>
        <v>0</v>
      </c>
      <c r="H737" s="132">
        <f>(F737-G737)/2*REFERENCE!$P$19</f>
        <v>0</v>
      </c>
      <c r="I737">
        <f>(FINTERP('STAGE-STORAGE'!$D$4:$D$54,'STAGE-STORAGE'!$A$4:$A$54,H737))</f>
        <v>0</v>
      </c>
    </row>
    <row r="738" spans="1:9" x14ac:dyDescent="0.25">
      <c r="A738">
        <v>735</v>
      </c>
      <c r="B738" s="132">
        <f t="shared" si="47"/>
        <v>122.33333333333333</v>
      </c>
      <c r="C738" s="162">
        <f>IF(B738&lt;(MAX(USER_INPUT!$J$14:$J$2000)),FINTERP(USER_INPUT!$J$14:$J$2000,USER_INPUT!$K$14:$K$2000,HYDROGRAPH!B738),0)</f>
        <v>0</v>
      </c>
      <c r="D738" s="132">
        <f t="shared" si="46"/>
        <v>0</v>
      </c>
      <c r="E738" s="162">
        <f t="shared" si="48"/>
        <v>0</v>
      </c>
      <c r="F738" s="162">
        <f t="shared" si="49"/>
        <v>0</v>
      </c>
      <c r="G738" s="162">
        <f>FINTERP(REFERENCE!$W$17:$W$67,REFERENCE!$V$17:$V$67,HYDROGRAPH!F738)</f>
        <v>0</v>
      </c>
      <c r="H738" s="132">
        <f>(F738-G738)/2*REFERENCE!$P$19</f>
        <v>0</v>
      </c>
      <c r="I738">
        <f>(FINTERP('STAGE-STORAGE'!$D$4:$D$54,'STAGE-STORAGE'!$A$4:$A$54,H738))</f>
        <v>0</v>
      </c>
    </row>
    <row r="739" spans="1:9" x14ac:dyDescent="0.25">
      <c r="A739">
        <v>736</v>
      </c>
      <c r="B739" s="132">
        <f t="shared" si="47"/>
        <v>122.5</v>
      </c>
      <c r="C739" s="162">
        <f>IF(B739&lt;(MAX(USER_INPUT!$J$14:$J$2000)),FINTERP(USER_INPUT!$J$14:$J$2000,USER_INPUT!$K$14:$K$2000,HYDROGRAPH!B739),0)</f>
        <v>0</v>
      </c>
      <c r="D739" s="132">
        <f t="shared" si="46"/>
        <v>0</v>
      </c>
      <c r="E739" s="162">
        <f t="shared" si="48"/>
        <v>0</v>
      </c>
      <c r="F739" s="162">
        <f t="shared" si="49"/>
        <v>0</v>
      </c>
      <c r="G739" s="162">
        <f>FINTERP(REFERENCE!$W$17:$W$67,REFERENCE!$V$17:$V$67,HYDROGRAPH!F739)</f>
        <v>0</v>
      </c>
      <c r="H739" s="132">
        <f>(F739-G739)/2*REFERENCE!$P$19</f>
        <v>0</v>
      </c>
      <c r="I739">
        <f>(FINTERP('STAGE-STORAGE'!$D$4:$D$54,'STAGE-STORAGE'!$A$4:$A$54,H739))</f>
        <v>0</v>
      </c>
    </row>
    <row r="740" spans="1:9" x14ac:dyDescent="0.25">
      <c r="A740">
        <v>737</v>
      </c>
      <c r="B740" s="132">
        <f t="shared" si="47"/>
        <v>122.66666666666666</v>
      </c>
      <c r="C740" s="162">
        <f>IF(B740&lt;(MAX(USER_INPUT!$J$14:$J$2000)),FINTERP(USER_INPUT!$J$14:$J$2000,USER_INPUT!$K$14:$K$2000,HYDROGRAPH!B740),0)</f>
        <v>0</v>
      </c>
      <c r="D740" s="132">
        <f t="shared" si="46"/>
        <v>0</v>
      </c>
      <c r="E740" s="162">
        <f t="shared" si="48"/>
        <v>0</v>
      </c>
      <c r="F740" s="162">
        <f t="shared" si="49"/>
        <v>0</v>
      </c>
      <c r="G740" s="162">
        <f>FINTERP(REFERENCE!$W$17:$W$67,REFERENCE!$V$17:$V$67,HYDROGRAPH!F740)</f>
        <v>0</v>
      </c>
      <c r="H740" s="132">
        <f>(F740-G740)/2*REFERENCE!$P$19</f>
        <v>0</v>
      </c>
      <c r="I740">
        <f>(FINTERP('STAGE-STORAGE'!$D$4:$D$54,'STAGE-STORAGE'!$A$4:$A$54,H740))</f>
        <v>0</v>
      </c>
    </row>
    <row r="741" spans="1:9" x14ac:dyDescent="0.25">
      <c r="A741">
        <v>738</v>
      </c>
      <c r="B741" s="132">
        <f t="shared" si="47"/>
        <v>122.83333333333333</v>
      </c>
      <c r="C741" s="162">
        <f>IF(B741&lt;(MAX(USER_INPUT!$J$14:$J$2000)),FINTERP(USER_INPUT!$J$14:$J$2000,USER_INPUT!$K$14:$K$2000,HYDROGRAPH!B741),0)</f>
        <v>0</v>
      </c>
      <c r="D741" s="132">
        <f t="shared" si="46"/>
        <v>0</v>
      </c>
      <c r="E741" s="162">
        <f t="shared" si="48"/>
        <v>0</v>
      </c>
      <c r="F741" s="162">
        <f t="shared" si="49"/>
        <v>0</v>
      </c>
      <c r="G741" s="162">
        <f>FINTERP(REFERENCE!$W$17:$W$67,REFERENCE!$V$17:$V$67,HYDROGRAPH!F741)</f>
        <v>0</v>
      </c>
      <c r="H741" s="132">
        <f>(F741-G741)/2*REFERENCE!$P$19</f>
        <v>0</v>
      </c>
      <c r="I741">
        <f>(FINTERP('STAGE-STORAGE'!$D$4:$D$54,'STAGE-STORAGE'!$A$4:$A$54,H741))</f>
        <v>0</v>
      </c>
    </row>
    <row r="742" spans="1:9" x14ac:dyDescent="0.25">
      <c r="A742">
        <v>739</v>
      </c>
      <c r="B742" s="132">
        <f t="shared" si="47"/>
        <v>123</v>
      </c>
      <c r="C742" s="162">
        <f>IF(B742&lt;(MAX(USER_INPUT!$J$14:$J$2000)),FINTERP(USER_INPUT!$J$14:$J$2000,USER_INPUT!$K$14:$K$2000,HYDROGRAPH!B742),0)</f>
        <v>0</v>
      </c>
      <c r="D742" s="132">
        <f t="shared" si="46"/>
        <v>0</v>
      </c>
      <c r="E742" s="162">
        <f t="shared" si="48"/>
        <v>0</v>
      </c>
      <c r="F742" s="162">
        <f t="shared" si="49"/>
        <v>0</v>
      </c>
      <c r="G742" s="162">
        <f>FINTERP(REFERENCE!$W$17:$W$67,REFERENCE!$V$17:$V$67,HYDROGRAPH!F742)</f>
        <v>0</v>
      </c>
      <c r="H742" s="132">
        <f>(F742-G742)/2*REFERENCE!$P$19</f>
        <v>0</v>
      </c>
      <c r="I742">
        <f>(FINTERP('STAGE-STORAGE'!$D$4:$D$54,'STAGE-STORAGE'!$A$4:$A$54,H742))</f>
        <v>0</v>
      </c>
    </row>
    <row r="743" spans="1:9" x14ac:dyDescent="0.25">
      <c r="A743">
        <v>740</v>
      </c>
      <c r="B743" s="132">
        <f t="shared" si="47"/>
        <v>123.16666666666666</v>
      </c>
      <c r="C743" s="162">
        <f>IF(B743&lt;(MAX(USER_INPUT!$J$14:$J$2000)),FINTERP(USER_INPUT!$J$14:$J$2000,USER_INPUT!$K$14:$K$2000,HYDROGRAPH!B743),0)</f>
        <v>0</v>
      </c>
      <c r="D743" s="132">
        <f t="shared" si="46"/>
        <v>0</v>
      </c>
      <c r="E743" s="162">
        <f t="shared" si="48"/>
        <v>0</v>
      </c>
      <c r="F743" s="162">
        <f t="shared" si="49"/>
        <v>0</v>
      </c>
      <c r="G743" s="162">
        <f>FINTERP(REFERENCE!$W$17:$W$67,REFERENCE!$V$17:$V$67,HYDROGRAPH!F743)</f>
        <v>0</v>
      </c>
      <c r="H743" s="132">
        <f>(F743-G743)/2*REFERENCE!$P$19</f>
        <v>0</v>
      </c>
      <c r="I743">
        <f>(FINTERP('STAGE-STORAGE'!$D$4:$D$54,'STAGE-STORAGE'!$A$4:$A$54,H743))</f>
        <v>0</v>
      </c>
    </row>
    <row r="744" spans="1:9" x14ac:dyDescent="0.25">
      <c r="A744">
        <v>741</v>
      </c>
      <c r="B744" s="132">
        <f t="shared" si="47"/>
        <v>123.33333333333333</v>
      </c>
      <c r="C744" s="162">
        <f>IF(B744&lt;(MAX(USER_INPUT!$J$14:$J$2000)),FINTERP(USER_INPUT!$J$14:$J$2000,USER_INPUT!$K$14:$K$2000,HYDROGRAPH!B744),0)</f>
        <v>0</v>
      </c>
      <c r="D744" s="132">
        <f t="shared" si="46"/>
        <v>0</v>
      </c>
      <c r="E744" s="162">
        <f t="shared" si="48"/>
        <v>0</v>
      </c>
      <c r="F744" s="162">
        <f t="shared" si="49"/>
        <v>0</v>
      </c>
      <c r="G744" s="162">
        <f>FINTERP(REFERENCE!$W$17:$W$67,REFERENCE!$V$17:$V$67,HYDROGRAPH!F744)</f>
        <v>0</v>
      </c>
      <c r="H744" s="132">
        <f>(F744-G744)/2*REFERENCE!$P$19</f>
        <v>0</v>
      </c>
      <c r="I744">
        <f>(FINTERP('STAGE-STORAGE'!$D$4:$D$54,'STAGE-STORAGE'!$A$4:$A$54,H744))</f>
        <v>0</v>
      </c>
    </row>
    <row r="745" spans="1:9" x14ac:dyDescent="0.25">
      <c r="A745">
        <v>742</v>
      </c>
      <c r="B745" s="132">
        <f t="shared" si="47"/>
        <v>123.5</v>
      </c>
      <c r="C745" s="162">
        <f>IF(B745&lt;(MAX(USER_INPUT!$J$14:$J$2000)),FINTERP(USER_INPUT!$J$14:$J$2000,USER_INPUT!$K$14:$K$2000,HYDROGRAPH!B745),0)</f>
        <v>0</v>
      </c>
      <c r="D745" s="132">
        <f t="shared" si="46"/>
        <v>0</v>
      </c>
      <c r="E745" s="162">
        <f t="shared" si="48"/>
        <v>0</v>
      </c>
      <c r="F745" s="162">
        <f t="shared" si="49"/>
        <v>0</v>
      </c>
      <c r="G745" s="162">
        <f>FINTERP(REFERENCE!$W$17:$W$67,REFERENCE!$V$17:$V$67,HYDROGRAPH!F745)</f>
        <v>0</v>
      </c>
      <c r="H745" s="132">
        <f>(F745-G745)/2*REFERENCE!$P$19</f>
        <v>0</v>
      </c>
      <c r="I745">
        <f>(FINTERP('STAGE-STORAGE'!$D$4:$D$54,'STAGE-STORAGE'!$A$4:$A$54,H745))</f>
        <v>0</v>
      </c>
    </row>
    <row r="746" spans="1:9" x14ac:dyDescent="0.25">
      <c r="A746">
        <v>743</v>
      </c>
      <c r="B746" s="132">
        <f t="shared" si="47"/>
        <v>123.66666666666666</v>
      </c>
      <c r="C746" s="162">
        <f>IF(B746&lt;(MAX(USER_INPUT!$J$14:$J$2000)),FINTERP(USER_INPUT!$J$14:$J$2000,USER_INPUT!$K$14:$K$2000,HYDROGRAPH!B746),0)</f>
        <v>0</v>
      </c>
      <c r="D746" s="132">
        <f t="shared" si="46"/>
        <v>0</v>
      </c>
      <c r="E746" s="162">
        <f t="shared" si="48"/>
        <v>0</v>
      </c>
      <c r="F746" s="162">
        <f t="shared" si="49"/>
        <v>0</v>
      </c>
      <c r="G746" s="162">
        <f>FINTERP(REFERENCE!$W$17:$W$67,REFERENCE!$V$17:$V$67,HYDROGRAPH!F746)</f>
        <v>0</v>
      </c>
      <c r="H746" s="132">
        <f>(F746-G746)/2*REFERENCE!$P$19</f>
        <v>0</v>
      </c>
      <c r="I746">
        <f>(FINTERP('STAGE-STORAGE'!$D$4:$D$54,'STAGE-STORAGE'!$A$4:$A$54,H746))</f>
        <v>0</v>
      </c>
    </row>
    <row r="747" spans="1:9" x14ac:dyDescent="0.25">
      <c r="A747">
        <v>744</v>
      </c>
      <c r="B747" s="132">
        <f t="shared" si="47"/>
        <v>123.83333333333333</v>
      </c>
      <c r="C747" s="162">
        <f>IF(B747&lt;(MAX(USER_INPUT!$J$14:$J$2000)),FINTERP(USER_INPUT!$J$14:$J$2000,USER_INPUT!$K$14:$K$2000,HYDROGRAPH!B747),0)</f>
        <v>0</v>
      </c>
      <c r="D747" s="132">
        <f t="shared" si="46"/>
        <v>0</v>
      </c>
      <c r="E747" s="162">
        <f t="shared" si="48"/>
        <v>0</v>
      </c>
      <c r="F747" s="162">
        <f t="shared" si="49"/>
        <v>0</v>
      </c>
      <c r="G747" s="162">
        <f>FINTERP(REFERENCE!$W$17:$W$67,REFERENCE!$V$17:$V$67,HYDROGRAPH!F747)</f>
        <v>0</v>
      </c>
      <c r="H747" s="132">
        <f>(F747-G747)/2*REFERENCE!$P$19</f>
        <v>0</v>
      </c>
      <c r="I747">
        <f>(FINTERP('STAGE-STORAGE'!$D$4:$D$54,'STAGE-STORAGE'!$A$4:$A$54,H747))</f>
        <v>0</v>
      </c>
    </row>
    <row r="748" spans="1:9" x14ac:dyDescent="0.25">
      <c r="A748">
        <v>745</v>
      </c>
      <c r="B748" s="132">
        <f t="shared" si="47"/>
        <v>124</v>
      </c>
      <c r="C748" s="162">
        <f>IF(B748&lt;(MAX(USER_INPUT!$J$14:$J$2000)),FINTERP(USER_INPUT!$J$14:$J$2000,USER_INPUT!$K$14:$K$2000,HYDROGRAPH!B748),0)</f>
        <v>0</v>
      </c>
      <c r="D748" s="132">
        <f t="shared" si="46"/>
        <v>0</v>
      </c>
      <c r="E748" s="162">
        <f t="shared" si="48"/>
        <v>0</v>
      </c>
      <c r="F748" s="162">
        <f t="shared" si="49"/>
        <v>0</v>
      </c>
      <c r="G748" s="162">
        <f>FINTERP(REFERENCE!$W$17:$W$67,REFERENCE!$V$17:$V$67,HYDROGRAPH!F748)</f>
        <v>0</v>
      </c>
      <c r="H748" s="132">
        <f>(F748-G748)/2*REFERENCE!$P$19</f>
        <v>0</v>
      </c>
      <c r="I748">
        <f>(FINTERP('STAGE-STORAGE'!$D$4:$D$54,'STAGE-STORAGE'!$A$4:$A$54,H748))</f>
        <v>0</v>
      </c>
    </row>
    <row r="749" spans="1:9" x14ac:dyDescent="0.25">
      <c r="A749">
        <v>746</v>
      </c>
      <c r="B749" s="132">
        <f t="shared" si="47"/>
        <v>124.16666666666666</v>
      </c>
      <c r="C749" s="162">
        <f>IF(B749&lt;(MAX(USER_INPUT!$J$14:$J$2000)),FINTERP(USER_INPUT!$J$14:$J$2000,USER_INPUT!$K$14:$K$2000,HYDROGRAPH!B749),0)</f>
        <v>0</v>
      </c>
      <c r="D749" s="132">
        <f t="shared" si="46"/>
        <v>0</v>
      </c>
      <c r="E749" s="162">
        <f t="shared" si="48"/>
        <v>0</v>
      </c>
      <c r="F749" s="162">
        <f t="shared" si="49"/>
        <v>0</v>
      </c>
      <c r="G749" s="162">
        <f>FINTERP(REFERENCE!$W$17:$W$67,REFERENCE!$V$17:$V$67,HYDROGRAPH!F749)</f>
        <v>0</v>
      </c>
      <c r="H749" s="132">
        <f>(F749-G749)/2*REFERENCE!$P$19</f>
        <v>0</v>
      </c>
      <c r="I749">
        <f>(FINTERP('STAGE-STORAGE'!$D$4:$D$54,'STAGE-STORAGE'!$A$4:$A$54,H749))</f>
        <v>0</v>
      </c>
    </row>
    <row r="750" spans="1:9" x14ac:dyDescent="0.25">
      <c r="A750">
        <v>747</v>
      </c>
      <c r="B750" s="132">
        <f t="shared" si="47"/>
        <v>124.33333333333333</v>
      </c>
      <c r="C750" s="162">
        <f>IF(B750&lt;(MAX(USER_INPUT!$J$14:$J$2000)),FINTERP(USER_INPUT!$J$14:$J$2000,USER_INPUT!$K$14:$K$2000,HYDROGRAPH!B750),0)</f>
        <v>0</v>
      </c>
      <c r="D750" s="132">
        <f t="shared" si="46"/>
        <v>0</v>
      </c>
      <c r="E750" s="162">
        <f t="shared" si="48"/>
        <v>0</v>
      </c>
      <c r="F750" s="162">
        <f t="shared" si="49"/>
        <v>0</v>
      </c>
      <c r="G750" s="162">
        <f>FINTERP(REFERENCE!$W$17:$W$67,REFERENCE!$V$17:$V$67,HYDROGRAPH!F750)</f>
        <v>0</v>
      </c>
      <c r="H750" s="132">
        <f>(F750-G750)/2*REFERENCE!$P$19</f>
        <v>0</v>
      </c>
      <c r="I750">
        <f>(FINTERP('STAGE-STORAGE'!$D$4:$D$54,'STAGE-STORAGE'!$A$4:$A$54,H750))</f>
        <v>0</v>
      </c>
    </row>
    <row r="751" spans="1:9" x14ac:dyDescent="0.25">
      <c r="A751">
        <v>748</v>
      </c>
      <c r="B751" s="132">
        <f t="shared" si="47"/>
        <v>124.5</v>
      </c>
      <c r="C751" s="162">
        <f>IF(B751&lt;(MAX(USER_INPUT!$J$14:$J$2000)),FINTERP(USER_INPUT!$J$14:$J$2000,USER_INPUT!$K$14:$K$2000,HYDROGRAPH!B751),0)</f>
        <v>0</v>
      </c>
      <c r="D751" s="132">
        <f t="shared" si="46"/>
        <v>0</v>
      </c>
      <c r="E751" s="162">
        <f t="shared" si="48"/>
        <v>0</v>
      </c>
      <c r="F751" s="162">
        <f t="shared" si="49"/>
        <v>0</v>
      </c>
      <c r="G751" s="162">
        <f>FINTERP(REFERENCE!$W$17:$W$67,REFERENCE!$V$17:$V$67,HYDROGRAPH!F751)</f>
        <v>0</v>
      </c>
      <c r="H751" s="132">
        <f>(F751-G751)/2*REFERENCE!$P$19</f>
        <v>0</v>
      </c>
      <c r="I751">
        <f>(FINTERP('STAGE-STORAGE'!$D$4:$D$54,'STAGE-STORAGE'!$A$4:$A$54,H751))</f>
        <v>0</v>
      </c>
    </row>
    <row r="752" spans="1:9" x14ac:dyDescent="0.25">
      <c r="A752">
        <v>749</v>
      </c>
      <c r="B752" s="132">
        <f t="shared" si="47"/>
        <v>124.66666666666666</v>
      </c>
      <c r="C752" s="162">
        <f>IF(B752&lt;(MAX(USER_INPUT!$J$14:$J$2000)),FINTERP(USER_INPUT!$J$14:$J$2000,USER_INPUT!$K$14:$K$2000,HYDROGRAPH!B752),0)</f>
        <v>0</v>
      </c>
      <c r="D752" s="132">
        <f t="shared" si="46"/>
        <v>0</v>
      </c>
      <c r="E752" s="162">
        <f t="shared" si="48"/>
        <v>0</v>
      </c>
      <c r="F752" s="162">
        <f t="shared" si="49"/>
        <v>0</v>
      </c>
      <c r="G752" s="162">
        <f>FINTERP(REFERENCE!$W$17:$W$67,REFERENCE!$V$17:$V$67,HYDROGRAPH!F752)</f>
        <v>0</v>
      </c>
      <c r="H752" s="132">
        <f>(F752-G752)/2*REFERENCE!$P$19</f>
        <v>0</v>
      </c>
      <c r="I752">
        <f>(FINTERP('STAGE-STORAGE'!$D$4:$D$54,'STAGE-STORAGE'!$A$4:$A$54,H752))</f>
        <v>0</v>
      </c>
    </row>
    <row r="753" spans="1:9" x14ac:dyDescent="0.25">
      <c r="A753">
        <v>750</v>
      </c>
      <c r="B753" s="132">
        <f t="shared" si="47"/>
        <v>124.83333333333333</v>
      </c>
      <c r="C753" s="162">
        <f>IF(B753&lt;(MAX(USER_INPUT!$J$14:$J$2000)),FINTERP(USER_INPUT!$J$14:$J$2000,USER_INPUT!$K$14:$K$2000,HYDROGRAPH!B753),0)</f>
        <v>0</v>
      </c>
      <c r="D753" s="132">
        <f t="shared" si="46"/>
        <v>0</v>
      </c>
      <c r="E753" s="162">
        <f t="shared" si="48"/>
        <v>0</v>
      </c>
      <c r="F753" s="162">
        <f t="shared" si="49"/>
        <v>0</v>
      </c>
      <c r="G753" s="162">
        <f>FINTERP(REFERENCE!$W$17:$W$67,REFERENCE!$V$17:$V$67,HYDROGRAPH!F753)</f>
        <v>0</v>
      </c>
      <c r="H753" s="132">
        <f>(F753-G753)/2*REFERENCE!$P$19</f>
        <v>0</v>
      </c>
      <c r="I753">
        <f>(FINTERP('STAGE-STORAGE'!$D$4:$D$54,'STAGE-STORAGE'!$A$4:$A$54,H753))</f>
        <v>0</v>
      </c>
    </row>
    <row r="754" spans="1:9" x14ac:dyDescent="0.25">
      <c r="A754">
        <v>751</v>
      </c>
      <c r="B754" s="132">
        <f t="shared" si="47"/>
        <v>125</v>
      </c>
      <c r="C754" s="162">
        <f>IF(B754&lt;(MAX(USER_INPUT!$J$14:$J$2000)),FINTERP(USER_INPUT!$J$14:$J$2000,USER_INPUT!$K$14:$K$2000,HYDROGRAPH!B754),0)</f>
        <v>0</v>
      </c>
      <c r="D754" s="132">
        <f t="shared" si="46"/>
        <v>0</v>
      </c>
      <c r="E754" s="162">
        <f t="shared" si="48"/>
        <v>0</v>
      </c>
      <c r="F754" s="162">
        <f t="shared" si="49"/>
        <v>0</v>
      </c>
      <c r="G754" s="162">
        <f>FINTERP(REFERENCE!$W$17:$W$67,REFERENCE!$V$17:$V$67,HYDROGRAPH!F754)</f>
        <v>0</v>
      </c>
      <c r="H754" s="132">
        <f>(F754-G754)/2*REFERENCE!$P$19</f>
        <v>0</v>
      </c>
      <c r="I754">
        <f>(FINTERP('STAGE-STORAGE'!$D$4:$D$54,'STAGE-STORAGE'!$A$4:$A$54,H754))</f>
        <v>0</v>
      </c>
    </row>
    <row r="755" spans="1:9" x14ac:dyDescent="0.25">
      <c r="A755">
        <v>752</v>
      </c>
      <c r="B755" s="132">
        <f t="shared" si="47"/>
        <v>125.16666666666666</v>
      </c>
      <c r="C755" s="162">
        <f>IF(B755&lt;(MAX(USER_INPUT!$J$14:$J$2000)),FINTERP(USER_INPUT!$J$14:$J$2000,USER_INPUT!$K$14:$K$2000,HYDROGRAPH!B755),0)</f>
        <v>0</v>
      </c>
      <c r="D755" s="132">
        <f t="shared" si="46"/>
        <v>0</v>
      </c>
      <c r="E755" s="162">
        <f t="shared" si="48"/>
        <v>0</v>
      </c>
      <c r="F755" s="162">
        <f t="shared" si="49"/>
        <v>0</v>
      </c>
      <c r="G755" s="162">
        <f>FINTERP(REFERENCE!$W$17:$W$67,REFERENCE!$V$17:$V$67,HYDROGRAPH!F755)</f>
        <v>0</v>
      </c>
      <c r="H755" s="132">
        <f>(F755-G755)/2*REFERENCE!$P$19</f>
        <v>0</v>
      </c>
      <c r="I755">
        <f>(FINTERP('STAGE-STORAGE'!$D$4:$D$54,'STAGE-STORAGE'!$A$4:$A$54,H755))</f>
        <v>0</v>
      </c>
    </row>
    <row r="756" spans="1:9" x14ac:dyDescent="0.25">
      <c r="A756">
        <v>753</v>
      </c>
      <c r="B756" s="132">
        <f t="shared" si="47"/>
        <v>125.33333333333333</v>
      </c>
      <c r="C756" s="162">
        <f>IF(B756&lt;(MAX(USER_INPUT!$J$14:$J$2000)),FINTERP(USER_INPUT!$J$14:$J$2000,USER_INPUT!$K$14:$K$2000,HYDROGRAPH!B756),0)</f>
        <v>0</v>
      </c>
      <c r="D756" s="132">
        <f t="shared" si="46"/>
        <v>0</v>
      </c>
      <c r="E756" s="162">
        <f t="shared" si="48"/>
        <v>0</v>
      </c>
      <c r="F756" s="162">
        <f t="shared" si="49"/>
        <v>0</v>
      </c>
      <c r="G756" s="162">
        <f>FINTERP(REFERENCE!$W$17:$W$67,REFERENCE!$V$17:$V$67,HYDROGRAPH!F756)</f>
        <v>0</v>
      </c>
      <c r="H756" s="132">
        <f>(F756-G756)/2*REFERENCE!$P$19</f>
        <v>0</v>
      </c>
      <c r="I756">
        <f>(FINTERP('STAGE-STORAGE'!$D$4:$D$54,'STAGE-STORAGE'!$A$4:$A$54,H756))</f>
        <v>0</v>
      </c>
    </row>
    <row r="757" spans="1:9" x14ac:dyDescent="0.25">
      <c r="A757">
        <v>754</v>
      </c>
      <c r="B757" s="132">
        <f t="shared" si="47"/>
        <v>125.5</v>
      </c>
      <c r="C757" s="162">
        <f>IF(B757&lt;(MAX(USER_INPUT!$J$14:$J$2000)),FINTERP(USER_INPUT!$J$14:$J$2000,USER_INPUT!$K$14:$K$2000,HYDROGRAPH!B757),0)</f>
        <v>0</v>
      </c>
      <c r="D757" s="132">
        <f t="shared" si="46"/>
        <v>0</v>
      </c>
      <c r="E757" s="162">
        <f t="shared" si="48"/>
        <v>0</v>
      </c>
      <c r="F757" s="162">
        <f t="shared" si="49"/>
        <v>0</v>
      </c>
      <c r="G757" s="162">
        <f>FINTERP(REFERENCE!$W$17:$W$67,REFERENCE!$V$17:$V$67,HYDROGRAPH!F757)</f>
        <v>0</v>
      </c>
      <c r="H757" s="132">
        <f>(F757-G757)/2*REFERENCE!$P$19</f>
        <v>0</v>
      </c>
      <c r="I757">
        <f>(FINTERP('STAGE-STORAGE'!$D$4:$D$54,'STAGE-STORAGE'!$A$4:$A$54,H757))</f>
        <v>0</v>
      </c>
    </row>
    <row r="758" spans="1:9" x14ac:dyDescent="0.25">
      <c r="A758">
        <v>755</v>
      </c>
      <c r="B758" s="132">
        <f t="shared" si="47"/>
        <v>125.66666666666666</v>
      </c>
      <c r="C758" s="162">
        <f>IF(B758&lt;(MAX(USER_INPUT!$J$14:$J$2000)),FINTERP(USER_INPUT!$J$14:$J$2000,USER_INPUT!$K$14:$K$2000,HYDROGRAPH!B758),0)</f>
        <v>0</v>
      </c>
      <c r="D758" s="132">
        <f t="shared" si="46"/>
        <v>0</v>
      </c>
      <c r="E758" s="162">
        <f t="shared" si="48"/>
        <v>0</v>
      </c>
      <c r="F758" s="162">
        <f t="shared" si="49"/>
        <v>0</v>
      </c>
      <c r="G758" s="162">
        <f>FINTERP(REFERENCE!$W$17:$W$67,REFERENCE!$V$17:$V$67,HYDROGRAPH!F758)</f>
        <v>0</v>
      </c>
      <c r="H758" s="132">
        <f>(F758-G758)/2*REFERENCE!$P$19</f>
        <v>0</v>
      </c>
      <c r="I758">
        <f>(FINTERP('STAGE-STORAGE'!$D$4:$D$54,'STAGE-STORAGE'!$A$4:$A$54,H758))</f>
        <v>0</v>
      </c>
    </row>
    <row r="759" spans="1:9" x14ac:dyDescent="0.25">
      <c r="A759">
        <v>756</v>
      </c>
      <c r="B759" s="132">
        <f t="shared" si="47"/>
        <v>125.83333333333333</v>
      </c>
      <c r="C759" s="162">
        <f>IF(B759&lt;(MAX(USER_INPUT!$J$14:$J$2000)),FINTERP(USER_INPUT!$J$14:$J$2000,USER_INPUT!$K$14:$K$2000,HYDROGRAPH!B759),0)</f>
        <v>0</v>
      </c>
      <c r="D759" s="132">
        <f t="shared" si="46"/>
        <v>0</v>
      </c>
      <c r="E759" s="162">
        <f t="shared" si="48"/>
        <v>0</v>
      </c>
      <c r="F759" s="162">
        <f t="shared" si="49"/>
        <v>0</v>
      </c>
      <c r="G759" s="162">
        <f>FINTERP(REFERENCE!$W$17:$W$67,REFERENCE!$V$17:$V$67,HYDROGRAPH!F759)</f>
        <v>0</v>
      </c>
      <c r="H759" s="132">
        <f>(F759-G759)/2*REFERENCE!$P$19</f>
        <v>0</v>
      </c>
      <c r="I759">
        <f>(FINTERP('STAGE-STORAGE'!$D$4:$D$54,'STAGE-STORAGE'!$A$4:$A$54,H759))</f>
        <v>0</v>
      </c>
    </row>
    <row r="760" spans="1:9" x14ac:dyDescent="0.25">
      <c r="A760">
        <v>757</v>
      </c>
      <c r="B760" s="132">
        <f t="shared" si="47"/>
        <v>126</v>
      </c>
      <c r="C760" s="162">
        <f>IF(B760&lt;(MAX(USER_INPUT!$J$14:$J$2000)),FINTERP(USER_INPUT!$J$14:$J$2000,USER_INPUT!$K$14:$K$2000,HYDROGRAPH!B760),0)</f>
        <v>0</v>
      </c>
      <c r="D760" s="132">
        <f t="shared" si="46"/>
        <v>0</v>
      </c>
      <c r="E760" s="162">
        <f t="shared" si="48"/>
        <v>0</v>
      </c>
      <c r="F760" s="162">
        <f t="shared" si="49"/>
        <v>0</v>
      </c>
      <c r="G760" s="162">
        <f>FINTERP(REFERENCE!$W$17:$W$67,REFERENCE!$V$17:$V$67,HYDROGRAPH!F760)</f>
        <v>0</v>
      </c>
      <c r="H760" s="132">
        <f>(F760-G760)/2*REFERENCE!$P$19</f>
        <v>0</v>
      </c>
      <c r="I760">
        <f>(FINTERP('STAGE-STORAGE'!$D$4:$D$54,'STAGE-STORAGE'!$A$4:$A$54,H760))</f>
        <v>0</v>
      </c>
    </row>
    <row r="761" spans="1:9" x14ac:dyDescent="0.25">
      <c r="A761">
        <v>758</v>
      </c>
      <c r="B761" s="132">
        <f t="shared" si="47"/>
        <v>126.16666666666666</v>
      </c>
      <c r="C761" s="162">
        <f>IF(B761&lt;(MAX(USER_INPUT!$J$14:$J$2000)),FINTERP(USER_INPUT!$J$14:$J$2000,USER_INPUT!$K$14:$K$2000,HYDROGRAPH!B761),0)</f>
        <v>0</v>
      </c>
      <c r="D761" s="132">
        <f t="shared" si="46"/>
        <v>0</v>
      </c>
      <c r="E761" s="162">
        <f t="shared" si="48"/>
        <v>0</v>
      </c>
      <c r="F761" s="162">
        <f t="shared" si="49"/>
        <v>0</v>
      </c>
      <c r="G761" s="162">
        <f>FINTERP(REFERENCE!$W$17:$W$67,REFERENCE!$V$17:$V$67,HYDROGRAPH!F761)</f>
        <v>0</v>
      </c>
      <c r="H761" s="132">
        <f>(F761-G761)/2*REFERENCE!$P$19</f>
        <v>0</v>
      </c>
      <c r="I761">
        <f>(FINTERP('STAGE-STORAGE'!$D$4:$D$54,'STAGE-STORAGE'!$A$4:$A$54,H761))</f>
        <v>0</v>
      </c>
    </row>
    <row r="762" spans="1:9" x14ac:dyDescent="0.25">
      <c r="A762">
        <v>759</v>
      </c>
      <c r="B762" s="132">
        <f t="shared" si="47"/>
        <v>126.33333333333333</v>
      </c>
      <c r="C762" s="162">
        <f>IF(B762&lt;(MAX(USER_INPUT!$J$14:$J$2000)),FINTERP(USER_INPUT!$J$14:$J$2000,USER_INPUT!$K$14:$K$2000,HYDROGRAPH!B762),0)</f>
        <v>0</v>
      </c>
      <c r="D762" s="132">
        <f t="shared" si="46"/>
        <v>0</v>
      </c>
      <c r="E762" s="162">
        <f t="shared" si="48"/>
        <v>0</v>
      </c>
      <c r="F762" s="162">
        <f t="shared" si="49"/>
        <v>0</v>
      </c>
      <c r="G762" s="162">
        <f>FINTERP(REFERENCE!$W$17:$W$67,REFERENCE!$V$17:$V$67,HYDROGRAPH!F762)</f>
        <v>0</v>
      </c>
      <c r="H762" s="132">
        <f>(F762-G762)/2*REFERENCE!$P$19</f>
        <v>0</v>
      </c>
      <c r="I762">
        <f>(FINTERP('STAGE-STORAGE'!$D$4:$D$54,'STAGE-STORAGE'!$A$4:$A$54,H762))</f>
        <v>0</v>
      </c>
    </row>
    <row r="763" spans="1:9" x14ac:dyDescent="0.25">
      <c r="A763">
        <v>760</v>
      </c>
      <c r="B763" s="132">
        <f t="shared" si="47"/>
        <v>126.5</v>
      </c>
      <c r="C763" s="162">
        <f>IF(B763&lt;(MAX(USER_INPUT!$J$14:$J$2000)),FINTERP(USER_INPUT!$J$14:$J$2000,USER_INPUT!$K$14:$K$2000,HYDROGRAPH!B763),0)</f>
        <v>0</v>
      </c>
      <c r="D763" s="132">
        <f t="shared" si="46"/>
        <v>0</v>
      </c>
      <c r="E763" s="162">
        <f t="shared" si="48"/>
        <v>0</v>
      </c>
      <c r="F763" s="162">
        <f t="shared" si="49"/>
        <v>0</v>
      </c>
      <c r="G763" s="162">
        <f>FINTERP(REFERENCE!$W$17:$W$67,REFERENCE!$V$17:$V$67,HYDROGRAPH!F763)</f>
        <v>0</v>
      </c>
      <c r="H763" s="132">
        <f>(F763-G763)/2*REFERENCE!$P$19</f>
        <v>0</v>
      </c>
      <c r="I763">
        <f>(FINTERP('STAGE-STORAGE'!$D$4:$D$54,'STAGE-STORAGE'!$A$4:$A$54,H763))</f>
        <v>0</v>
      </c>
    </row>
    <row r="764" spans="1:9" x14ac:dyDescent="0.25">
      <c r="A764">
        <v>761</v>
      </c>
      <c r="B764" s="132">
        <f t="shared" si="47"/>
        <v>126.66666666666666</v>
      </c>
      <c r="C764" s="162">
        <f>IF(B764&lt;(MAX(USER_INPUT!$J$14:$J$2000)),FINTERP(USER_INPUT!$J$14:$J$2000,USER_INPUT!$K$14:$K$2000,HYDROGRAPH!B764),0)</f>
        <v>0</v>
      </c>
      <c r="D764" s="132">
        <f t="shared" si="46"/>
        <v>0</v>
      </c>
      <c r="E764" s="162">
        <f t="shared" si="48"/>
        <v>0</v>
      </c>
      <c r="F764" s="162">
        <f t="shared" si="49"/>
        <v>0</v>
      </c>
      <c r="G764" s="162">
        <f>FINTERP(REFERENCE!$W$17:$W$67,REFERENCE!$V$17:$V$67,HYDROGRAPH!F764)</f>
        <v>0</v>
      </c>
      <c r="H764" s="132">
        <f>(F764-G764)/2*REFERENCE!$P$19</f>
        <v>0</v>
      </c>
      <c r="I764">
        <f>(FINTERP('STAGE-STORAGE'!$D$4:$D$54,'STAGE-STORAGE'!$A$4:$A$54,H764))</f>
        <v>0</v>
      </c>
    </row>
    <row r="765" spans="1:9" x14ac:dyDescent="0.25">
      <c r="A765">
        <v>762</v>
      </c>
      <c r="B765" s="132">
        <f t="shared" si="47"/>
        <v>126.83333333333333</v>
      </c>
      <c r="C765" s="162">
        <f>IF(B765&lt;(MAX(USER_INPUT!$J$14:$J$2000)),FINTERP(USER_INPUT!$J$14:$J$2000,USER_INPUT!$K$14:$K$2000,HYDROGRAPH!B765),0)</f>
        <v>0</v>
      </c>
      <c r="D765" s="132">
        <f t="shared" si="46"/>
        <v>0</v>
      </c>
      <c r="E765" s="162">
        <f t="shared" si="48"/>
        <v>0</v>
      </c>
      <c r="F765" s="162">
        <f t="shared" si="49"/>
        <v>0</v>
      </c>
      <c r="G765" s="162">
        <f>FINTERP(REFERENCE!$W$17:$W$67,REFERENCE!$V$17:$V$67,HYDROGRAPH!F765)</f>
        <v>0</v>
      </c>
      <c r="H765" s="132">
        <f>(F765-G765)/2*REFERENCE!$P$19</f>
        <v>0</v>
      </c>
      <c r="I765">
        <f>(FINTERP('STAGE-STORAGE'!$D$4:$D$54,'STAGE-STORAGE'!$A$4:$A$54,H765))</f>
        <v>0</v>
      </c>
    </row>
    <row r="766" spans="1:9" x14ac:dyDescent="0.25">
      <c r="A766">
        <v>763</v>
      </c>
      <c r="B766" s="132">
        <f t="shared" si="47"/>
        <v>127</v>
      </c>
      <c r="C766" s="162">
        <f>IF(B766&lt;(MAX(USER_INPUT!$J$14:$J$2000)),FINTERP(USER_INPUT!$J$14:$J$2000,USER_INPUT!$K$14:$K$2000,HYDROGRAPH!B766),0)</f>
        <v>0</v>
      </c>
      <c r="D766" s="132">
        <f t="shared" si="46"/>
        <v>0</v>
      </c>
      <c r="E766" s="162">
        <f t="shared" si="48"/>
        <v>0</v>
      </c>
      <c r="F766" s="162">
        <f t="shared" si="49"/>
        <v>0</v>
      </c>
      <c r="G766" s="162">
        <f>FINTERP(REFERENCE!$W$17:$W$67,REFERENCE!$V$17:$V$67,HYDROGRAPH!F766)</f>
        <v>0</v>
      </c>
      <c r="H766" s="132">
        <f>(F766-G766)/2*REFERENCE!$P$19</f>
        <v>0</v>
      </c>
      <c r="I766">
        <f>(FINTERP('STAGE-STORAGE'!$D$4:$D$54,'STAGE-STORAGE'!$A$4:$A$54,H766))</f>
        <v>0</v>
      </c>
    </row>
    <row r="767" spans="1:9" x14ac:dyDescent="0.25">
      <c r="A767">
        <v>764</v>
      </c>
      <c r="B767" s="132">
        <f t="shared" si="47"/>
        <v>127.16666666666666</v>
      </c>
      <c r="C767" s="162">
        <f>IF(B767&lt;(MAX(USER_INPUT!$J$14:$J$2000)),FINTERP(USER_INPUT!$J$14:$J$2000,USER_INPUT!$K$14:$K$2000,HYDROGRAPH!B767),0)</f>
        <v>0</v>
      </c>
      <c r="D767" s="132">
        <f t="shared" si="46"/>
        <v>0</v>
      </c>
      <c r="E767" s="162">
        <f t="shared" si="48"/>
        <v>0</v>
      </c>
      <c r="F767" s="162">
        <f t="shared" si="49"/>
        <v>0</v>
      </c>
      <c r="G767" s="162">
        <f>FINTERP(REFERENCE!$W$17:$W$67,REFERENCE!$V$17:$V$67,HYDROGRAPH!F767)</f>
        <v>0</v>
      </c>
      <c r="H767" s="132">
        <f>(F767-G767)/2*REFERENCE!$P$19</f>
        <v>0</v>
      </c>
      <c r="I767">
        <f>(FINTERP('STAGE-STORAGE'!$D$4:$D$54,'STAGE-STORAGE'!$A$4:$A$54,H767))</f>
        <v>0</v>
      </c>
    </row>
    <row r="768" spans="1:9" x14ac:dyDescent="0.25">
      <c r="A768">
        <v>765</v>
      </c>
      <c r="B768" s="132">
        <f t="shared" si="47"/>
        <v>127.33333333333333</v>
      </c>
      <c r="C768" s="162">
        <f>IF(B768&lt;(MAX(USER_INPUT!$J$14:$J$2000)),FINTERP(USER_INPUT!$J$14:$J$2000,USER_INPUT!$K$14:$K$2000,HYDROGRAPH!B768),0)</f>
        <v>0</v>
      </c>
      <c r="D768" s="132">
        <f t="shared" si="46"/>
        <v>0</v>
      </c>
      <c r="E768" s="162">
        <f t="shared" si="48"/>
        <v>0</v>
      </c>
      <c r="F768" s="162">
        <f t="shared" si="49"/>
        <v>0</v>
      </c>
      <c r="G768" s="162">
        <f>FINTERP(REFERENCE!$W$17:$W$67,REFERENCE!$V$17:$V$67,HYDROGRAPH!F768)</f>
        <v>0</v>
      </c>
      <c r="H768" s="132">
        <f>(F768-G768)/2*REFERENCE!$P$19</f>
        <v>0</v>
      </c>
      <c r="I768">
        <f>(FINTERP('STAGE-STORAGE'!$D$4:$D$54,'STAGE-STORAGE'!$A$4:$A$54,H768))</f>
        <v>0</v>
      </c>
    </row>
    <row r="769" spans="1:9" x14ac:dyDescent="0.25">
      <c r="A769">
        <v>766</v>
      </c>
      <c r="B769" s="132">
        <f t="shared" si="47"/>
        <v>127.5</v>
      </c>
      <c r="C769" s="162">
        <f>IF(B769&lt;(MAX(USER_INPUT!$J$14:$J$2000)),FINTERP(USER_INPUT!$J$14:$J$2000,USER_INPUT!$K$14:$K$2000,HYDROGRAPH!B769),0)</f>
        <v>0</v>
      </c>
      <c r="D769" s="132">
        <f t="shared" si="46"/>
        <v>0</v>
      </c>
      <c r="E769" s="162">
        <f t="shared" si="48"/>
        <v>0</v>
      </c>
      <c r="F769" s="162">
        <f t="shared" si="49"/>
        <v>0</v>
      </c>
      <c r="G769" s="162">
        <f>FINTERP(REFERENCE!$W$17:$W$67,REFERENCE!$V$17:$V$67,HYDROGRAPH!F769)</f>
        <v>0</v>
      </c>
      <c r="H769" s="132">
        <f>(F769-G769)/2*REFERENCE!$P$19</f>
        <v>0</v>
      </c>
      <c r="I769">
        <f>(FINTERP('STAGE-STORAGE'!$D$4:$D$54,'STAGE-STORAGE'!$A$4:$A$54,H769))</f>
        <v>0</v>
      </c>
    </row>
    <row r="770" spans="1:9" x14ac:dyDescent="0.25">
      <c r="A770">
        <v>767</v>
      </c>
      <c r="B770" s="132">
        <f t="shared" si="47"/>
        <v>127.66666666666666</v>
      </c>
      <c r="C770" s="162">
        <f>IF(B770&lt;(MAX(USER_INPUT!$J$14:$J$2000)),FINTERP(USER_INPUT!$J$14:$J$2000,USER_INPUT!$K$14:$K$2000,HYDROGRAPH!B770),0)</f>
        <v>0</v>
      </c>
      <c r="D770" s="132">
        <f t="shared" si="46"/>
        <v>0</v>
      </c>
      <c r="E770" s="162">
        <f t="shared" si="48"/>
        <v>0</v>
      </c>
      <c r="F770" s="162">
        <f t="shared" si="49"/>
        <v>0</v>
      </c>
      <c r="G770" s="162">
        <f>FINTERP(REFERENCE!$W$17:$W$67,REFERENCE!$V$17:$V$67,HYDROGRAPH!F770)</f>
        <v>0</v>
      </c>
      <c r="H770" s="132">
        <f>(F770-G770)/2*REFERENCE!$P$19</f>
        <v>0</v>
      </c>
      <c r="I770">
        <f>(FINTERP('STAGE-STORAGE'!$D$4:$D$54,'STAGE-STORAGE'!$A$4:$A$54,H770))</f>
        <v>0</v>
      </c>
    </row>
    <row r="771" spans="1:9" x14ac:dyDescent="0.25">
      <c r="A771">
        <v>768</v>
      </c>
      <c r="B771" s="132">
        <f t="shared" si="47"/>
        <v>127.83333333333333</v>
      </c>
      <c r="C771" s="162">
        <f>IF(B771&lt;(MAX(USER_INPUT!$J$14:$J$2000)),FINTERP(USER_INPUT!$J$14:$J$2000,USER_INPUT!$K$14:$K$2000,HYDROGRAPH!B771),0)</f>
        <v>0</v>
      </c>
      <c r="D771" s="132">
        <f t="shared" si="46"/>
        <v>0</v>
      </c>
      <c r="E771" s="162">
        <f t="shared" si="48"/>
        <v>0</v>
      </c>
      <c r="F771" s="162">
        <f t="shared" si="49"/>
        <v>0</v>
      </c>
      <c r="G771" s="162">
        <f>FINTERP(REFERENCE!$W$17:$W$67,REFERENCE!$V$17:$V$67,HYDROGRAPH!F771)</f>
        <v>0</v>
      </c>
      <c r="H771" s="132">
        <f>(F771-G771)/2*REFERENCE!$P$19</f>
        <v>0</v>
      </c>
      <c r="I771">
        <f>(FINTERP('STAGE-STORAGE'!$D$4:$D$54,'STAGE-STORAGE'!$A$4:$A$54,H771))</f>
        <v>0</v>
      </c>
    </row>
    <row r="772" spans="1:9" x14ac:dyDescent="0.25">
      <c r="A772">
        <v>769</v>
      </c>
      <c r="B772" s="132">
        <f t="shared" si="47"/>
        <v>128</v>
      </c>
      <c r="C772" s="162">
        <f>IF(B772&lt;(MAX(USER_INPUT!$J$14:$J$2000)),FINTERP(USER_INPUT!$J$14:$J$2000,USER_INPUT!$K$14:$K$2000,HYDROGRAPH!B772),0)</f>
        <v>0</v>
      </c>
      <c r="D772" s="132">
        <f t="shared" si="46"/>
        <v>0</v>
      </c>
      <c r="E772" s="162">
        <f t="shared" si="48"/>
        <v>0</v>
      </c>
      <c r="F772" s="162">
        <f t="shared" si="49"/>
        <v>0</v>
      </c>
      <c r="G772" s="162">
        <f>FINTERP(REFERENCE!$W$17:$W$67,REFERENCE!$V$17:$V$67,HYDROGRAPH!F772)</f>
        <v>0</v>
      </c>
      <c r="H772" s="132">
        <f>(F772-G772)/2*REFERENCE!$P$19</f>
        <v>0</v>
      </c>
      <c r="I772">
        <f>(FINTERP('STAGE-STORAGE'!$D$4:$D$54,'STAGE-STORAGE'!$A$4:$A$54,H772))</f>
        <v>0</v>
      </c>
    </row>
    <row r="773" spans="1:9" x14ac:dyDescent="0.25">
      <c r="A773">
        <v>770</v>
      </c>
      <c r="B773" s="132">
        <f t="shared" si="47"/>
        <v>128.16666666666666</v>
      </c>
      <c r="C773" s="162">
        <f>IF(B773&lt;(MAX(USER_INPUT!$J$14:$J$2000)),FINTERP(USER_INPUT!$J$14:$J$2000,USER_INPUT!$K$14:$K$2000,HYDROGRAPH!B773),0)</f>
        <v>0</v>
      </c>
      <c r="D773" s="132">
        <f t="shared" ref="D773:D836" si="50">C773+C774</f>
        <v>0</v>
      </c>
      <c r="E773" s="162">
        <f t="shared" si="48"/>
        <v>0</v>
      </c>
      <c r="F773" s="162">
        <f t="shared" si="49"/>
        <v>0</v>
      </c>
      <c r="G773" s="162">
        <f>FINTERP(REFERENCE!$W$17:$W$67,REFERENCE!$V$17:$V$67,HYDROGRAPH!F773)</f>
        <v>0</v>
      </c>
      <c r="H773" s="132">
        <f>(F773-G773)/2*REFERENCE!$P$19</f>
        <v>0</v>
      </c>
      <c r="I773">
        <f>(FINTERP('STAGE-STORAGE'!$D$4:$D$54,'STAGE-STORAGE'!$A$4:$A$54,H773))</f>
        <v>0</v>
      </c>
    </row>
    <row r="774" spans="1:9" x14ac:dyDescent="0.25">
      <c r="A774">
        <v>771</v>
      </c>
      <c r="B774" s="132">
        <f t="shared" si="47"/>
        <v>128.33333333333331</v>
      </c>
      <c r="C774" s="162">
        <f>IF(B774&lt;(MAX(USER_INPUT!$J$14:$J$2000)),FINTERP(USER_INPUT!$J$14:$J$2000,USER_INPUT!$K$14:$K$2000,HYDROGRAPH!B774),0)</f>
        <v>0</v>
      </c>
      <c r="D774" s="132">
        <f t="shared" si="50"/>
        <v>0</v>
      </c>
      <c r="E774" s="162">
        <f t="shared" si="48"/>
        <v>0</v>
      </c>
      <c r="F774" s="162">
        <f t="shared" si="49"/>
        <v>0</v>
      </c>
      <c r="G774" s="162">
        <f>FINTERP(REFERENCE!$W$17:$W$67,REFERENCE!$V$17:$V$67,HYDROGRAPH!F774)</f>
        <v>0</v>
      </c>
      <c r="H774" s="132">
        <f>(F774-G774)/2*REFERENCE!$P$19</f>
        <v>0</v>
      </c>
      <c r="I774">
        <f>(FINTERP('STAGE-STORAGE'!$D$4:$D$54,'STAGE-STORAGE'!$A$4:$A$54,H774))</f>
        <v>0</v>
      </c>
    </row>
    <row r="775" spans="1:9" x14ac:dyDescent="0.25">
      <c r="A775">
        <v>772</v>
      </c>
      <c r="B775" s="132">
        <f t="shared" ref="B775:B838" si="51">$B$5*A774</f>
        <v>128.5</v>
      </c>
      <c r="C775" s="162">
        <f>IF(B775&lt;(MAX(USER_INPUT!$J$14:$J$2000)),FINTERP(USER_INPUT!$J$14:$J$2000,USER_INPUT!$K$14:$K$2000,HYDROGRAPH!B775),0)</f>
        <v>0</v>
      </c>
      <c r="D775" s="132">
        <f t="shared" si="50"/>
        <v>0</v>
      </c>
      <c r="E775" s="162">
        <f t="shared" si="48"/>
        <v>0</v>
      </c>
      <c r="F775" s="162">
        <f t="shared" si="49"/>
        <v>0</v>
      </c>
      <c r="G775" s="162">
        <f>FINTERP(REFERENCE!$W$17:$W$67,REFERENCE!$V$17:$V$67,HYDROGRAPH!F775)</f>
        <v>0</v>
      </c>
      <c r="H775" s="132">
        <f>(F775-G775)/2*REFERENCE!$P$19</f>
        <v>0</v>
      </c>
      <c r="I775">
        <f>(FINTERP('STAGE-STORAGE'!$D$4:$D$54,'STAGE-STORAGE'!$A$4:$A$54,H775))</f>
        <v>0</v>
      </c>
    </row>
    <row r="776" spans="1:9" x14ac:dyDescent="0.25">
      <c r="A776">
        <v>773</v>
      </c>
      <c r="B776" s="132">
        <f t="shared" si="51"/>
        <v>128.66666666666666</v>
      </c>
      <c r="C776" s="162">
        <f>IF(B776&lt;(MAX(USER_INPUT!$J$14:$J$2000)),FINTERP(USER_INPUT!$J$14:$J$2000,USER_INPUT!$K$14:$K$2000,HYDROGRAPH!B776),0)</f>
        <v>0</v>
      </c>
      <c r="D776" s="132">
        <f t="shared" si="50"/>
        <v>0</v>
      </c>
      <c r="E776" s="162">
        <f t="shared" si="48"/>
        <v>0</v>
      </c>
      <c r="F776" s="162">
        <f t="shared" si="49"/>
        <v>0</v>
      </c>
      <c r="G776" s="162">
        <f>FINTERP(REFERENCE!$W$17:$W$67,REFERENCE!$V$17:$V$67,HYDROGRAPH!F776)</f>
        <v>0</v>
      </c>
      <c r="H776" s="132">
        <f>(F776-G776)/2*REFERENCE!$P$19</f>
        <v>0</v>
      </c>
      <c r="I776">
        <f>(FINTERP('STAGE-STORAGE'!$D$4:$D$54,'STAGE-STORAGE'!$A$4:$A$54,H776))</f>
        <v>0</v>
      </c>
    </row>
    <row r="777" spans="1:9" x14ac:dyDescent="0.25">
      <c r="A777">
        <v>774</v>
      </c>
      <c r="B777" s="132">
        <f t="shared" si="51"/>
        <v>128.83333333333331</v>
      </c>
      <c r="C777" s="162">
        <f>IF(B777&lt;(MAX(USER_INPUT!$J$14:$J$2000)),FINTERP(USER_INPUT!$J$14:$J$2000,USER_INPUT!$K$14:$K$2000,HYDROGRAPH!B777),0)</f>
        <v>0</v>
      </c>
      <c r="D777" s="132">
        <f t="shared" si="50"/>
        <v>0</v>
      </c>
      <c r="E777" s="162">
        <f t="shared" ref="E777:E840" si="52">F776-(2*G776)</f>
        <v>0</v>
      </c>
      <c r="F777" s="162">
        <f t="shared" ref="F777:F840" si="53">D777+E777</f>
        <v>0</v>
      </c>
      <c r="G777" s="162">
        <f>FINTERP(REFERENCE!$W$17:$W$67,REFERENCE!$V$17:$V$67,HYDROGRAPH!F777)</f>
        <v>0</v>
      </c>
      <c r="H777" s="132">
        <f>(F777-G777)/2*REFERENCE!$P$19</f>
        <v>0</v>
      </c>
      <c r="I777">
        <f>(FINTERP('STAGE-STORAGE'!$D$4:$D$54,'STAGE-STORAGE'!$A$4:$A$54,H777))</f>
        <v>0</v>
      </c>
    </row>
    <row r="778" spans="1:9" x14ac:dyDescent="0.25">
      <c r="A778">
        <v>775</v>
      </c>
      <c r="B778" s="132">
        <f t="shared" si="51"/>
        <v>129</v>
      </c>
      <c r="C778" s="162">
        <f>IF(B778&lt;(MAX(USER_INPUT!$J$14:$J$2000)),FINTERP(USER_INPUT!$J$14:$J$2000,USER_INPUT!$K$14:$K$2000,HYDROGRAPH!B778),0)</f>
        <v>0</v>
      </c>
      <c r="D778" s="132">
        <f t="shared" si="50"/>
        <v>0</v>
      </c>
      <c r="E778" s="162">
        <f t="shared" si="52"/>
        <v>0</v>
      </c>
      <c r="F778" s="162">
        <f t="shared" si="53"/>
        <v>0</v>
      </c>
      <c r="G778" s="162">
        <f>FINTERP(REFERENCE!$W$17:$W$67,REFERENCE!$V$17:$V$67,HYDROGRAPH!F778)</f>
        <v>0</v>
      </c>
      <c r="H778" s="132">
        <f>(F778-G778)/2*REFERENCE!$P$19</f>
        <v>0</v>
      </c>
      <c r="I778">
        <f>(FINTERP('STAGE-STORAGE'!$D$4:$D$54,'STAGE-STORAGE'!$A$4:$A$54,H778))</f>
        <v>0</v>
      </c>
    </row>
    <row r="779" spans="1:9" x14ac:dyDescent="0.25">
      <c r="A779">
        <v>776</v>
      </c>
      <c r="B779" s="132">
        <f t="shared" si="51"/>
        <v>129.16666666666666</v>
      </c>
      <c r="C779" s="162">
        <f>IF(B779&lt;(MAX(USER_INPUT!$J$14:$J$2000)),FINTERP(USER_INPUT!$J$14:$J$2000,USER_INPUT!$K$14:$K$2000,HYDROGRAPH!B779),0)</f>
        <v>0</v>
      </c>
      <c r="D779" s="132">
        <f t="shared" si="50"/>
        <v>0</v>
      </c>
      <c r="E779" s="162">
        <f t="shared" si="52"/>
        <v>0</v>
      </c>
      <c r="F779" s="162">
        <f t="shared" si="53"/>
        <v>0</v>
      </c>
      <c r="G779" s="162">
        <f>FINTERP(REFERENCE!$W$17:$W$67,REFERENCE!$V$17:$V$67,HYDROGRAPH!F779)</f>
        <v>0</v>
      </c>
      <c r="H779" s="132">
        <f>(F779-G779)/2*REFERENCE!$P$19</f>
        <v>0</v>
      </c>
      <c r="I779">
        <f>(FINTERP('STAGE-STORAGE'!$D$4:$D$54,'STAGE-STORAGE'!$A$4:$A$54,H779))</f>
        <v>0</v>
      </c>
    </row>
    <row r="780" spans="1:9" x14ac:dyDescent="0.25">
      <c r="A780">
        <v>777</v>
      </c>
      <c r="B780" s="132">
        <f t="shared" si="51"/>
        <v>129.33333333333331</v>
      </c>
      <c r="C780" s="162">
        <f>IF(B780&lt;(MAX(USER_INPUT!$J$14:$J$2000)),FINTERP(USER_INPUT!$J$14:$J$2000,USER_INPUT!$K$14:$K$2000,HYDROGRAPH!B780),0)</f>
        <v>0</v>
      </c>
      <c r="D780" s="132">
        <f t="shared" si="50"/>
        <v>0</v>
      </c>
      <c r="E780" s="162">
        <f t="shared" si="52"/>
        <v>0</v>
      </c>
      <c r="F780" s="162">
        <f t="shared" si="53"/>
        <v>0</v>
      </c>
      <c r="G780" s="162">
        <f>FINTERP(REFERENCE!$W$17:$W$67,REFERENCE!$V$17:$V$67,HYDROGRAPH!F780)</f>
        <v>0</v>
      </c>
      <c r="H780" s="132">
        <f>(F780-G780)/2*REFERENCE!$P$19</f>
        <v>0</v>
      </c>
      <c r="I780">
        <f>(FINTERP('STAGE-STORAGE'!$D$4:$D$54,'STAGE-STORAGE'!$A$4:$A$54,H780))</f>
        <v>0</v>
      </c>
    </row>
    <row r="781" spans="1:9" x14ac:dyDescent="0.25">
      <c r="A781">
        <v>778</v>
      </c>
      <c r="B781" s="132">
        <f t="shared" si="51"/>
        <v>129.5</v>
      </c>
      <c r="C781" s="162">
        <f>IF(B781&lt;(MAX(USER_INPUT!$J$14:$J$2000)),FINTERP(USER_INPUT!$J$14:$J$2000,USER_INPUT!$K$14:$K$2000,HYDROGRAPH!B781),0)</f>
        <v>0</v>
      </c>
      <c r="D781" s="132">
        <f t="shared" si="50"/>
        <v>0</v>
      </c>
      <c r="E781" s="162">
        <f t="shared" si="52"/>
        <v>0</v>
      </c>
      <c r="F781" s="162">
        <f t="shared" si="53"/>
        <v>0</v>
      </c>
      <c r="G781" s="162">
        <f>FINTERP(REFERENCE!$W$17:$W$67,REFERENCE!$V$17:$V$67,HYDROGRAPH!F781)</f>
        <v>0</v>
      </c>
      <c r="H781" s="132">
        <f>(F781-G781)/2*REFERENCE!$P$19</f>
        <v>0</v>
      </c>
      <c r="I781">
        <f>(FINTERP('STAGE-STORAGE'!$D$4:$D$54,'STAGE-STORAGE'!$A$4:$A$54,H781))</f>
        <v>0</v>
      </c>
    </row>
    <row r="782" spans="1:9" x14ac:dyDescent="0.25">
      <c r="A782">
        <v>779</v>
      </c>
      <c r="B782" s="132">
        <f t="shared" si="51"/>
        <v>129.66666666666666</v>
      </c>
      <c r="C782" s="162">
        <f>IF(B782&lt;(MAX(USER_INPUT!$J$14:$J$2000)),FINTERP(USER_INPUT!$J$14:$J$2000,USER_INPUT!$K$14:$K$2000,HYDROGRAPH!B782),0)</f>
        <v>0</v>
      </c>
      <c r="D782" s="132">
        <f t="shared" si="50"/>
        <v>0</v>
      </c>
      <c r="E782" s="162">
        <f t="shared" si="52"/>
        <v>0</v>
      </c>
      <c r="F782" s="162">
        <f t="shared" si="53"/>
        <v>0</v>
      </c>
      <c r="G782" s="162">
        <f>FINTERP(REFERENCE!$W$17:$W$67,REFERENCE!$V$17:$V$67,HYDROGRAPH!F782)</f>
        <v>0</v>
      </c>
      <c r="H782" s="132">
        <f>(F782-G782)/2*REFERENCE!$P$19</f>
        <v>0</v>
      </c>
      <c r="I782">
        <f>(FINTERP('STAGE-STORAGE'!$D$4:$D$54,'STAGE-STORAGE'!$A$4:$A$54,H782))</f>
        <v>0</v>
      </c>
    </row>
    <row r="783" spans="1:9" x14ac:dyDescent="0.25">
      <c r="A783">
        <v>780</v>
      </c>
      <c r="B783" s="132">
        <f t="shared" si="51"/>
        <v>129.83333333333331</v>
      </c>
      <c r="C783" s="162">
        <f>IF(B783&lt;(MAX(USER_INPUT!$J$14:$J$2000)),FINTERP(USER_INPUT!$J$14:$J$2000,USER_INPUT!$K$14:$K$2000,HYDROGRAPH!B783),0)</f>
        <v>0</v>
      </c>
      <c r="D783" s="132">
        <f t="shared" si="50"/>
        <v>0</v>
      </c>
      <c r="E783" s="162">
        <f t="shared" si="52"/>
        <v>0</v>
      </c>
      <c r="F783" s="162">
        <f t="shared" si="53"/>
        <v>0</v>
      </c>
      <c r="G783" s="162">
        <f>FINTERP(REFERENCE!$W$17:$W$67,REFERENCE!$V$17:$V$67,HYDROGRAPH!F783)</f>
        <v>0</v>
      </c>
      <c r="H783" s="132">
        <f>(F783-G783)/2*REFERENCE!$P$19</f>
        <v>0</v>
      </c>
      <c r="I783">
        <f>(FINTERP('STAGE-STORAGE'!$D$4:$D$54,'STAGE-STORAGE'!$A$4:$A$54,H783))</f>
        <v>0</v>
      </c>
    </row>
    <row r="784" spans="1:9" x14ac:dyDescent="0.25">
      <c r="A784">
        <v>781</v>
      </c>
      <c r="B784" s="132">
        <f t="shared" si="51"/>
        <v>130</v>
      </c>
      <c r="C784" s="162">
        <f>IF(B784&lt;(MAX(USER_INPUT!$J$14:$J$2000)),FINTERP(USER_INPUT!$J$14:$J$2000,USER_INPUT!$K$14:$K$2000,HYDROGRAPH!B784),0)</f>
        <v>0</v>
      </c>
      <c r="D784" s="132">
        <f t="shared" si="50"/>
        <v>0</v>
      </c>
      <c r="E784" s="162">
        <f t="shared" si="52"/>
        <v>0</v>
      </c>
      <c r="F784" s="162">
        <f t="shared" si="53"/>
        <v>0</v>
      </c>
      <c r="G784" s="162">
        <f>FINTERP(REFERENCE!$W$17:$W$67,REFERENCE!$V$17:$V$67,HYDROGRAPH!F784)</f>
        <v>0</v>
      </c>
      <c r="H784" s="132">
        <f>(F784-G784)/2*REFERENCE!$P$19</f>
        <v>0</v>
      </c>
      <c r="I784">
        <f>(FINTERP('STAGE-STORAGE'!$D$4:$D$54,'STAGE-STORAGE'!$A$4:$A$54,H784))</f>
        <v>0</v>
      </c>
    </row>
    <row r="785" spans="1:9" x14ac:dyDescent="0.25">
      <c r="A785">
        <v>782</v>
      </c>
      <c r="B785" s="132">
        <f t="shared" si="51"/>
        <v>130.16666666666666</v>
      </c>
      <c r="C785" s="162">
        <f>IF(B785&lt;(MAX(USER_INPUT!$J$14:$J$2000)),FINTERP(USER_INPUT!$J$14:$J$2000,USER_INPUT!$K$14:$K$2000,HYDROGRAPH!B785),0)</f>
        <v>0</v>
      </c>
      <c r="D785" s="132">
        <f t="shared" si="50"/>
        <v>0</v>
      </c>
      <c r="E785" s="162">
        <f t="shared" si="52"/>
        <v>0</v>
      </c>
      <c r="F785" s="162">
        <f t="shared" si="53"/>
        <v>0</v>
      </c>
      <c r="G785" s="162">
        <f>FINTERP(REFERENCE!$W$17:$W$67,REFERENCE!$V$17:$V$67,HYDROGRAPH!F785)</f>
        <v>0</v>
      </c>
      <c r="H785" s="132">
        <f>(F785-G785)/2*REFERENCE!$P$19</f>
        <v>0</v>
      </c>
      <c r="I785">
        <f>(FINTERP('STAGE-STORAGE'!$D$4:$D$54,'STAGE-STORAGE'!$A$4:$A$54,H785))</f>
        <v>0</v>
      </c>
    </row>
    <row r="786" spans="1:9" x14ac:dyDescent="0.25">
      <c r="A786">
        <v>783</v>
      </c>
      <c r="B786" s="132">
        <f t="shared" si="51"/>
        <v>130.33333333333331</v>
      </c>
      <c r="C786" s="162">
        <f>IF(B786&lt;(MAX(USER_INPUT!$J$14:$J$2000)),FINTERP(USER_INPUT!$J$14:$J$2000,USER_INPUT!$K$14:$K$2000,HYDROGRAPH!B786),0)</f>
        <v>0</v>
      </c>
      <c r="D786" s="132">
        <f t="shared" si="50"/>
        <v>0</v>
      </c>
      <c r="E786" s="162">
        <f t="shared" si="52"/>
        <v>0</v>
      </c>
      <c r="F786" s="162">
        <f t="shared" si="53"/>
        <v>0</v>
      </c>
      <c r="G786" s="162">
        <f>FINTERP(REFERENCE!$W$17:$W$67,REFERENCE!$V$17:$V$67,HYDROGRAPH!F786)</f>
        <v>0</v>
      </c>
      <c r="H786" s="132">
        <f>(F786-G786)/2*REFERENCE!$P$19</f>
        <v>0</v>
      </c>
      <c r="I786">
        <f>(FINTERP('STAGE-STORAGE'!$D$4:$D$54,'STAGE-STORAGE'!$A$4:$A$54,H786))</f>
        <v>0</v>
      </c>
    </row>
    <row r="787" spans="1:9" x14ac:dyDescent="0.25">
      <c r="A787">
        <v>784</v>
      </c>
      <c r="B787" s="132">
        <f t="shared" si="51"/>
        <v>130.5</v>
      </c>
      <c r="C787" s="162">
        <f>IF(B787&lt;(MAX(USER_INPUT!$J$14:$J$2000)),FINTERP(USER_INPUT!$J$14:$J$2000,USER_INPUT!$K$14:$K$2000,HYDROGRAPH!B787),0)</f>
        <v>0</v>
      </c>
      <c r="D787" s="132">
        <f t="shared" si="50"/>
        <v>0</v>
      </c>
      <c r="E787" s="162">
        <f t="shared" si="52"/>
        <v>0</v>
      </c>
      <c r="F787" s="162">
        <f t="shared" si="53"/>
        <v>0</v>
      </c>
      <c r="G787" s="162">
        <f>FINTERP(REFERENCE!$W$17:$W$67,REFERENCE!$V$17:$V$67,HYDROGRAPH!F787)</f>
        <v>0</v>
      </c>
      <c r="H787" s="132">
        <f>(F787-G787)/2*REFERENCE!$P$19</f>
        <v>0</v>
      </c>
      <c r="I787">
        <f>(FINTERP('STAGE-STORAGE'!$D$4:$D$54,'STAGE-STORAGE'!$A$4:$A$54,H787))</f>
        <v>0</v>
      </c>
    </row>
    <row r="788" spans="1:9" x14ac:dyDescent="0.25">
      <c r="A788">
        <v>785</v>
      </c>
      <c r="B788" s="132">
        <f t="shared" si="51"/>
        <v>130.66666666666666</v>
      </c>
      <c r="C788" s="162">
        <f>IF(B788&lt;(MAX(USER_INPUT!$J$14:$J$2000)),FINTERP(USER_INPUT!$J$14:$J$2000,USER_INPUT!$K$14:$K$2000,HYDROGRAPH!B788),0)</f>
        <v>0</v>
      </c>
      <c r="D788" s="132">
        <f t="shared" si="50"/>
        <v>0</v>
      </c>
      <c r="E788" s="162">
        <f t="shared" si="52"/>
        <v>0</v>
      </c>
      <c r="F788" s="162">
        <f t="shared" si="53"/>
        <v>0</v>
      </c>
      <c r="G788" s="162">
        <f>FINTERP(REFERENCE!$W$17:$W$67,REFERENCE!$V$17:$V$67,HYDROGRAPH!F788)</f>
        <v>0</v>
      </c>
      <c r="H788" s="132">
        <f>(F788-G788)/2*REFERENCE!$P$19</f>
        <v>0</v>
      </c>
      <c r="I788">
        <f>(FINTERP('STAGE-STORAGE'!$D$4:$D$54,'STAGE-STORAGE'!$A$4:$A$54,H788))</f>
        <v>0</v>
      </c>
    </row>
    <row r="789" spans="1:9" x14ac:dyDescent="0.25">
      <c r="A789">
        <v>786</v>
      </c>
      <c r="B789" s="132">
        <f t="shared" si="51"/>
        <v>130.83333333333331</v>
      </c>
      <c r="C789" s="162">
        <f>IF(B789&lt;(MAX(USER_INPUT!$J$14:$J$2000)),FINTERP(USER_INPUT!$J$14:$J$2000,USER_INPUT!$K$14:$K$2000,HYDROGRAPH!B789),0)</f>
        <v>0</v>
      </c>
      <c r="D789" s="132">
        <f t="shared" si="50"/>
        <v>0</v>
      </c>
      <c r="E789" s="162">
        <f t="shared" si="52"/>
        <v>0</v>
      </c>
      <c r="F789" s="162">
        <f t="shared" si="53"/>
        <v>0</v>
      </c>
      <c r="G789" s="162">
        <f>FINTERP(REFERENCE!$W$17:$W$67,REFERENCE!$V$17:$V$67,HYDROGRAPH!F789)</f>
        <v>0</v>
      </c>
      <c r="H789" s="132">
        <f>(F789-G789)/2*REFERENCE!$P$19</f>
        <v>0</v>
      </c>
      <c r="I789">
        <f>(FINTERP('STAGE-STORAGE'!$D$4:$D$54,'STAGE-STORAGE'!$A$4:$A$54,H789))</f>
        <v>0</v>
      </c>
    </row>
    <row r="790" spans="1:9" x14ac:dyDescent="0.25">
      <c r="A790">
        <v>787</v>
      </c>
      <c r="B790" s="132">
        <f t="shared" si="51"/>
        <v>131</v>
      </c>
      <c r="C790" s="162">
        <f>IF(B790&lt;(MAX(USER_INPUT!$J$14:$J$2000)),FINTERP(USER_INPUT!$J$14:$J$2000,USER_INPUT!$K$14:$K$2000,HYDROGRAPH!B790),0)</f>
        <v>0</v>
      </c>
      <c r="D790" s="132">
        <f t="shared" si="50"/>
        <v>0</v>
      </c>
      <c r="E790" s="162">
        <f t="shared" si="52"/>
        <v>0</v>
      </c>
      <c r="F790" s="162">
        <f t="shared" si="53"/>
        <v>0</v>
      </c>
      <c r="G790" s="162">
        <f>FINTERP(REFERENCE!$W$17:$W$67,REFERENCE!$V$17:$V$67,HYDROGRAPH!F790)</f>
        <v>0</v>
      </c>
      <c r="H790" s="132">
        <f>(F790-G790)/2*REFERENCE!$P$19</f>
        <v>0</v>
      </c>
      <c r="I790">
        <f>(FINTERP('STAGE-STORAGE'!$D$4:$D$54,'STAGE-STORAGE'!$A$4:$A$54,H790))</f>
        <v>0</v>
      </c>
    </row>
    <row r="791" spans="1:9" x14ac:dyDescent="0.25">
      <c r="A791">
        <v>788</v>
      </c>
      <c r="B791" s="132">
        <f t="shared" si="51"/>
        <v>131.16666666666666</v>
      </c>
      <c r="C791" s="162">
        <f>IF(B791&lt;(MAX(USER_INPUT!$J$14:$J$2000)),FINTERP(USER_INPUT!$J$14:$J$2000,USER_INPUT!$K$14:$K$2000,HYDROGRAPH!B791),0)</f>
        <v>0</v>
      </c>
      <c r="D791" s="132">
        <f t="shared" si="50"/>
        <v>0</v>
      </c>
      <c r="E791" s="162">
        <f t="shared" si="52"/>
        <v>0</v>
      </c>
      <c r="F791" s="162">
        <f t="shared" si="53"/>
        <v>0</v>
      </c>
      <c r="G791" s="162">
        <f>FINTERP(REFERENCE!$W$17:$W$67,REFERENCE!$V$17:$V$67,HYDROGRAPH!F791)</f>
        <v>0</v>
      </c>
      <c r="H791" s="132">
        <f>(F791-G791)/2*REFERENCE!$P$19</f>
        <v>0</v>
      </c>
      <c r="I791">
        <f>(FINTERP('STAGE-STORAGE'!$D$4:$D$54,'STAGE-STORAGE'!$A$4:$A$54,H791))</f>
        <v>0</v>
      </c>
    </row>
    <row r="792" spans="1:9" x14ac:dyDescent="0.25">
      <c r="A792">
        <v>789</v>
      </c>
      <c r="B792" s="132">
        <f t="shared" si="51"/>
        <v>131.33333333333331</v>
      </c>
      <c r="C792" s="162">
        <f>IF(B792&lt;(MAX(USER_INPUT!$J$14:$J$2000)),FINTERP(USER_INPUT!$J$14:$J$2000,USER_INPUT!$K$14:$K$2000,HYDROGRAPH!B792),0)</f>
        <v>0</v>
      </c>
      <c r="D792" s="132">
        <f t="shared" si="50"/>
        <v>0</v>
      </c>
      <c r="E792" s="162">
        <f t="shared" si="52"/>
        <v>0</v>
      </c>
      <c r="F792" s="162">
        <f t="shared" si="53"/>
        <v>0</v>
      </c>
      <c r="G792" s="162">
        <f>FINTERP(REFERENCE!$W$17:$W$67,REFERENCE!$V$17:$V$67,HYDROGRAPH!F792)</f>
        <v>0</v>
      </c>
      <c r="H792" s="132">
        <f>(F792-G792)/2*REFERENCE!$P$19</f>
        <v>0</v>
      </c>
      <c r="I792">
        <f>(FINTERP('STAGE-STORAGE'!$D$4:$D$54,'STAGE-STORAGE'!$A$4:$A$54,H792))</f>
        <v>0</v>
      </c>
    </row>
    <row r="793" spans="1:9" x14ac:dyDescent="0.25">
      <c r="A793">
        <v>790</v>
      </c>
      <c r="B793" s="132">
        <f t="shared" si="51"/>
        <v>131.5</v>
      </c>
      <c r="C793" s="162">
        <f>IF(B793&lt;(MAX(USER_INPUT!$J$14:$J$2000)),FINTERP(USER_INPUT!$J$14:$J$2000,USER_INPUT!$K$14:$K$2000,HYDROGRAPH!B793),0)</f>
        <v>0</v>
      </c>
      <c r="D793" s="132">
        <f t="shared" si="50"/>
        <v>0</v>
      </c>
      <c r="E793" s="162">
        <f t="shared" si="52"/>
        <v>0</v>
      </c>
      <c r="F793" s="162">
        <f t="shared" si="53"/>
        <v>0</v>
      </c>
      <c r="G793" s="162">
        <f>FINTERP(REFERENCE!$W$17:$W$67,REFERENCE!$V$17:$V$67,HYDROGRAPH!F793)</f>
        <v>0</v>
      </c>
      <c r="H793" s="132">
        <f>(F793-G793)/2*REFERENCE!$P$19</f>
        <v>0</v>
      </c>
      <c r="I793">
        <f>(FINTERP('STAGE-STORAGE'!$D$4:$D$54,'STAGE-STORAGE'!$A$4:$A$54,H793))</f>
        <v>0</v>
      </c>
    </row>
    <row r="794" spans="1:9" x14ac:dyDescent="0.25">
      <c r="A794">
        <v>791</v>
      </c>
      <c r="B794" s="132">
        <f t="shared" si="51"/>
        <v>131.66666666666666</v>
      </c>
      <c r="C794" s="162">
        <f>IF(B794&lt;(MAX(USER_INPUT!$J$14:$J$2000)),FINTERP(USER_INPUT!$J$14:$J$2000,USER_INPUT!$K$14:$K$2000,HYDROGRAPH!B794),0)</f>
        <v>0</v>
      </c>
      <c r="D794" s="132">
        <f t="shared" si="50"/>
        <v>0</v>
      </c>
      <c r="E794" s="162">
        <f t="shared" si="52"/>
        <v>0</v>
      </c>
      <c r="F794" s="162">
        <f t="shared" si="53"/>
        <v>0</v>
      </c>
      <c r="G794" s="162">
        <f>FINTERP(REFERENCE!$W$17:$W$67,REFERENCE!$V$17:$V$67,HYDROGRAPH!F794)</f>
        <v>0</v>
      </c>
      <c r="H794" s="132">
        <f>(F794-G794)/2*REFERENCE!$P$19</f>
        <v>0</v>
      </c>
      <c r="I794">
        <f>(FINTERP('STAGE-STORAGE'!$D$4:$D$54,'STAGE-STORAGE'!$A$4:$A$54,H794))</f>
        <v>0</v>
      </c>
    </row>
    <row r="795" spans="1:9" x14ac:dyDescent="0.25">
      <c r="A795">
        <v>792</v>
      </c>
      <c r="B795" s="132">
        <f t="shared" si="51"/>
        <v>131.83333333333331</v>
      </c>
      <c r="C795" s="162">
        <f>IF(B795&lt;(MAX(USER_INPUT!$J$14:$J$2000)),FINTERP(USER_INPUT!$J$14:$J$2000,USER_INPUT!$K$14:$K$2000,HYDROGRAPH!B795),0)</f>
        <v>0</v>
      </c>
      <c r="D795" s="132">
        <f t="shared" si="50"/>
        <v>0</v>
      </c>
      <c r="E795" s="162">
        <f t="shared" si="52"/>
        <v>0</v>
      </c>
      <c r="F795" s="162">
        <f t="shared" si="53"/>
        <v>0</v>
      </c>
      <c r="G795" s="162">
        <f>FINTERP(REFERENCE!$W$17:$W$67,REFERENCE!$V$17:$V$67,HYDROGRAPH!F795)</f>
        <v>0</v>
      </c>
      <c r="H795" s="132">
        <f>(F795-G795)/2*REFERENCE!$P$19</f>
        <v>0</v>
      </c>
      <c r="I795">
        <f>(FINTERP('STAGE-STORAGE'!$D$4:$D$54,'STAGE-STORAGE'!$A$4:$A$54,H795))</f>
        <v>0</v>
      </c>
    </row>
    <row r="796" spans="1:9" x14ac:dyDescent="0.25">
      <c r="A796">
        <v>793</v>
      </c>
      <c r="B796" s="132">
        <f t="shared" si="51"/>
        <v>132</v>
      </c>
      <c r="C796" s="162">
        <f>IF(B796&lt;(MAX(USER_INPUT!$J$14:$J$2000)),FINTERP(USER_INPUT!$J$14:$J$2000,USER_INPUT!$K$14:$K$2000,HYDROGRAPH!B796),0)</f>
        <v>0</v>
      </c>
      <c r="D796" s="132">
        <f t="shared" si="50"/>
        <v>0</v>
      </c>
      <c r="E796" s="162">
        <f t="shared" si="52"/>
        <v>0</v>
      </c>
      <c r="F796" s="162">
        <f t="shared" si="53"/>
        <v>0</v>
      </c>
      <c r="G796" s="162">
        <f>FINTERP(REFERENCE!$W$17:$W$67,REFERENCE!$V$17:$V$67,HYDROGRAPH!F796)</f>
        <v>0</v>
      </c>
      <c r="H796" s="132">
        <f>(F796-G796)/2*REFERENCE!$P$19</f>
        <v>0</v>
      </c>
      <c r="I796">
        <f>(FINTERP('STAGE-STORAGE'!$D$4:$D$54,'STAGE-STORAGE'!$A$4:$A$54,H796))</f>
        <v>0</v>
      </c>
    </row>
    <row r="797" spans="1:9" x14ac:dyDescent="0.25">
      <c r="A797">
        <v>794</v>
      </c>
      <c r="B797" s="132">
        <f t="shared" si="51"/>
        <v>132.16666666666666</v>
      </c>
      <c r="C797" s="162">
        <f>IF(B797&lt;(MAX(USER_INPUT!$J$14:$J$2000)),FINTERP(USER_INPUT!$J$14:$J$2000,USER_INPUT!$K$14:$K$2000,HYDROGRAPH!B797),0)</f>
        <v>0</v>
      </c>
      <c r="D797" s="132">
        <f t="shared" si="50"/>
        <v>0</v>
      </c>
      <c r="E797" s="162">
        <f t="shared" si="52"/>
        <v>0</v>
      </c>
      <c r="F797" s="162">
        <f t="shared" si="53"/>
        <v>0</v>
      </c>
      <c r="G797" s="162">
        <f>FINTERP(REFERENCE!$W$17:$W$67,REFERENCE!$V$17:$V$67,HYDROGRAPH!F797)</f>
        <v>0</v>
      </c>
      <c r="H797" s="132">
        <f>(F797-G797)/2*REFERENCE!$P$19</f>
        <v>0</v>
      </c>
      <c r="I797">
        <f>(FINTERP('STAGE-STORAGE'!$D$4:$D$54,'STAGE-STORAGE'!$A$4:$A$54,H797))</f>
        <v>0</v>
      </c>
    </row>
    <row r="798" spans="1:9" x14ac:dyDescent="0.25">
      <c r="A798">
        <v>795</v>
      </c>
      <c r="B798" s="132">
        <f t="shared" si="51"/>
        <v>132.33333333333331</v>
      </c>
      <c r="C798" s="162">
        <f>IF(B798&lt;(MAX(USER_INPUT!$J$14:$J$2000)),FINTERP(USER_INPUT!$J$14:$J$2000,USER_INPUT!$K$14:$K$2000,HYDROGRAPH!B798),0)</f>
        <v>0</v>
      </c>
      <c r="D798" s="132">
        <f t="shared" si="50"/>
        <v>0</v>
      </c>
      <c r="E798" s="162">
        <f t="shared" si="52"/>
        <v>0</v>
      </c>
      <c r="F798" s="162">
        <f t="shared" si="53"/>
        <v>0</v>
      </c>
      <c r="G798" s="162">
        <f>FINTERP(REFERENCE!$W$17:$W$67,REFERENCE!$V$17:$V$67,HYDROGRAPH!F798)</f>
        <v>0</v>
      </c>
      <c r="H798" s="132">
        <f>(F798-G798)/2*REFERENCE!$P$19</f>
        <v>0</v>
      </c>
      <c r="I798">
        <f>(FINTERP('STAGE-STORAGE'!$D$4:$D$54,'STAGE-STORAGE'!$A$4:$A$54,H798))</f>
        <v>0</v>
      </c>
    </row>
    <row r="799" spans="1:9" x14ac:dyDescent="0.25">
      <c r="A799">
        <v>796</v>
      </c>
      <c r="B799" s="132">
        <f t="shared" si="51"/>
        <v>132.5</v>
      </c>
      <c r="C799" s="162">
        <f>IF(B799&lt;(MAX(USER_INPUT!$J$14:$J$2000)),FINTERP(USER_INPUT!$J$14:$J$2000,USER_INPUT!$K$14:$K$2000,HYDROGRAPH!B799),0)</f>
        <v>0</v>
      </c>
      <c r="D799" s="132">
        <f t="shared" si="50"/>
        <v>0</v>
      </c>
      <c r="E799" s="162">
        <f t="shared" si="52"/>
        <v>0</v>
      </c>
      <c r="F799" s="162">
        <f t="shared" si="53"/>
        <v>0</v>
      </c>
      <c r="G799" s="162">
        <f>FINTERP(REFERENCE!$W$17:$W$67,REFERENCE!$V$17:$V$67,HYDROGRAPH!F799)</f>
        <v>0</v>
      </c>
      <c r="H799" s="132">
        <f>(F799-G799)/2*REFERENCE!$P$19</f>
        <v>0</v>
      </c>
      <c r="I799">
        <f>(FINTERP('STAGE-STORAGE'!$D$4:$D$54,'STAGE-STORAGE'!$A$4:$A$54,H799))</f>
        <v>0</v>
      </c>
    </row>
    <row r="800" spans="1:9" x14ac:dyDescent="0.25">
      <c r="A800">
        <v>797</v>
      </c>
      <c r="B800" s="132">
        <f t="shared" si="51"/>
        <v>132.66666666666666</v>
      </c>
      <c r="C800" s="162">
        <f>IF(B800&lt;(MAX(USER_INPUT!$J$14:$J$2000)),FINTERP(USER_INPUT!$J$14:$J$2000,USER_INPUT!$K$14:$K$2000,HYDROGRAPH!B800),0)</f>
        <v>0</v>
      </c>
      <c r="D800" s="132">
        <f t="shared" si="50"/>
        <v>0</v>
      </c>
      <c r="E800" s="162">
        <f t="shared" si="52"/>
        <v>0</v>
      </c>
      <c r="F800" s="162">
        <f t="shared" si="53"/>
        <v>0</v>
      </c>
      <c r="G800" s="162">
        <f>FINTERP(REFERENCE!$W$17:$W$67,REFERENCE!$V$17:$V$67,HYDROGRAPH!F800)</f>
        <v>0</v>
      </c>
      <c r="H800" s="132">
        <f>(F800-G800)/2*REFERENCE!$P$19</f>
        <v>0</v>
      </c>
      <c r="I800">
        <f>(FINTERP('STAGE-STORAGE'!$D$4:$D$54,'STAGE-STORAGE'!$A$4:$A$54,H800))</f>
        <v>0</v>
      </c>
    </row>
    <row r="801" spans="1:9" x14ac:dyDescent="0.25">
      <c r="A801">
        <v>798</v>
      </c>
      <c r="B801" s="132">
        <f t="shared" si="51"/>
        <v>132.83333333333331</v>
      </c>
      <c r="C801" s="162">
        <f>IF(B801&lt;(MAX(USER_INPUT!$J$14:$J$2000)),FINTERP(USER_INPUT!$J$14:$J$2000,USER_INPUT!$K$14:$K$2000,HYDROGRAPH!B801),0)</f>
        <v>0</v>
      </c>
      <c r="D801" s="132">
        <f t="shared" si="50"/>
        <v>0</v>
      </c>
      <c r="E801" s="162">
        <f t="shared" si="52"/>
        <v>0</v>
      </c>
      <c r="F801" s="162">
        <f t="shared" si="53"/>
        <v>0</v>
      </c>
      <c r="G801" s="162">
        <f>FINTERP(REFERENCE!$W$17:$W$67,REFERENCE!$V$17:$V$67,HYDROGRAPH!F801)</f>
        <v>0</v>
      </c>
      <c r="H801" s="132">
        <f>(F801-G801)/2*REFERENCE!$P$19</f>
        <v>0</v>
      </c>
      <c r="I801">
        <f>(FINTERP('STAGE-STORAGE'!$D$4:$D$54,'STAGE-STORAGE'!$A$4:$A$54,H801))</f>
        <v>0</v>
      </c>
    </row>
    <row r="802" spans="1:9" x14ac:dyDescent="0.25">
      <c r="A802">
        <v>799</v>
      </c>
      <c r="B802" s="132">
        <f t="shared" si="51"/>
        <v>133</v>
      </c>
      <c r="C802" s="162">
        <f>IF(B802&lt;(MAX(USER_INPUT!$J$14:$J$2000)),FINTERP(USER_INPUT!$J$14:$J$2000,USER_INPUT!$K$14:$K$2000,HYDROGRAPH!B802),0)</f>
        <v>0</v>
      </c>
      <c r="D802" s="132">
        <f t="shared" si="50"/>
        <v>0</v>
      </c>
      <c r="E802" s="162">
        <f t="shared" si="52"/>
        <v>0</v>
      </c>
      <c r="F802" s="162">
        <f t="shared" si="53"/>
        <v>0</v>
      </c>
      <c r="G802" s="162">
        <f>FINTERP(REFERENCE!$W$17:$W$67,REFERENCE!$V$17:$V$67,HYDROGRAPH!F802)</f>
        <v>0</v>
      </c>
      <c r="H802" s="132">
        <f>(F802-G802)/2*REFERENCE!$P$19</f>
        <v>0</v>
      </c>
      <c r="I802">
        <f>(FINTERP('STAGE-STORAGE'!$D$4:$D$54,'STAGE-STORAGE'!$A$4:$A$54,H802))</f>
        <v>0</v>
      </c>
    </row>
    <row r="803" spans="1:9" x14ac:dyDescent="0.25">
      <c r="A803">
        <v>800</v>
      </c>
      <c r="B803" s="132">
        <f t="shared" si="51"/>
        <v>133.16666666666666</v>
      </c>
      <c r="C803" s="162">
        <f>IF(B803&lt;(MAX(USER_INPUT!$J$14:$J$2000)),FINTERP(USER_INPUT!$J$14:$J$2000,USER_INPUT!$K$14:$K$2000,HYDROGRAPH!B803),0)</f>
        <v>0</v>
      </c>
      <c r="D803" s="132">
        <f t="shared" si="50"/>
        <v>0</v>
      </c>
      <c r="E803" s="162">
        <f t="shared" si="52"/>
        <v>0</v>
      </c>
      <c r="F803" s="162">
        <f t="shared" si="53"/>
        <v>0</v>
      </c>
      <c r="G803" s="162">
        <f>FINTERP(REFERENCE!$W$17:$W$67,REFERENCE!$V$17:$V$67,HYDROGRAPH!F803)</f>
        <v>0</v>
      </c>
      <c r="H803" s="132">
        <f>(F803-G803)/2*REFERENCE!$P$19</f>
        <v>0</v>
      </c>
      <c r="I803">
        <f>(FINTERP('STAGE-STORAGE'!$D$4:$D$54,'STAGE-STORAGE'!$A$4:$A$54,H803))</f>
        <v>0</v>
      </c>
    </row>
    <row r="804" spans="1:9" x14ac:dyDescent="0.25">
      <c r="A804">
        <v>801</v>
      </c>
      <c r="B804" s="132">
        <f t="shared" si="51"/>
        <v>133.33333333333331</v>
      </c>
      <c r="C804" s="162">
        <f>IF(B804&lt;(MAX(USER_INPUT!$J$14:$J$2000)),FINTERP(USER_INPUT!$J$14:$J$2000,USER_INPUT!$K$14:$K$2000,HYDROGRAPH!B804),0)</f>
        <v>0</v>
      </c>
      <c r="D804" s="132">
        <f t="shared" si="50"/>
        <v>0</v>
      </c>
      <c r="E804" s="162">
        <f t="shared" si="52"/>
        <v>0</v>
      </c>
      <c r="F804" s="162">
        <f t="shared" si="53"/>
        <v>0</v>
      </c>
      <c r="G804" s="162">
        <f>FINTERP(REFERENCE!$W$17:$W$67,REFERENCE!$V$17:$V$67,HYDROGRAPH!F804)</f>
        <v>0</v>
      </c>
      <c r="H804" s="132">
        <f>(F804-G804)/2*REFERENCE!$P$19</f>
        <v>0</v>
      </c>
      <c r="I804">
        <f>(FINTERP('STAGE-STORAGE'!$D$4:$D$54,'STAGE-STORAGE'!$A$4:$A$54,H804))</f>
        <v>0</v>
      </c>
    </row>
    <row r="805" spans="1:9" x14ac:dyDescent="0.25">
      <c r="A805">
        <v>802</v>
      </c>
      <c r="B805" s="132">
        <f t="shared" si="51"/>
        <v>133.5</v>
      </c>
      <c r="C805" s="162">
        <f>IF(B805&lt;(MAX(USER_INPUT!$J$14:$J$2000)),FINTERP(USER_INPUT!$J$14:$J$2000,USER_INPUT!$K$14:$K$2000,HYDROGRAPH!B805),0)</f>
        <v>0</v>
      </c>
      <c r="D805" s="132">
        <f t="shared" si="50"/>
        <v>0</v>
      </c>
      <c r="E805" s="162">
        <f t="shared" si="52"/>
        <v>0</v>
      </c>
      <c r="F805" s="162">
        <f t="shared" si="53"/>
        <v>0</v>
      </c>
      <c r="G805" s="162">
        <f>FINTERP(REFERENCE!$W$17:$W$67,REFERENCE!$V$17:$V$67,HYDROGRAPH!F805)</f>
        <v>0</v>
      </c>
      <c r="H805" s="132">
        <f>(F805-G805)/2*REFERENCE!$P$19</f>
        <v>0</v>
      </c>
      <c r="I805">
        <f>(FINTERP('STAGE-STORAGE'!$D$4:$D$54,'STAGE-STORAGE'!$A$4:$A$54,H805))</f>
        <v>0</v>
      </c>
    </row>
    <row r="806" spans="1:9" x14ac:dyDescent="0.25">
      <c r="A806">
        <v>803</v>
      </c>
      <c r="B806" s="132">
        <f t="shared" si="51"/>
        <v>133.66666666666666</v>
      </c>
      <c r="C806" s="162">
        <f>IF(B806&lt;(MAX(USER_INPUT!$J$14:$J$2000)),FINTERP(USER_INPUT!$J$14:$J$2000,USER_INPUT!$K$14:$K$2000,HYDROGRAPH!B806),0)</f>
        <v>0</v>
      </c>
      <c r="D806" s="132">
        <f t="shared" si="50"/>
        <v>0</v>
      </c>
      <c r="E806" s="162">
        <f t="shared" si="52"/>
        <v>0</v>
      </c>
      <c r="F806" s="162">
        <f t="shared" si="53"/>
        <v>0</v>
      </c>
      <c r="G806" s="162">
        <f>FINTERP(REFERENCE!$W$17:$W$67,REFERENCE!$V$17:$V$67,HYDROGRAPH!F806)</f>
        <v>0</v>
      </c>
      <c r="H806" s="132">
        <f>(F806-G806)/2*REFERENCE!$P$19</f>
        <v>0</v>
      </c>
      <c r="I806">
        <f>(FINTERP('STAGE-STORAGE'!$D$4:$D$54,'STAGE-STORAGE'!$A$4:$A$54,H806))</f>
        <v>0</v>
      </c>
    </row>
    <row r="807" spans="1:9" x14ac:dyDescent="0.25">
      <c r="A807">
        <v>804</v>
      </c>
      <c r="B807" s="132">
        <f t="shared" si="51"/>
        <v>133.83333333333331</v>
      </c>
      <c r="C807" s="162">
        <f>IF(B807&lt;(MAX(USER_INPUT!$J$14:$J$2000)),FINTERP(USER_INPUT!$J$14:$J$2000,USER_INPUT!$K$14:$K$2000,HYDROGRAPH!B807),0)</f>
        <v>0</v>
      </c>
      <c r="D807" s="132">
        <f t="shared" si="50"/>
        <v>0</v>
      </c>
      <c r="E807" s="162">
        <f t="shared" si="52"/>
        <v>0</v>
      </c>
      <c r="F807" s="162">
        <f t="shared" si="53"/>
        <v>0</v>
      </c>
      <c r="G807" s="162">
        <f>FINTERP(REFERENCE!$W$17:$W$67,REFERENCE!$V$17:$V$67,HYDROGRAPH!F807)</f>
        <v>0</v>
      </c>
      <c r="H807" s="132">
        <f>(F807-G807)/2*REFERENCE!$P$19</f>
        <v>0</v>
      </c>
      <c r="I807">
        <f>(FINTERP('STAGE-STORAGE'!$D$4:$D$54,'STAGE-STORAGE'!$A$4:$A$54,H807))</f>
        <v>0</v>
      </c>
    </row>
    <row r="808" spans="1:9" x14ac:dyDescent="0.25">
      <c r="A808">
        <v>805</v>
      </c>
      <c r="B808" s="132">
        <f t="shared" si="51"/>
        <v>134</v>
      </c>
      <c r="C808" s="162">
        <f>IF(B808&lt;(MAX(USER_INPUT!$J$14:$J$2000)),FINTERP(USER_INPUT!$J$14:$J$2000,USER_INPUT!$K$14:$K$2000,HYDROGRAPH!B808),0)</f>
        <v>0</v>
      </c>
      <c r="D808" s="132">
        <f t="shared" si="50"/>
        <v>0</v>
      </c>
      <c r="E808" s="162">
        <f t="shared" si="52"/>
        <v>0</v>
      </c>
      <c r="F808" s="162">
        <f t="shared" si="53"/>
        <v>0</v>
      </c>
      <c r="G808" s="162">
        <f>FINTERP(REFERENCE!$W$17:$W$67,REFERENCE!$V$17:$V$67,HYDROGRAPH!F808)</f>
        <v>0</v>
      </c>
      <c r="H808" s="132">
        <f>(F808-G808)/2*REFERENCE!$P$19</f>
        <v>0</v>
      </c>
      <c r="I808">
        <f>(FINTERP('STAGE-STORAGE'!$D$4:$D$54,'STAGE-STORAGE'!$A$4:$A$54,H808))</f>
        <v>0</v>
      </c>
    </row>
    <row r="809" spans="1:9" x14ac:dyDescent="0.25">
      <c r="A809">
        <v>806</v>
      </c>
      <c r="B809" s="132">
        <f t="shared" si="51"/>
        <v>134.16666666666666</v>
      </c>
      <c r="C809" s="162">
        <f>IF(B809&lt;(MAX(USER_INPUT!$J$14:$J$2000)),FINTERP(USER_INPUT!$J$14:$J$2000,USER_INPUT!$K$14:$K$2000,HYDROGRAPH!B809),0)</f>
        <v>0</v>
      </c>
      <c r="D809" s="132">
        <f t="shared" si="50"/>
        <v>0</v>
      </c>
      <c r="E809" s="162">
        <f t="shared" si="52"/>
        <v>0</v>
      </c>
      <c r="F809" s="162">
        <f t="shared" si="53"/>
        <v>0</v>
      </c>
      <c r="G809" s="162">
        <f>FINTERP(REFERENCE!$W$17:$W$67,REFERENCE!$V$17:$V$67,HYDROGRAPH!F809)</f>
        <v>0</v>
      </c>
      <c r="H809" s="132">
        <f>(F809-G809)/2*REFERENCE!$P$19</f>
        <v>0</v>
      </c>
      <c r="I809">
        <f>(FINTERP('STAGE-STORAGE'!$D$4:$D$54,'STAGE-STORAGE'!$A$4:$A$54,H809))</f>
        <v>0</v>
      </c>
    </row>
    <row r="810" spans="1:9" x14ac:dyDescent="0.25">
      <c r="A810">
        <v>807</v>
      </c>
      <c r="B810" s="132">
        <f t="shared" si="51"/>
        <v>134.33333333333331</v>
      </c>
      <c r="C810" s="162">
        <f>IF(B810&lt;(MAX(USER_INPUT!$J$14:$J$2000)),FINTERP(USER_INPUT!$J$14:$J$2000,USER_INPUT!$K$14:$K$2000,HYDROGRAPH!B810),0)</f>
        <v>0</v>
      </c>
      <c r="D810" s="132">
        <f t="shared" si="50"/>
        <v>0</v>
      </c>
      <c r="E810" s="162">
        <f t="shared" si="52"/>
        <v>0</v>
      </c>
      <c r="F810" s="162">
        <f t="shared" si="53"/>
        <v>0</v>
      </c>
      <c r="G810" s="162">
        <f>FINTERP(REFERENCE!$W$17:$W$67,REFERENCE!$V$17:$V$67,HYDROGRAPH!F810)</f>
        <v>0</v>
      </c>
      <c r="H810" s="132">
        <f>(F810-G810)/2*REFERENCE!$P$19</f>
        <v>0</v>
      </c>
      <c r="I810">
        <f>(FINTERP('STAGE-STORAGE'!$D$4:$D$54,'STAGE-STORAGE'!$A$4:$A$54,H810))</f>
        <v>0</v>
      </c>
    </row>
    <row r="811" spans="1:9" x14ac:dyDescent="0.25">
      <c r="A811">
        <v>808</v>
      </c>
      <c r="B811" s="132">
        <f t="shared" si="51"/>
        <v>134.5</v>
      </c>
      <c r="C811" s="162">
        <f>IF(B811&lt;(MAX(USER_INPUT!$J$14:$J$2000)),FINTERP(USER_INPUT!$J$14:$J$2000,USER_INPUT!$K$14:$K$2000,HYDROGRAPH!B811),0)</f>
        <v>0</v>
      </c>
      <c r="D811" s="132">
        <f t="shared" si="50"/>
        <v>0</v>
      </c>
      <c r="E811" s="162">
        <f t="shared" si="52"/>
        <v>0</v>
      </c>
      <c r="F811" s="162">
        <f t="shared" si="53"/>
        <v>0</v>
      </c>
      <c r="G811" s="162">
        <f>FINTERP(REFERENCE!$W$17:$W$67,REFERENCE!$V$17:$V$67,HYDROGRAPH!F811)</f>
        <v>0</v>
      </c>
      <c r="H811" s="132">
        <f>(F811-G811)/2*REFERENCE!$P$19</f>
        <v>0</v>
      </c>
      <c r="I811">
        <f>(FINTERP('STAGE-STORAGE'!$D$4:$D$54,'STAGE-STORAGE'!$A$4:$A$54,H811))</f>
        <v>0</v>
      </c>
    </row>
    <row r="812" spans="1:9" x14ac:dyDescent="0.25">
      <c r="A812">
        <v>809</v>
      </c>
      <c r="B812" s="132">
        <f t="shared" si="51"/>
        <v>134.66666666666666</v>
      </c>
      <c r="C812" s="162">
        <f>IF(B812&lt;(MAX(USER_INPUT!$J$14:$J$2000)),FINTERP(USER_INPUT!$J$14:$J$2000,USER_INPUT!$K$14:$K$2000,HYDROGRAPH!B812),0)</f>
        <v>0</v>
      </c>
      <c r="D812" s="132">
        <f t="shared" si="50"/>
        <v>0</v>
      </c>
      <c r="E812" s="162">
        <f t="shared" si="52"/>
        <v>0</v>
      </c>
      <c r="F812" s="162">
        <f t="shared" si="53"/>
        <v>0</v>
      </c>
      <c r="G812" s="162">
        <f>FINTERP(REFERENCE!$W$17:$W$67,REFERENCE!$V$17:$V$67,HYDROGRAPH!F812)</f>
        <v>0</v>
      </c>
      <c r="H812" s="132">
        <f>(F812-G812)/2*REFERENCE!$P$19</f>
        <v>0</v>
      </c>
      <c r="I812">
        <f>(FINTERP('STAGE-STORAGE'!$D$4:$D$54,'STAGE-STORAGE'!$A$4:$A$54,H812))</f>
        <v>0</v>
      </c>
    </row>
    <row r="813" spans="1:9" x14ac:dyDescent="0.25">
      <c r="A813">
        <v>810</v>
      </c>
      <c r="B813" s="132">
        <f t="shared" si="51"/>
        <v>134.83333333333331</v>
      </c>
      <c r="C813" s="162">
        <f>IF(B813&lt;(MAX(USER_INPUT!$J$14:$J$2000)),FINTERP(USER_INPUT!$J$14:$J$2000,USER_INPUT!$K$14:$K$2000,HYDROGRAPH!B813),0)</f>
        <v>0</v>
      </c>
      <c r="D813" s="132">
        <f t="shared" si="50"/>
        <v>0</v>
      </c>
      <c r="E813" s="162">
        <f t="shared" si="52"/>
        <v>0</v>
      </c>
      <c r="F813" s="162">
        <f t="shared" si="53"/>
        <v>0</v>
      </c>
      <c r="G813" s="162">
        <f>FINTERP(REFERENCE!$W$17:$W$67,REFERENCE!$V$17:$V$67,HYDROGRAPH!F813)</f>
        <v>0</v>
      </c>
      <c r="H813" s="132">
        <f>(F813-G813)/2*REFERENCE!$P$19</f>
        <v>0</v>
      </c>
      <c r="I813">
        <f>(FINTERP('STAGE-STORAGE'!$D$4:$D$54,'STAGE-STORAGE'!$A$4:$A$54,H813))</f>
        <v>0</v>
      </c>
    </row>
    <row r="814" spans="1:9" x14ac:dyDescent="0.25">
      <c r="A814">
        <v>811</v>
      </c>
      <c r="B814" s="132">
        <f t="shared" si="51"/>
        <v>135</v>
      </c>
      <c r="C814" s="162">
        <f>IF(B814&lt;(MAX(USER_INPUT!$J$14:$J$2000)),FINTERP(USER_INPUT!$J$14:$J$2000,USER_INPUT!$K$14:$K$2000,HYDROGRAPH!B814),0)</f>
        <v>0</v>
      </c>
      <c r="D814" s="132">
        <f t="shared" si="50"/>
        <v>0</v>
      </c>
      <c r="E814" s="162">
        <f t="shared" si="52"/>
        <v>0</v>
      </c>
      <c r="F814" s="162">
        <f t="shared" si="53"/>
        <v>0</v>
      </c>
      <c r="G814" s="162">
        <f>FINTERP(REFERENCE!$W$17:$W$67,REFERENCE!$V$17:$V$67,HYDROGRAPH!F814)</f>
        <v>0</v>
      </c>
      <c r="H814" s="132">
        <f>(F814-G814)/2*REFERENCE!$P$19</f>
        <v>0</v>
      </c>
      <c r="I814">
        <f>(FINTERP('STAGE-STORAGE'!$D$4:$D$54,'STAGE-STORAGE'!$A$4:$A$54,H814))</f>
        <v>0</v>
      </c>
    </row>
    <row r="815" spans="1:9" x14ac:dyDescent="0.25">
      <c r="A815">
        <v>812</v>
      </c>
      <c r="B815" s="132">
        <f t="shared" si="51"/>
        <v>135.16666666666666</v>
      </c>
      <c r="C815" s="162">
        <f>IF(B815&lt;(MAX(USER_INPUT!$J$14:$J$2000)),FINTERP(USER_INPUT!$J$14:$J$2000,USER_INPUT!$K$14:$K$2000,HYDROGRAPH!B815),0)</f>
        <v>0</v>
      </c>
      <c r="D815" s="132">
        <f t="shared" si="50"/>
        <v>0</v>
      </c>
      <c r="E815" s="162">
        <f t="shared" si="52"/>
        <v>0</v>
      </c>
      <c r="F815" s="162">
        <f t="shared" si="53"/>
        <v>0</v>
      </c>
      <c r="G815" s="162">
        <f>FINTERP(REFERENCE!$W$17:$W$67,REFERENCE!$V$17:$V$67,HYDROGRAPH!F815)</f>
        <v>0</v>
      </c>
      <c r="H815" s="132">
        <f>(F815-G815)/2*REFERENCE!$P$19</f>
        <v>0</v>
      </c>
      <c r="I815">
        <f>(FINTERP('STAGE-STORAGE'!$D$4:$D$54,'STAGE-STORAGE'!$A$4:$A$54,H815))</f>
        <v>0</v>
      </c>
    </row>
    <row r="816" spans="1:9" x14ac:dyDescent="0.25">
      <c r="A816">
        <v>813</v>
      </c>
      <c r="B816" s="132">
        <f t="shared" si="51"/>
        <v>135.33333333333331</v>
      </c>
      <c r="C816" s="162">
        <f>IF(B816&lt;(MAX(USER_INPUT!$J$14:$J$2000)),FINTERP(USER_INPUT!$J$14:$J$2000,USER_INPUT!$K$14:$K$2000,HYDROGRAPH!B816),0)</f>
        <v>0</v>
      </c>
      <c r="D816" s="132">
        <f t="shared" si="50"/>
        <v>0</v>
      </c>
      <c r="E816" s="162">
        <f t="shared" si="52"/>
        <v>0</v>
      </c>
      <c r="F816" s="162">
        <f t="shared" si="53"/>
        <v>0</v>
      </c>
      <c r="G816" s="162">
        <f>FINTERP(REFERENCE!$W$17:$W$67,REFERENCE!$V$17:$V$67,HYDROGRAPH!F816)</f>
        <v>0</v>
      </c>
      <c r="H816" s="132">
        <f>(F816-G816)/2*REFERENCE!$P$19</f>
        <v>0</v>
      </c>
      <c r="I816">
        <f>(FINTERP('STAGE-STORAGE'!$D$4:$D$54,'STAGE-STORAGE'!$A$4:$A$54,H816))</f>
        <v>0</v>
      </c>
    </row>
    <row r="817" spans="1:9" x14ac:dyDescent="0.25">
      <c r="A817">
        <v>814</v>
      </c>
      <c r="B817" s="132">
        <f t="shared" si="51"/>
        <v>135.5</v>
      </c>
      <c r="C817" s="162">
        <f>IF(B817&lt;(MAX(USER_INPUT!$J$14:$J$2000)),FINTERP(USER_INPUT!$J$14:$J$2000,USER_INPUT!$K$14:$K$2000,HYDROGRAPH!B817),0)</f>
        <v>0</v>
      </c>
      <c r="D817" s="132">
        <f t="shared" si="50"/>
        <v>0</v>
      </c>
      <c r="E817" s="162">
        <f t="shared" si="52"/>
        <v>0</v>
      </c>
      <c r="F817" s="162">
        <f t="shared" si="53"/>
        <v>0</v>
      </c>
      <c r="G817" s="162">
        <f>FINTERP(REFERENCE!$W$17:$W$67,REFERENCE!$V$17:$V$67,HYDROGRAPH!F817)</f>
        <v>0</v>
      </c>
      <c r="H817" s="132">
        <f>(F817-G817)/2*REFERENCE!$P$19</f>
        <v>0</v>
      </c>
      <c r="I817">
        <f>(FINTERP('STAGE-STORAGE'!$D$4:$D$54,'STAGE-STORAGE'!$A$4:$A$54,H817))</f>
        <v>0</v>
      </c>
    </row>
    <row r="818" spans="1:9" x14ac:dyDescent="0.25">
      <c r="A818">
        <v>815</v>
      </c>
      <c r="B818" s="132">
        <f t="shared" si="51"/>
        <v>135.66666666666666</v>
      </c>
      <c r="C818" s="162">
        <f>IF(B818&lt;(MAX(USER_INPUT!$J$14:$J$2000)),FINTERP(USER_INPUT!$J$14:$J$2000,USER_INPUT!$K$14:$K$2000,HYDROGRAPH!B818),0)</f>
        <v>0</v>
      </c>
      <c r="D818" s="132">
        <f t="shared" si="50"/>
        <v>0</v>
      </c>
      <c r="E818" s="162">
        <f t="shared" si="52"/>
        <v>0</v>
      </c>
      <c r="F818" s="162">
        <f t="shared" si="53"/>
        <v>0</v>
      </c>
      <c r="G818" s="162">
        <f>FINTERP(REFERENCE!$W$17:$W$67,REFERENCE!$V$17:$V$67,HYDROGRAPH!F818)</f>
        <v>0</v>
      </c>
      <c r="H818" s="132">
        <f>(F818-G818)/2*REFERENCE!$P$19</f>
        <v>0</v>
      </c>
      <c r="I818">
        <f>(FINTERP('STAGE-STORAGE'!$D$4:$D$54,'STAGE-STORAGE'!$A$4:$A$54,H818))</f>
        <v>0</v>
      </c>
    </row>
    <row r="819" spans="1:9" x14ac:dyDescent="0.25">
      <c r="A819">
        <v>816</v>
      </c>
      <c r="B819" s="132">
        <f t="shared" si="51"/>
        <v>135.83333333333331</v>
      </c>
      <c r="C819" s="162">
        <f>IF(B819&lt;(MAX(USER_INPUT!$J$14:$J$2000)),FINTERP(USER_INPUT!$J$14:$J$2000,USER_INPUT!$K$14:$K$2000,HYDROGRAPH!B819),0)</f>
        <v>0</v>
      </c>
      <c r="D819" s="132">
        <f t="shared" si="50"/>
        <v>0</v>
      </c>
      <c r="E819" s="162">
        <f t="shared" si="52"/>
        <v>0</v>
      </c>
      <c r="F819" s="162">
        <f t="shared" si="53"/>
        <v>0</v>
      </c>
      <c r="G819" s="162">
        <f>FINTERP(REFERENCE!$W$17:$W$67,REFERENCE!$V$17:$V$67,HYDROGRAPH!F819)</f>
        <v>0</v>
      </c>
      <c r="H819" s="132">
        <f>(F819-G819)/2*REFERENCE!$P$19</f>
        <v>0</v>
      </c>
      <c r="I819">
        <f>(FINTERP('STAGE-STORAGE'!$D$4:$D$54,'STAGE-STORAGE'!$A$4:$A$54,H819))</f>
        <v>0</v>
      </c>
    </row>
    <row r="820" spans="1:9" x14ac:dyDescent="0.25">
      <c r="A820">
        <v>817</v>
      </c>
      <c r="B820" s="132">
        <f t="shared" si="51"/>
        <v>136</v>
      </c>
      <c r="C820" s="162">
        <f>IF(B820&lt;(MAX(USER_INPUT!$J$14:$J$2000)),FINTERP(USER_INPUT!$J$14:$J$2000,USER_INPUT!$K$14:$K$2000,HYDROGRAPH!B820),0)</f>
        <v>0</v>
      </c>
      <c r="D820" s="132">
        <f t="shared" si="50"/>
        <v>0</v>
      </c>
      <c r="E820" s="162">
        <f t="shared" si="52"/>
        <v>0</v>
      </c>
      <c r="F820" s="162">
        <f t="shared" si="53"/>
        <v>0</v>
      </c>
      <c r="G820" s="162">
        <f>FINTERP(REFERENCE!$W$17:$W$67,REFERENCE!$V$17:$V$67,HYDROGRAPH!F820)</f>
        <v>0</v>
      </c>
      <c r="H820" s="132">
        <f>(F820-G820)/2*REFERENCE!$P$19</f>
        <v>0</v>
      </c>
      <c r="I820">
        <f>(FINTERP('STAGE-STORAGE'!$D$4:$D$54,'STAGE-STORAGE'!$A$4:$A$54,H820))</f>
        <v>0</v>
      </c>
    </row>
    <row r="821" spans="1:9" x14ac:dyDescent="0.25">
      <c r="A821">
        <v>818</v>
      </c>
      <c r="B821" s="132">
        <f t="shared" si="51"/>
        <v>136.16666666666666</v>
      </c>
      <c r="C821" s="162">
        <f>IF(B821&lt;(MAX(USER_INPUT!$J$14:$J$2000)),FINTERP(USER_INPUT!$J$14:$J$2000,USER_INPUT!$K$14:$K$2000,HYDROGRAPH!B821),0)</f>
        <v>0</v>
      </c>
      <c r="D821" s="132">
        <f t="shared" si="50"/>
        <v>0</v>
      </c>
      <c r="E821" s="162">
        <f t="shared" si="52"/>
        <v>0</v>
      </c>
      <c r="F821" s="162">
        <f t="shared" si="53"/>
        <v>0</v>
      </c>
      <c r="G821" s="162">
        <f>FINTERP(REFERENCE!$W$17:$W$67,REFERENCE!$V$17:$V$67,HYDROGRAPH!F821)</f>
        <v>0</v>
      </c>
      <c r="H821" s="132">
        <f>(F821-G821)/2*REFERENCE!$P$19</f>
        <v>0</v>
      </c>
      <c r="I821">
        <f>(FINTERP('STAGE-STORAGE'!$D$4:$D$54,'STAGE-STORAGE'!$A$4:$A$54,H821))</f>
        <v>0</v>
      </c>
    </row>
    <row r="822" spans="1:9" x14ac:dyDescent="0.25">
      <c r="A822">
        <v>819</v>
      </c>
      <c r="B822" s="132">
        <f t="shared" si="51"/>
        <v>136.33333333333331</v>
      </c>
      <c r="C822" s="162">
        <f>IF(B822&lt;(MAX(USER_INPUT!$J$14:$J$2000)),FINTERP(USER_INPUT!$J$14:$J$2000,USER_INPUT!$K$14:$K$2000,HYDROGRAPH!B822),0)</f>
        <v>0</v>
      </c>
      <c r="D822" s="132">
        <f t="shared" si="50"/>
        <v>0</v>
      </c>
      <c r="E822" s="162">
        <f t="shared" si="52"/>
        <v>0</v>
      </c>
      <c r="F822" s="162">
        <f t="shared" si="53"/>
        <v>0</v>
      </c>
      <c r="G822" s="162">
        <f>FINTERP(REFERENCE!$W$17:$W$67,REFERENCE!$V$17:$V$67,HYDROGRAPH!F822)</f>
        <v>0</v>
      </c>
      <c r="H822" s="132">
        <f>(F822-G822)/2*REFERENCE!$P$19</f>
        <v>0</v>
      </c>
      <c r="I822">
        <f>(FINTERP('STAGE-STORAGE'!$D$4:$D$54,'STAGE-STORAGE'!$A$4:$A$54,H822))</f>
        <v>0</v>
      </c>
    </row>
    <row r="823" spans="1:9" x14ac:dyDescent="0.25">
      <c r="A823">
        <v>820</v>
      </c>
      <c r="B823" s="132">
        <f t="shared" si="51"/>
        <v>136.5</v>
      </c>
      <c r="C823" s="162">
        <f>IF(B823&lt;(MAX(USER_INPUT!$J$14:$J$2000)),FINTERP(USER_INPUT!$J$14:$J$2000,USER_INPUT!$K$14:$K$2000,HYDROGRAPH!B823),0)</f>
        <v>0</v>
      </c>
      <c r="D823" s="132">
        <f t="shared" si="50"/>
        <v>0</v>
      </c>
      <c r="E823" s="162">
        <f t="shared" si="52"/>
        <v>0</v>
      </c>
      <c r="F823" s="162">
        <f t="shared" si="53"/>
        <v>0</v>
      </c>
      <c r="G823" s="162">
        <f>FINTERP(REFERENCE!$W$17:$W$67,REFERENCE!$V$17:$V$67,HYDROGRAPH!F823)</f>
        <v>0</v>
      </c>
      <c r="H823" s="132">
        <f>(F823-G823)/2*REFERENCE!$P$19</f>
        <v>0</v>
      </c>
      <c r="I823">
        <f>(FINTERP('STAGE-STORAGE'!$D$4:$D$54,'STAGE-STORAGE'!$A$4:$A$54,H823))</f>
        <v>0</v>
      </c>
    </row>
    <row r="824" spans="1:9" x14ac:dyDescent="0.25">
      <c r="A824">
        <v>821</v>
      </c>
      <c r="B824" s="132">
        <f t="shared" si="51"/>
        <v>136.66666666666666</v>
      </c>
      <c r="C824" s="162">
        <f>IF(B824&lt;(MAX(USER_INPUT!$J$14:$J$2000)),FINTERP(USER_INPUT!$J$14:$J$2000,USER_INPUT!$K$14:$K$2000,HYDROGRAPH!B824),0)</f>
        <v>0</v>
      </c>
      <c r="D824" s="132">
        <f t="shared" si="50"/>
        <v>0</v>
      </c>
      <c r="E824" s="162">
        <f t="shared" si="52"/>
        <v>0</v>
      </c>
      <c r="F824" s="162">
        <f t="shared" si="53"/>
        <v>0</v>
      </c>
      <c r="G824" s="162">
        <f>FINTERP(REFERENCE!$W$17:$W$67,REFERENCE!$V$17:$V$67,HYDROGRAPH!F824)</f>
        <v>0</v>
      </c>
      <c r="H824" s="132">
        <f>(F824-G824)/2*REFERENCE!$P$19</f>
        <v>0</v>
      </c>
      <c r="I824">
        <f>(FINTERP('STAGE-STORAGE'!$D$4:$D$54,'STAGE-STORAGE'!$A$4:$A$54,H824))</f>
        <v>0</v>
      </c>
    </row>
    <row r="825" spans="1:9" x14ac:dyDescent="0.25">
      <c r="A825">
        <v>822</v>
      </c>
      <c r="B825" s="132">
        <f t="shared" si="51"/>
        <v>136.83333333333331</v>
      </c>
      <c r="C825" s="162">
        <f>IF(B825&lt;(MAX(USER_INPUT!$J$14:$J$2000)),FINTERP(USER_INPUT!$J$14:$J$2000,USER_INPUT!$K$14:$K$2000,HYDROGRAPH!B825),0)</f>
        <v>0</v>
      </c>
      <c r="D825" s="132">
        <f t="shared" si="50"/>
        <v>0</v>
      </c>
      <c r="E825" s="162">
        <f t="shared" si="52"/>
        <v>0</v>
      </c>
      <c r="F825" s="162">
        <f t="shared" si="53"/>
        <v>0</v>
      </c>
      <c r="G825" s="162">
        <f>FINTERP(REFERENCE!$W$17:$W$67,REFERENCE!$V$17:$V$67,HYDROGRAPH!F825)</f>
        <v>0</v>
      </c>
      <c r="H825" s="132">
        <f>(F825-G825)/2*REFERENCE!$P$19</f>
        <v>0</v>
      </c>
      <c r="I825">
        <f>(FINTERP('STAGE-STORAGE'!$D$4:$D$54,'STAGE-STORAGE'!$A$4:$A$54,H825))</f>
        <v>0</v>
      </c>
    </row>
    <row r="826" spans="1:9" x14ac:dyDescent="0.25">
      <c r="A826">
        <v>823</v>
      </c>
      <c r="B826" s="132">
        <f t="shared" si="51"/>
        <v>137</v>
      </c>
      <c r="C826" s="162">
        <f>IF(B826&lt;(MAX(USER_INPUT!$J$14:$J$2000)),FINTERP(USER_INPUT!$J$14:$J$2000,USER_INPUT!$K$14:$K$2000,HYDROGRAPH!B826),0)</f>
        <v>0</v>
      </c>
      <c r="D826" s="132">
        <f t="shared" si="50"/>
        <v>0</v>
      </c>
      <c r="E826" s="162">
        <f t="shared" si="52"/>
        <v>0</v>
      </c>
      <c r="F826" s="162">
        <f t="shared" si="53"/>
        <v>0</v>
      </c>
      <c r="G826" s="162">
        <f>FINTERP(REFERENCE!$W$17:$W$67,REFERENCE!$V$17:$V$67,HYDROGRAPH!F826)</f>
        <v>0</v>
      </c>
      <c r="H826" s="132">
        <f>(F826-G826)/2*REFERENCE!$P$19</f>
        <v>0</v>
      </c>
      <c r="I826">
        <f>(FINTERP('STAGE-STORAGE'!$D$4:$D$54,'STAGE-STORAGE'!$A$4:$A$54,H826))</f>
        <v>0</v>
      </c>
    </row>
    <row r="827" spans="1:9" x14ac:dyDescent="0.25">
      <c r="A827">
        <v>824</v>
      </c>
      <c r="B827" s="132">
        <f t="shared" si="51"/>
        <v>137.16666666666666</v>
      </c>
      <c r="C827" s="162">
        <f>IF(B827&lt;(MAX(USER_INPUT!$J$14:$J$2000)),FINTERP(USER_INPUT!$J$14:$J$2000,USER_INPUT!$K$14:$K$2000,HYDROGRAPH!B827),0)</f>
        <v>0</v>
      </c>
      <c r="D827" s="132">
        <f t="shared" si="50"/>
        <v>0</v>
      </c>
      <c r="E827" s="162">
        <f t="shared" si="52"/>
        <v>0</v>
      </c>
      <c r="F827" s="162">
        <f t="shared" si="53"/>
        <v>0</v>
      </c>
      <c r="G827" s="162">
        <f>FINTERP(REFERENCE!$W$17:$W$67,REFERENCE!$V$17:$V$67,HYDROGRAPH!F827)</f>
        <v>0</v>
      </c>
      <c r="H827" s="132">
        <f>(F827-G827)/2*REFERENCE!$P$19</f>
        <v>0</v>
      </c>
      <c r="I827">
        <f>(FINTERP('STAGE-STORAGE'!$D$4:$D$54,'STAGE-STORAGE'!$A$4:$A$54,H827))</f>
        <v>0</v>
      </c>
    </row>
    <row r="828" spans="1:9" x14ac:dyDescent="0.25">
      <c r="A828">
        <v>825</v>
      </c>
      <c r="B828" s="132">
        <f t="shared" si="51"/>
        <v>137.33333333333331</v>
      </c>
      <c r="C828" s="162">
        <f>IF(B828&lt;(MAX(USER_INPUT!$J$14:$J$2000)),FINTERP(USER_INPUT!$J$14:$J$2000,USER_INPUT!$K$14:$K$2000,HYDROGRAPH!B828),0)</f>
        <v>0</v>
      </c>
      <c r="D828" s="132">
        <f t="shared" si="50"/>
        <v>0</v>
      </c>
      <c r="E828" s="162">
        <f t="shared" si="52"/>
        <v>0</v>
      </c>
      <c r="F828" s="162">
        <f t="shared" si="53"/>
        <v>0</v>
      </c>
      <c r="G828" s="162">
        <f>FINTERP(REFERENCE!$W$17:$W$67,REFERENCE!$V$17:$V$67,HYDROGRAPH!F828)</f>
        <v>0</v>
      </c>
      <c r="H828" s="132">
        <f>(F828-G828)/2*REFERENCE!$P$19</f>
        <v>0</v>
      </c>
      <c r="I828">
        <f>(FINTERP('STAGE-STORAGE'!$D$4:$D$54,'STAGE-STORAGE'!$A$4:$A$54,H828))</f>
        <v>0</v>
      </c>
    </row>
    <row r="829" spans="1:9" x14ac:dyDescent="0.25">
      <c r="A829">
        <v>826</v>
      </c>
      <c r="B829" s="132">
        <f t="shared" si="51"/>
        <v>137.5</v>
      </c>
      <c r="C829" s="162">
        <f>IF(B829&lt;(MAX(USER_INPUT!$J$14:$J$2000)),FINTERP(USER_INPUT!$J$14:$J$2000,USER_INPUT!$K$14:$K$2000,HYDROGRAPH!B829),0)</f>
        <v>0</v>
      </c>
      <c r="D829" s="132">
        <f t="shared" si="50"/>
        <v>0</v>
      </c>
      <c r="E829" s="162">
        <f t="shared" si="52"/>
        <v>0</v>
      </c>
      <c r="F829" s="162">
        <f t="shared" si="53"/>
        <v>0</v>
      </c>
      <c r="G829" s="162">
        <f>FINTERP(REFERENCE!$W$17:$W$67,REFERENCE!$V$17:$V$67,HYDROGRAPH!F829)</f>
        <v>0</v>
      </c>
      <c r="H829" s="132">
        <f>(F829-G829)/2*REFERENCE!$P$19</f>
        <v>0</v>
      </c>
      <c r="I829">
        <f>(FINTERP('STAGE-STORAGE'!$D$4:$D$54,'STAGE-STORAGE'!$A$4:$A$54,H829))</f>
        <v>0</v>
      </c>
    </row>
    <row r="830" spans="1:9" x14ac:dyDescent="0.25">
      <c r="A830">
        <v>827</v>
      </c>
      <c r="B830" s="132">
        <f t="shared" si="51"/>
        <v>137.66666666666666</v>
      </c>
      <c r="C830" s="162">
        <f>IF(B830&lt;(MAX(USER_INPUT!$J$14:$J$2000)),FINTERP(USER_INPUT!$J$14:$J$2000,USER_INPUT!$K$14:$K$2000,HYDROGRAPH!B830),0)</f>
        <v>0</v>
      </c>
      <c r="D830" s="132">
        <f t="shared" si="50"/>
        <v>0</v>
      </c>
      <c r="E830" s="162">
        <f t="shared" si="52"/>
        <v>0</v>
      </c>
      <c r="F830" s="162">
        <f t="shared" si="53"/>
        <v>0</v>
      </c>
      <c r="G830" s="162">
        <f>FINTERP(REFERENCE!$W$17:$W$67,REFERENCE!$V$17:$V$67,HYDROGRAPH!F830)</f>
        <v>0</v>
      </c>
      <c r="H830" s="132">
        <f>(F830-G830)/2*REFERENCE!$P$19</f>
        <v>0</v>
      </c>
      <c r="I830">
        <f>(FINTERP('STAGE-STORAGE'!$D$4:$D$54,'STAGE-STORAGE'!$A$4:$A$54,H830))</f>
        <v>0</v>
      </c>
    </row>
    <row r="831" spans="1:9" x14ac:dyDescent="0.25">
      <c r="A831">
        <v>828</v>
      </c>
      <c r="B831" s="132">
        <f t="shared" si="51"/>
        <v>137.83333333333331</v>
      </c>
      <c r="C831" s="162">
        <f>IF(B831&lt;(MAX(USER_INPUT!$J$14:$J$2000)),FINTERP(USER_INPUT!$J$14:$J$2000,USER_INPUT!$K$14:$K$2000,HYDROGRAPH!B831),0)</f>
        <v>0</v>
      </c>
      <c r="D831" s="132">
        <f t="shared" si="50"/>
        <v>0</v>
      </c>
      <c r="E831" s="162">
        <f t="shared" si="52"/>
        <v>0</v>
      </c>
      <c r="F831" s="162">
        <f t="shared" si="53"/>
        <v>0</v>
      </c>
      <c r="G831" s="162">
        <f>FINTERP(REFERENCE!$W$17:$W$67,REFERENCE!$V$17:$V$67,HYDROGRAPH!F831)</f>
        <v>0</v>
      </c>
      <c r="H831" s="132">
        <f>(F831-G831)/2*REFERENCE!$P$19</f>
        <v>0</v>
      </c>
      <c r="I831">
        <f>(FINTERP('STAGE-STORAGE'!$D$4:$D$54,'STAGE-STORAGE'!$A$4:$A$54,H831))</f>
        <v>0</v>
      </c>
    </row>
    <row r="832" spans="1:9" x14ac:dyDescent="0.25">
      <c r="A832">
        <v>829</v>
      </c>
      <c r="B832" s="132">
        <f t="shared" si="51"/>
        <v>138</v>
      </c>
      <c r="C832" s="162">
        <f>IF(B832&lt;(MAX(USER_INPUT!$J$14:$J$2000)),FINTERP(USER_INPUT!$J$14:$J$2000,USER_INPUT!$K$14:$K$2000,HYDROGRAPH!B832),0)</f>
        <v>0</v>
      </c>
      <c r="D832" s="132">
        <f t="shared" si="50"/>
        <v>0</v>
      </c>
      <c r="E832" s="162">
        <f t="shared" si="52"/>
        <v>0</v>
      </c>
      <c r="F832" s="162">
        <f t="shared" si="53"/>
        <v>0</v>
      </c>
      <c r="G832" s="162">
        <f>FINTERP(REFERENCE!$W$17:$W$67,REFERENCE!$V$17:$V$67,HYDROGRAPH!F832)</f>
        <v>0</v>
      </c>
      <c r="H832" s="132">
        <f>(F832-G832)/2*REFERENCE!$P$19</f>
        <v>0</v>
      </c>
      <c r="I832">
        <f>(FINTERP('STAGE-STORAGE'!$D$4:$D$54,'STAGE-STORAGE'!$A$4:$A$54,H832))</f>
        <v>0</v>
      </c>
    </row>
    <row r="833" spans="1:9" x14ac:dyDescent="0.25">
      <c r="A833">
        <v>830</v>
      </c>
      <c r="B833" s="132">
        <f t="shared" si="51"/>
        <v>138.16666666666666</v>
      </c>
      <c r="C833" s="162">
        <f>IF(B833&lt;(MAX(USER_INPUT!$J$14:$J$2000)),FINTERP(USER_INPUT!$J$14:$J$2000,USER_INPUT!$K$14:$K$2000,HYDROGRAPH!B833),0)</f>
        <v>0</v>
      </c>
      <c r="D833" s="132">
        <f t="shared" si="50"/>
        <v>0</v>
      </c>
      <c r="E833" s="162">
        <f t="shared" si="52"/>
        <v>0</v>
      </c>
      <c r="F833" s="162">
        <f t="shared" si="53"/>
        <v>0</v>
      </c>
      <c r="G833" s="162">
        <f>FINTERP(REFERENCE!$W$17:$W$67,REFERENCE!$V$17:$V$67,HYDROGRAPH!F833)</f>
        <v>0</v>
      </c>
      <c r="H833" s="132">
        <f>(F833-G833)/2*REFERENCE!$P$19</f>
        <v>0</v>
      </c>
      <c r="I833">
        <f>(FINTERP('STAGE-STORAGE'!$D$4:$D$54,'STAGE-STORAGE'!$A$4:$A$54,H833))</f>
        <v>0</v>
      </c>
    </row>
    <row r="834" spans="1:9" x14ac:dyDescent="0.25">
      <c r="A834">
        <v>831</v>
      </c>
      <c r="B834" s="132">
        <f t="shared" si="51"/>
        <v>138.33333333333331</v>
      </c>
      <c r="C834" s="162">
        <f>IF(B834&lt;(MAX(USER_INPUT!$J$14:$J$2000)),FINTERP(USER_INPUT!$J$14:$J$2000,USER_INPUT!$K$14:$K$2000,HYDROGRAPH!B834),0)</f>
        <v>0</v>
      </c>
      <c r="D834" s="132">
        <f t="shared" si="50"/>
        <v>0</v>
      </c>
      <c r="E834" s="162">
        <f t="shared" si="52"/>
        <v>0</v>
      </c>
      <c r="F834" s="162">
        <f t="shared" si="53"/>
        <v>0</v>
      </c>
      <c r="G834" s="162">
        <f>FINTERP(REFERENCE!$W$17:$W$67,REFERENCE!$V$17:$V$67,HYDROGRAPH!F834)</f>
        <v>0</v>
      </c>
      <c r="H834" s="132">
        <f>(F834-G834)/2*REFERENCE!$P$19</f>
        <v>0</v>
      </c>
      <c r="I834">
        <f>(FINTERP('STAGE-STORAGE'!$D$4:$D$54,'STAGE-STORAGE'!$A$4:$A$54,H834))</f>
        <v>0</v>
      </c>
    </row>
    <row r="835" spans="1:9" x14ac:dyDescent="0.25">
      <c r="A835">
        <v>832</v>
      </c>
      <c r="B835" s="132">
        <f t="shared" si="51"/>
        <v>138.5</v>
      </c>
      <c r="C835" s="162">
        <f>IF(B835&lt;(MAX(USER_INPUT!$J$14:$J$2000)),FINTERP(USER_INPUT!$J$14:$J$2000,USER_INPUT!$K$14:$K$2000,HYDROGRAPH!B835),0)</f>
        <v>0</v>
      </c>
      <c r="D835" s="132">
        <f t="shared" si="50"/>
        <v>0</v>
      </c>
      <c r="E835" s="162">
        <f t="shared" si="52"/>
        <v>0</v>
      </c>
      <c r="F835" s="162">
        <f t="shared" si="53"/>
        <v>0</v>
      </c>
      <c r="G835" s="162">
        <f>FINTERP(REFERENCE!$W$17:$W$67,REFERENCE!$V$17:$V$67,HYDROGRAPH!F835)</f>
        <v>0</v>
      </c>
      <c r="H835" s="132">
        <f>(F835-G835)/2*REFERENCE!$P$19</f>
        <v>0</v>
      </c>
      <c r="I835">
        <f>(FINTERP('STAGE-STORAGE'!$D$4:$D$54,'STAGE-STORAGE'!$A$4:$A$54,H835))</f>
        <v>0</v>
      </c>
    </row>
    <row r="836" spans="1:9" x14ac:dyDescent="0.25">
      <c r="A836">
        <v>833</v>
      </c>
      <c r="B836" s="132">
        <f t="shared" si="51"/>
        <v>138.66666666666666</v>
      </c>
      <c r="C836" s="162">
        <f>IF(B836&lt;(MAX(USER_INPUT!$J$14:$J$2000)),FINTERP(USER_INPUT!$J$14:$J$2000,USER_INPUT!$K$14:$K$2000,HYDROGRAPH!B836),0)</f>
        <v>0</v>
      </c>
      <c r="D836" s="132">
        <f t="shared" si="50"/>
        <v>0</v>
      </c>
      <c r="E836" s="162">
        <f t="shared" si="52"/>
        <v>0</v>
      </c>
      <c r="F836" s="162">
        <f t="shared" si="53"/>
        <v>0</v>
      </c>
      <c r="G836" s="162">
        <f>FINTERP(REFERENCE!$W$17:$W$67,REFERENCE!$V$17:$V$67,HYDROGRAPH!F836)</f>
        <v>0</v>
      </c>
      <c r="H836" s="132">
        <f>(F836-G836)/2*REFERENCE!$P$19</f>
        <v>0</v>
      </c>
      <c r="I836">
        <f>(FINTERP('STAGE-STORAGE'!$D$4:$D$54,'STAGE-STORAGE'!$A$4:$A$54,H836))</f>
        <v>0</v>
      </c>
    </row>
    <row r="837" spans="1:9" x14ac:dyDescent="0.25">
      <c r="A837">
        <v>834</v>
      </c>
      <c r="B837" s="132">
        <f t="shared" si="51"/>
        <v>138.83333333333331</v>
      </c>
      <c r="C837" s="162">
        <f>IF(B837&lt;(MAX(USER_INPUT!$J$14:$J$2000)),FINTERP(USER_INPUT!$J$14:$J$2000,USER_INPUT!$K$14:$K$2000,HYDROGRAPH!B837),0)</f>
        <v>0</v>
      </c>
      <c r="D837" s="132">
        <f t="shared" ref="D837:D900" si="54">C837+C838</f>
        <v>0</v>
      </c>
      <c r="E837" s="162">
        <f t="shared" si="52"/>
        <v>0</v>
      </c>
      <c r="F837" s="162">
        <f t="shared" si="53"/>
        <v>0</v>
      </c>
      <c r="G837" s="162">
        <f>FINTERP(REFERENCE!$W$17:$W$67,REFERENCE!$V$17:$V$67,HYDROGRAPH!F837)</f>
        <v>0</v>
      </c>
      <c r="H837" s="132">
        <f>(F837-G837)/2*REFERENCE!$P$19</f>
        <v>0</v>
      </c>
      <c r="I837">
        <f>(FINTERP('STAGE-STORAGE'!$D$4:$D$54,'STAGE-STORAGE'!$A$4:$A$54,H837))</f>
        <v>0</v>
      </c>
    </row>
    <row r="838" spans="1:9" x14ac:dyDescent="0.25">
      <c r="A838">
        <v>835</v>
      </c>
      <c r="B838" s="132">
        <f t="shared" si="51"/>
        <v>139</v>
      </c>
      <c r="C838" s="162">
        <f>IF(B838&lt;(MAX(USER_INPUT!$J$14:$J$2000)),FINTERP(USER_INPUT!$J$14:$J$2000,USER_INPUT!$K$14:$K$2000,HYDROGRAPH!B838),0)</f>
        <v>0</v>
      </c>
      <c r="D838" s="132">
        <f t="shared" si="54"/>
        <v>0</v>
      </c>
      <c r="E838" s="162">
        <f t="shared" si="52"/>
        <v>0</v>
      </c>
      <c r="F838" s="162">
        <f t="shared" si="53"/>
        <v>0</v>
      </c>
      <c r="G838" s="162">
        <f>FINTERP(REFERENCE!$W$17:$W$67,REFERENCE!$V$17:$V$67,HYDROGRAPH!F838)</f>
        <v>0</v>
      </c>
      <c r="H838" s="132">
        <f>(F838-G838)/2*REFERENCE!$P$19</f>
        <v>0</v>
      </c>
      <c r="I838">
        <f>(FINTERP('STAGE-STORAGE'!$D$4:$D$54,'STAGE-STORAGE'!$A$4:$A$54,H838))</f>
        <v>0</v>
      </c>
    </row>
    <row r="839" spans="1:9" x14ac:dyDescent="0.25">
      <c r="A839">
        <v>836</v>
      </c>
      <c r="B839" s="132">
        <f t="shared" ref="B839:B902" si="55">$B$5*A838</f>
        <v>139.16666666666666</v>
      </c>
      <c r="C839" s="162">
        <f>IF(B839&lt;(MAX(USER_INPUT!$J$14:$J$2000)),FINTERP(USER_INPUT!$J$14:$J$2000,USER_INPUT!$K$14:$K$2000,HYDROGRAPH!B839),0)</f>
        <v>0</v>
      </c>
      <c r="D839" s="132">
        <f t="shared" si="54"/>
        <v>0</v>
      </c>
      <c r="E839" s="162">
        <f t="shared" si="52"/>
        <v>0</v>
      </c>
      <c r="F839" s="162">
        <f t="shared" si="53"/>
        <v>0</v>
      </c>
      <c r="G839" s="162">
        <f>FINTERP(REFERENCE!$W$17:$W$67,REFERENCE!$V$17:$V$67,HYDROGRAPH!F839)</f>
        <v>0</v>
      </c>
      <c r="H839" s="132">
        <f>(F839-G839)/2*REFERENCE!$P$19</f>
        <v>0</v>
      </c>
      <c r="I839">
        <f>(FINTERP('STAGE-STORAGE'!$D$4:$D$54,'STAGE-STORAGE'!$A$4:$A$54,H839))</f>
        <v>0</v>
      </c>
    </row>
    <row r="840" spans="1:9" x14ac:dyDescent="0.25">
      <c r="A840">
        <v>837</v>
      </c>
      <c r="B840" s="132">
        <f t="shared" si="55"/>
        <v>139.33333333333331</v>
      </c>
      <c r="C840" s="162">
        <f>IF(B840&lt;(MAX(USER_INPUT!$J$14:$J$2000)),FINTERP(USER_INPUT!$J$14:$J$2000,USER_INPUT!$K$14:$K$2000,HYDROGRAPH!B840),0)</f>
        <v>0</v>
      </c>
      <c r="D840" s="132">
        <f t="shared" si="54"/>
        <v>0</v>
      </c>
      <c r="E840" s="162">
        <f t="shared" si="52"/>
        <v>0</v>
      </c>
      <c r="F840" s="162">
        <f t="shared" si="53"/>
        <v>0</v>
      </c>
      <c r="G840" s="162">
        <f>FINTERP(REFERENCE!$W$17:$W$67,REFERENCE!$V$17:$V$67,HYDROGRAPH!F840)</f>
        <v>0</v>
      </c>
      <c r="H840" s="132">
        <f>(F840-G840)/2*REFERENCE!$P$19</f>
        <v>0</v>
      </c>
      <c r="I840">
        <f>(FINTERP('STAGE-STORAGE'!$D$4:$D$54,'STAGE-STORAGE'!$A$4:$A$54,H840))</f>
        <v>0</v>
      </c>
    </row>
    <row r="841" spans="1:9" x14ac:dyDescent="0.25">
      <c r="A841">
        <v>838</v>
      </c>
      <c r="B841" s="132">
        <f t="shared" si="55"/>
        <v>139.5</v>
      </c>
      <c r="C841" s="162">
        <f>IF(B841&lt;(MAX(USER_INPUT!$J$14:$J$2000)),FINTERP(USER_INPUT!$J$14:$J$2000,USER_INPUT!$K$14:$K$2000,HYDROGRAPH!B841),0)</f>
        <v>0</v>
      </c>
      <c r="D841" s="132">
        <f t="shared" si="54"/>
        <v>0</v>
      </c>
      <c r="E841" s="162">
        <f t="shared" ref="E841:E904" si="56">F840-(2*G840)</f>
        <v>0</v>
      </c>
      <c r="F841" s="162">
        <f t="shared" ref="F841:F904" si="57">D841+E841</f>
        <v>0</v>
      </c>
      <c r="G841" s="162">
        <f>FINTERP(REFERENCE!$W$17:$W$67,REFERENCE!$V$17:$V$67,HYDROGRAPH!F841)</f>
        <v>0</v>
      </c>
      <c r="H841" s="132">
        <f>(F841-G841)/2*REFERENCE!$P$19</f>
        <v>0</v>
      </c>
      <c r="I841">
        <f>(FINTERP('STAGE-STORAGE'!$D$4:$D$54,'STAGE-STORAGE'!$A$4:$A$54,H841))</f>
        <v>0</v>
      </c>
    </row>
    <row r="842" spans="1:9" x14ac:dyDescent="0.25">
      <c r="A842">
        <v>839</v>
      </c>
      <c r="B842" s="132">
        <f t="shared" si="55"/>
        <v>139.66666666666666</v>
      </c>
      <c r="C842" s="162">
        <f>IF(B842&lt;(MAX(USER_INPUT!$J$14:$J$2000)),FINTERP(USER_INPUT!$J$14:$J$2000,USER_INPUT!$K$14:$K$2000,HYDROGRAPH!B842),0)</f>
        <v>0</v>
      </c>
      <c r="D842" s="132">
        <f t="shared" si="54"/>
        <v>0</v>
      </c>
      <c r="E842" s="162">
        <f t="shared" si="56"/>
        <v>0</v>
      </c>
      <c r="F842" s="162">
        <f t="shared" si="57"/>
        <v>0</v>
      </c>
      <c r="G842" s="162">
        <f>FINTERP(REFERENCE!$W$17:$W$67,REFERENCE!$V$17:$V$67,HYDROGRAPH!F842)</f>
        <v>0</v>
      </c>
      <c r="H842" s="132">
        <f>(F842-G842)/2*REFERENCE!$P$19</f>
        <v>0</v>
      </c>
      <c r="I842">
        <f>(FINTERP('STAGE-STORAGE'!$D$4:$D$54,'STAGE-STORAGE'!$A$4:$A$54,H842))</f>
        <v>0</v>
      </c>
    </row>
    <row r="843" spans="1:9" x14ac:dyDescent="0.25">
      <c r="A843">
        <v>840</v>
      </c>
      <c r="B843" s="132">
        <f t="shared" si="55"/>
        <v>139.83333333333331</v>
      </c>
      <c r="C843" s="162">
        <f>IF(B843&lt;(MAX(USER_INPUT!$J$14:$J$2000)),FINTERP(USER_INPUT!$J$14:$J$2000,USER_INPUT!$K$14:$K$2000,HYDROGRAPH!B843),0)</f>
        <v>0</v>
      </c>
      <c r="D843" s="132">
        <f t="shared" si="54"/>
        <v>0</v>
      </c>
      <c r="E843" s="162">
        <f t="shared" si="56"/>
        <v>0</v>
      </c>
      <c r="F843" s="162">
        <f t="shared" si="57"/>
        <v>0</v>
      </c>
      <c r="G843" s="162">
        <f>FINTERP(REFERENCE!$W$17:$W$67,REFERENCE!$V$17:$V$67,HYDROGRAPH!F843)</f>
        <v>0</v>
      </c>
      <c r="H843" s="132">
        <f>(F843-G843)/2*REFERENCE!$P$19</f>
        <v>0</v>
      </c>
      <c r="I843">
        <f>(FINTERP('STAGE-STORAGE'!$D$4:$D$54,'STAGE-STORAGE'!$A$4:$A$54,H843))</f>
        <v>0</v>
      </c>
    </row>
    <row r="844" spans="1:9" x14ac:dyDescent="0.25">
      <c r="A844">
        <v>841</v>
      </c>
      <c r="B844" s="132">
        <f t="shared" si="55"/>
        <v>140</v>
      </c>
      <c r="C844" s="162">
        <f>IF(B844&lt;(MAX(USER_INPUT!$J$14:$J$2000)),FINTERP(USER_INPUT!$J$14:$J$2000,USER_INPUT!$K$14:$K$2000,HYDROGRAPH!B844),0)</f>
        <v>0</v>
      </c>
      <c r="D844" s="132">
        <f t="shared" si="54"/>
        <v>0</v>
      </c>
      <c r="E844" s="162">
        <f t="shared" si="56"/>
        <v>0</v>
      </c>
      <c r="F844" s="162">
        <f t="shared" si="57"/>
        <v>0</v>
      </c>
      <c r="G844" s="162">
        <f>FINTERP(REFERENCE!$W$17:$W$67,REFERENCE!$V$17:$V$67,HYDROGRAPH!F844)</f>
        <v>0</v>
      </c>
      <c r="H844" s="132">
        <f>(F844-G844)/2*REFERENCE!$P$19</f>
        <v>0</v>
      </c>
      <c r="I844">
        <f>(FINTERP('STAGE-STORAGE'!$D$4:$D$54,'STAGE-STORAGE'!$A$4:$A$54,H844))</f>
        <v>0</v>
      </c>
    </row>
    <row r="845" spans="1:9" x14ac:dyDescent="0.25">
      <c r="A845">
        <v>842</v>
      </c>
      <c r="B845" s="132">
        <f t="shared" si="55"/>
        <v>140.16666666666666</v>
      </c>
      <c r="C845" s="162">
        <f>IF(B845&lt;(MAX(USER_INPUT!$J$14:$J$2000)),FINTERP(USER_INPUT!$J$14:$J$2000,USER_INPUT!$K$14:$K$2000,HYDROGRAPH!B845),0)</f>
        <v>0</v>
      </c>
      <c r="D845" s="132">
        <f t="shared" si="54"/>
        <v>0</v>
      </c>
      <c r="E845" s="162">
        <f t="shared" si="56"/>
        <v>0</v>
      </c>
      <c r="F845" s="162">
        <f t="shared" si="57"/>
        <v>0</v>
      </c>
      <c r="G845" s="162">
        <f>FINTERP(REFERENCE!$W$17:$W$67,REFERENCE!$V$17:$V$67,HYDROGRAPH!F845)</f>
        <v>0</v>
      </c>
      <c r="H845" s="132">
        <f>(F845-G845)/2*REFERENCE!$P$19</f>
        <v>0</v>
      </c>
      <c r="I845">
        <f>(FINTERP('STAGE-STORAGE'!$D$4:$D$54,'STAGE-STORAGE'!$A$4:$A$54,H845))</f>
        <v>0</v>
      </c>
    </row>
    <row r="846" spans="1:9" x14ac:dyDescent="0.25">
      <c r="A846">
        <v>843</v>
      </c>
      <c r="B846" s="132">
        <f t="shared" si="55"/>
        <v>140.33333333333331</v>
      </c>
      <c r="C846" s="162">
        <f>IF(B846&lt;(MAX(USER_INPUT!$J$14:$J$2000)),FINTERP(USER_INPUT!$J$14:$J$2000,USER_INPUT!$K$14:$K$2000,HYDROGRAPH!B846),0)</f>
        <v>0</v>
      </c>
      <c r="D846" s="132">
        <f t="shared" si="54"/>
        <v>0</v>
      </c>
      <c r="E846" s="162">
        <f t="shared" si="56"/>
        <v>0</v>
      </c>
      <c r="F846" s="162">
        <f t="shared" si="57"/>
        <v>0</v>
      </c>
      <c r="G846" s="162">
        <f>FINTERP(REFERENCE!$W$17:$W$67,REFERENCE!$V$17:$V$67,HYDROGRAPH!F846)</f>
        <v>0</v>
      </c>
      <c r="H846" s="132">
        <f>(F846-G846)/2*REFERENCE!$P$19</f>
        <v>0</v>
      </c>
      <c r="I846">
        <f>(FINTERP('STAGE-STORAGE'!$D$4:$D$54,'STAGE-STORAGE'!$A$4:$A$54,H846))</f>
        <v>0</v>
      </c>
    </row>
    <row r="847" spans="1:9" x14ac:dyDescent="0.25">
      <c r="A847">
        <v>844</v>
      </c>
      <c r="B847" s="132">
        <f t="shared" si="55"/>
        <v>140.5</v>
      </c>
      <c r="C847" s="162">
        <f>IF(B847&lt;(MAX(USER_INPUT!$J$14:$J$2000)),FINTERP(USER_INPUT!$J$14:$J$2000,USER_INPUT!$K$14:$K$2000,HYDROGRAPH!B847),0)</f>
        <v>0</v>
      </c>
      <c r="D847" s="132">
        <f t="shared" si="54"/>
        <v>0</v>
      </c>
      <c r="E847" s="162">
        <f t="shared" si="56"/>
        <v>0</v>
      </c>
      <c r="F847" s="162">
        <f t="shared" si="57"/>
        <v>0</v>
      </c>
      <c r="G847" s="162">
        <f>FINTERP(REFERENCE!$W$17:$W$67,REFERENCE!$V$17:$V$67,HYDROGRAPH!F847)</f>
        <v>0</v>
      </c>
      <c r="H847" s="132">
        <f>(F847-G847)/2*REFERENCE!$P$19</f>
        <v>0</v>
      </c>
      <c r="I847">
        <f>(FINTERP('STAGE-STORAGE'!$D$4:$D$54,'STAGE-STORAGE'!$A$4:$A$54,H847))</f>
        <v>0</v>
      </c>
    </row>
    <row r="848" spans="1:9" x14ac:dyDescent="0.25">
      <c r="A848">
        <v>845</v>
      </c>
      <c r="B848" s="132">
        <f t="shared" si="55"/>
        <v>140.66666666666666</v>
      </c>
      <c r="C848" s="162">
        <f>IF(B848&lt;(MAX(USER_INPUT!$J$14:$J$2000)),FINTERP(USER_INPUT!$J$14:$J$2000,USER_INPUT!$K$14:$K$2000,HYDROGRAPH!B848),0)</f>
        <v>0</v>
      </c>
      <c r="D848" s="132">
        <f t="shared" si="54"/>
        <v>0</v>
      </c>
      <c r="E848" s="162">
        <f t="shared" si="56"/>
        <v>0</v>
      </c>
      <c r="F848" s="162">
        <f t="shared" si="57"/>
        <v>0</v>
      </c>
      <c r="G848" s="162">
        <f>FINTERP(REFERENCE!$W$17:$W$67,REFERENCE!$V$17:$V$67,HYDROGRAPH!F848)</f>
        <v>0</v>
      </c>
      <c r="H848" s="132">
        <f>(F848-G848)/2*REFERENCE!$P$19</f>
        <v>0</v>
      </c>
      <c r="I848">
        <f>(FINTERP('STAGE-STORAGE'!$D$4:$D$54,'STAGE-STORAGE'!$A$4:$A$54,H848))</f>
        <v>0</v>
      </c>
    </row>
    <row r="849" spans="1:9" x14ac:dyDescent="0.25">
      <c r="A849">
        <v>846</v>
      </c>
      <c r="B849" s="132">
        <f t="shared" si="55"/>
        <v>140.83333333333331</v>
      </c>
      <c r="C849" s="162">
        <f>IF(B849&lt;(MAX(USER_INPUT!$J$14:$J$2000)),FINTERP(USER_INPUT!$J$14:$J$2000,USER_INPUT!$K$14:$K$2000,HYDROGRAPH!B849),0)</f>
        <v>0</v>
      </c>
      <c r="D849" s="132">
        <f t="shared" si="54"/>
        <v>0</v>
      </c>
      <c r="E849" s="162">
        <f t="shared" si="56"/>
        <v>0</v>
      </c>
      <c r="F849" s="162">
        <f t="shared" si="57"/>
        <v>0</v>
      </c>
      <c r="G849" s="162">
        <f>FINTERP(REFERENCE!$W$17:$W$67,REFERENCE!$V$17:$V$67,HYDROGRAPH!F849)</f>
        <v>0</v>
      </c>
      <c r="H849" s="132">
        <f>(F849-G849)/2*REFERENCE!$P$19</f>
        <v>0</v>
      </c>
      <c r="I849">
        <f>(FINTERP('STAGE-STORAGE'!$D$4:$D$54,'STAGE-STORAGE'!$A$4:$A$54,H849))</f>
        <v>0</v>
      </c>
    </row>
    <row r="850" spans="1:9" x14ac:dyDescent="0.25">
      <c r="A850">
        <v>847</v>
      </c>
      <c r="B850" s="132">
        <f t="shared" si="55"/>
        <v>141</v>
      </c>
      <c r="C850" s="162">
        <f>IF(B850&lt;(MAX(USER_INPUT!$J$14:$J$2000)),FINTERP(USER_INPUT!$J$14:$J$2000,USER_INPUT!$K$14:$K$2000,HYDROGRAPH!B850),0)</f>
        <v>0</v>
      </c>
      <c r="D850" s="132">
        <f t="shared" si="54"/>
        <v>0</v>
      </c>
      <c r="E850" s="162">
        <f t="shared" si="56"/>
        <v>0</v>
      </c>
      <c r="F850" s="162">
        <f t="shared" si="57"/>
        <v>0</v>
      </c>
      <c r="G850" s="162">
        <f>FINTERP(REFERENCE!$W$17:$W$67,REFERENCE!$V$17:$V$67,HYDROGRAPH!F850)</f>
        <v>0</v>
      </c>
      <c r="H850" s="132">
        <f>(F850-G850)/2*REFERENCE!$P$19</f>
        <v>0</v>
      </c>
      <c r="I850">
        <f>(FINTERP('STAGE-STORAGE'!$D$4:$D$54,'STAGE-STORAGE'!$A$4:$A$54,H850))</f>
        <v>0</v>
      </c>
    </row>
    <row r="851" spans="1:9" x14ac:dyDescent="0.25">
      <c r="A851">
        <v>848</v>
      </c>
      <c r="B851" s="132">
        <f t="shared" si="55"/>
        <v>141.16666666666666</v>
      </c>
      <c r="C851" s="162">
        <f>IF(B851&lt;(MAX(USER_INPUT!$J$14:$J$2000)),FINTERP(USER_INPUT!$J$14:$J$2000,USER_INPUT!$K$14:$K$2000,HYDROGRAPH!B851),0)</f>
        <v>0</v>
      </c>
      <c r="D851" s="132">
        <f t="shared" si="54"/>
        <v>0</v>
      </c>
      <c r="E851" s="162">
        <f t="shared" si="56"/>
        <v>0</v>
      </c>
      <c r="F851" s="162">
        <f t="shared" si="57"/>
        <v>0</v>
      </c>
      <c r="G851" s="162">
        <f>FINTERP(REFERENCE!$W$17:$W$67,REFERENCE!$V$17:$V$67,HYDROGRAPH!F851)</f>
        <v>0</v>
      </c>
      <c r="H851" s="132">
        <f>(F851-G851)/2*REFERENCE!$P$19</f>
        <v>0</v>
      </c>
      <c r="I851">
        <f>(FINTERP('STAGE-STORAGE'!$D$4:$D$54,'STAGE-STORAGE'!$A$4:$A$54,H851))</f>
        <v>0</v>
      </c>
    </row>
    <row r="852" spans="1:9" x14ac:dyDescent="0.25">
      <c r="A852">
        <v>849</v>
      </c>
      <c r="B852" s="132">
        <f t="shared" si="55"/>
        <v>141.33333333333331</v>
      </c>
      <c r="C852" s="162">
        <f>IF(B852&lt;(MAX(USER_INPUT!$J$14:$J$2000)),FINTERP(USER_INPUT!$J$14:$J$2000,USER_INPUT!$K$14:$K$2000,HYDROGRAPH!B852),0)</f>
        <v>0</v>
      </c>
      <c r="D852" s="132">
        <f t="shared" si="54"/>
        <v>0</v>
      </c>
      <c r="E852" s="162">
        <f t="shared" si="56"/>
        <v>0</v>
      </c>
      <c r="F852" s="162">
        <f t="shared" si="57"/>
        <v>0</v>
      </c>
      <c r="G852" s="162">
        <f>FINTERP(REFERENCE!$W$17:$W$67,REFERENCE!$V$17:$V$67,HYDROGRAPH!F852)</f>
        <v>0</v>
      </c>
      <c r="H852" s="132">
        <f>(F852-G852)/2*REFERENCE!$P$19</f>
        <v>0</v>
      </c>
      <c r="I852">
        <f>(FINTERP('STAGE-STORAGE'!$D$4:$D$54,'STAGE-STORAGE'!$A$4:$A$54,H852))</f>
        <v>0</v>
      </c>
    </row>
    <row r="853" spans="1:9" x14ac:dyDescent="0.25">
      <c r="A853">
        <v>850</v>
      </c>
      <c r="B853" s="132">
        <f t="shared" si="55"/>
        <v>141.5</v>
      </c>
      <c r="C853" s="162">
        <f>IF(B853&lt;(MAX(USER_INPUT!$J$14:$J$2000)),FINTERP(USER_INPUT!$J$14:$J$2000,USER_INPUT!$K$14:$K$2000,HYDROGRAPH!B853),0)</f>
        <v>0</v>
      </c>
      <c r="D853" s="132">
        <f t="shared" si="54"/>
        <v>0</v>
      </c>
      <c r="E853" s="162">
        <f t="shared" si="56"/>
        <v>0</v>
      </c>
      <c r="F853" s="162">
        <f t="shared" si="57"/>
        <v>0</v>
      </c>
      <c r="G853" s="162">
        <f>FINTERP(REFERENCE!$W$17:$W$67,REFERENCE!$V$17:$V$67,HYDROGRAPH!F853)</f>
        <v>0</v>
      </c>
      <c r="H853" s="132">
        <f>(F853-G853)/2*REFERENCE!$P$19</f>
        <v>0</v>
      </c>
      <c r="I853">
        <f>(FINTERP('STAGE-STORAGE'!$D$4:$D$54,'STAGE-STORAGE'!$A$4:$A$54,H853))</f>
        <v>0</v>
      </c>
    </row>
    <row r="854" spans="1:9" x14ac:dyDescent="0.25">
      <c r="A854">
        <v>851</v>
      </c>
      <c r="B854" s="132">
        <f t="shared" si="55"/>
        <v>141.66666666666666</v>
      </c>
      <c r="C854" s="162">
        <f>IF(B854&lt;(MAX(USER_INPUT!$J$14:$J$2000)),FINTERP(USER_INPUT!$J$14:$J$2000,USER_INPUT!$K$14:$K$2000,HYDROGRAPH!B854),0)</f>
        <v>0</v>
      </c>
      <c r="D854" s="132">
        <f t="shared" si="54"/>
        <v>0</v>
      </c>
      <c r="E854" s="162">
        <f t="shared" si="56"/>
        <v>0</v>
      </c>
      <c r="F854" s="162">
        <f t="shared" si="57"/>
        <v>0</v>
      </c>
      <c r="G854" s="162">
        <f>FINTERP(REFERENCE!$W$17:$W$67,REFERENCE!$V$17:$V$67,HYDROGRAPH!F854)</f>
        <v>0</v>
      </c>
      <c r="H854" s="132">
        <f>(F854-G854)/2*REFERENCE!$P$19</f>
        <v>0</v>
      </c>
      <c r="I854">
        <f>(FINTERP('STAGE-STORAGE'!$D$4:$D$54,'STAGE-STORAGE'!$A$4:$A$54,H854))</f>
        <v>0</v>
      </c>
    </row>
    <row r="855" spans="1:9" x14ac:dyDescent="0.25">
      <c r="A855">
        <v>852</v>
      </c>
      <c r="B855" s="132">
        <f t="shared" si="55"/>
        <v>141.83333333333331</v>
      </c>
      <c r="C855" s="162">
        <f>IF(B855&lt;(MAX(USER_INPUT!$J$14:$J$2000)),FINTERP(USER_INPUT!$J$14:$J$2000,USER_INPUT!$K$14:$K$2000,HYDROGRAPH!B855),0)</f>
        <v>0</v>
      </c>
      <c r="D855" s="132">
        <f t="shared" si="54"/>
        <v>0</v>
      </c>
      <c r="E855" s="162">
        <f t="shared" si="56"/>
        <v>0</v>
      </c>
      <c r="F855" s="162">
        <f t="shared" si="57"/>
        <v>0</v>
      </c>
      <c r="G855" s="162">
        <f>FINTERP(REFERENCE!$W$17:$W$67,REFERENCE!$V$17:$V$67,HYDROGRAPH!F855)</f>
        <v>0</v>
      </c>
      <c r="H855" s="132">
        <f>(F855-G855)/2*REFERENCE!$P$19</f>
        <v>0</v>
      </c>
      <c r="I855">
        <f>(FINTERP('STAGE-STORAGE'!$D$4:$D$54,'STAGE-STORAGE'!$A$4:$A$54,H855))</f>
        <v>0</v>
      </c>
    </row>
    <row r="856" spans="1:9" x14ac:dyDescent="0.25">
      <c r="A856">
        <v>853</v>
      </c>
      <c r="B856" s="132">
        <f t="shared" si="55"/>
        <v>142</v>
      </c>
      <c r="C856" s="162">
        <f>IF(B856&lt;(MAX(USER_INPUT!$J$14:$J$2000)),FINTERP(USER_INPUT!$J$14:$J$2000,USER_INPUT!$K$14:$K$2000,HYDROGRAPH!B856),0)</f>
        <v>0</v>
      </c>
      <c r="D856" s="132">
        <f t="shared" si="54"/>
        <v>0</v>
      </c>
      <c r="E856" s="162">
        <f t="shared" si="56"/>
        <v>0</v>
      </c>
      <c r="F856" s="162">
        <f t="shared" si="57"/>
        <v>0</v>
      </c>
      <c r="G856" s="162">
        <f>FINTERP(REFERENCE!$W$17:$W$67,REFERENCE!$V$17:$V$67,HYDROGRAPH!F856)</f>
        <v>0</v>
      </c>
      <c r="H856" s="132">
        <f>(F856-G856)/2*REFERENCE!$P$19</f>
        <v>0</v>
      </c>
      <c r="I856">
        <f>(FINTERP('STAGE-STORAGE'!$D$4:$D$54,'STAGE-STORAGE'!$A$4:$A$54,H856))</f>
        <v>0</v>
      </c>
    </row>
    <row r="857" spans="1:9" x14ac:dyDescent="0.25">
      <c r="A857">
        <v>854</v>
      </c>
      <c r="B857" s="132">
        <f t="shared" si="55"/>
        <v>142.16666666666666</v>
      </c>
      <c r="C857" s="162">
        <f>IF(B857&lt;(MAX(USER_INPUT!$J$14:$J$2000)),FINTERP(USER_INPUT!$J$14:$J$2000,USER_INPUT!$K$14:$K$2000,HYDROGRAPH!B857),0)</f>
        <v>0</v>
      </c>
      <c r="D857" s="132">
        <f t="shared" si="54"/>
        <v>0</v>
      </c>
      <c r="E857" s="162">
        <f t="shared" si="56"/>
        <v>0</v>
      </c>
      <c r="F857" s="162">
        <f t="shared" si="57"/>
        <v>0</v>
      </c>
      <c r="G857" s="162">
        <f>FINTERP(REFERENCE!$W$17:$W$67,REFERENCE!$V$17:$V$67,HYDROGRAPH!F857)</f>
        <v>0</v>
      </c>
      <c r="H857" s="132">
        <f>(F857-G857)/2*REFERENCE!$P$19</f>
        <v>0</v>
      </c>
      <c r="I857">
        <f>(FINTERP('STAGE-STORAGE'!$D$4:$D$54,'STAGE-STORAGE'!$A$4:$A$54,H857))</f>
        <v>0</v>
      </c>
    </row>
    <row r="858" spans="1:9" x14ac:dyDescent="0.25">
      <c r="A858">
        <v>855</v>
      </c>
      <c r="B858" s="132">
        <f t="shared" si="55"/>
        <v>142.33333333333331</v>
      </c>
      <c r="C858" s="162">
        <f>IF(B858&lt;(MAX(USER_INPUT!$J$14:$J$2000)),FINTERP(USER_INPUT!$J$14:$J$2000,USER_INPUT!$K$14:$K$2000,HYDROGRAPH!B858),0)</f>
        <v>0</v>
      </c>
      <c r="D858" s="132">
        <f t="shared" si="54"/>
        <v>0</v>
      </c>
      <c r="E858" s="162">
        <f t="shared" si="56"/>
        <v>0</v>
      </c>
      <c r="F858" s="162">
        <f t="shared" si="57"/>
        <v>0</v>
      </c>
      <c r="G858" s="162">
        <f>FINTERP(REFERENCE!$W$17:$W$67,REFERENCE!$V$17:$V$67,HYDROGRAPH!F858)</f>
        <v>0</v>
      </c>
      <c r="H858" s="132">
        <f>(F858-G858)/2*REFERENCE!$P$19</f>
        <v>0</v>
      </c>
      <c r="I858">
        <f>(FINTERP('STAGE-STORAGE'!$D$4:$D$54,'STAGE-STORAGE'!$A$4:$A$54,H858))</f>
        <v>0</v>
      </c>
    </row>
    <row r="859" spans="1:9" x14ac:dyDescent="0.25">
      <c r="A859">
        <v>856</v>
      </c>
      <c r="B859" s="132">
        <f t="shared" si="55"/>
        <v>142.5</v>
      </c>
      <c r="C859" s="162">
        <f>IF(B859&lt;(MAX(USER_INPUT!$J$14:$J$2000)),FINTERP(USER_INPUT!$J$14:$J$2000,USER_INPUT!$K$14:$K$2000,HYDROGRAPH!B859),0)</f>
        <v>0</v>
      </c>
      <c r="D859" s="132">
        <f t="shared" si="54"/>
        <v>0</v>
      </c>
      <c r="E859" s="162">
        <f t="shared" si="56"/>
        <v>0</v>
      </c>
      <c r="F859" s="162">
        <f t="shared" si="57"/>
        <v>0</v>
      </c>
      <c r="G859" s="162">
        <f>FINTERP(REFERENCE!$W$17:$W$67,REFERENCE!$V$17:$V$67,HYDROGRAPH!F859)</f>
        <v>0</v>
      </c>
      <c r="H859" s="132">
        <f>(F859-G859)/2*REFERENCE!$P$19</f>
        <v>0</v>
      </c>
      <c r="I859">
        <f>(FINTERP('STAGE-STORAGE'!$D$4:$D$54,'STAGE-STORAGE'!$A$4:$A$54,H859))</f>
        <v>0</v>
      </c>
    </row>
    <row r="860" spans="1:9" x14ac:dyDescent="0.25">
      <c r="A860">
        <v>857</v>
      </c>
      <c r="B860" s="132">
        <f t="shared" si="55"/>
        <v>142.66666666666666</v>
      </c>
      <c r="C860" s="162">
        <f>IF(B860&lt;(MAX(USER_INPUT!$J$14:$J$2000)),FINTERP(USER_INPUT!$J$14:$J$2000,USER_INPUT!$K$14:$K$2000,HYDROGRAPH!B860),0)</f>
        <v>0</v>
      </c>
      <c r="D860" s="132">
        <f t="shared" si="54"/>
        <v>0</v>
      </c>
      <c r="E860" s="162">
        <f t="shared" si="56"/>
        <v>0</v>
      </c>
      <c r="F860" s="162">
        <f t="shared" si="57"/>
        <v>0</v>
      </c>
      <c r="G860" s="162">
        <f>FINTERP(REFERENCE!$W$17:$W$67,REFERENCE!$V$17:$V$67,HYDROGRAPH!F860)</f>
        <v>0</v>
      </c>
      <c r="H860" s="132">
        <f>(F860-G860)/2*REFERENCE!$P$19</f>
        <v>0</v>
      </c>
      <c r="I860">
        <f>(FINTERP('STAGE-STORAGE'!$D$4:$D$54,'STAGE-STORAGE'!$A$4:$A$54,H860))</f>
        <v>0</v>
      </c>
    </row>
    <row r="861" spans="1:9" x14ac:dyDescent="0.25">
      <c r="A861">
        <v>858</v>
      </c>
      <c r="B861" s="132">
        <f t="shared" si="55"/>
        <v>142.83333333333331</v>
      </c>
      <c r="C861" s="162">
        <f>IF(B861&lt;(MAX(USER_INPUT!$J$14:$J$2000)),FINTERP(USER_INPUT!$J$14:$J$2000,USER_INPUT!$K$14:$K$2000,HYDROGRAPH!B861),0)</f>
        <v>0</v>
      </c>
      <c r="D861" s="132">
        <f t="shared" si="54"/>
        <v>0</v>
      </c>
      <c r="E861" s="162">
        <f t="shared" si="56"/>
        <v>0</v>
      </c>
      <c r="F861" s="162">
        <f t="shared" si="57"/>
        <v>0</v>
      </c>
      <c r="G861" s="162">
        <f>FINTERP(REFERENCE!$W$17:$W$67,REFERENCE!$V$17:$V$67,HYDROGRAPH!F861)</f>
        <v>0</v>
      </c>
      <c r="H861" s="132">
        <f>(F861-G861)/2*REFERENCE!$P$19</f>
        <v>0</v>
      </c>
      <c r="I861">
        <f>(FINTERP('STAGE-STORAGE'!$D$4:$D$54,'STAGE-STORAGE'!$A$4:$A$54,H861))</f>
        <v>0</v>
      </c>
    </row>
    <row r="862" spans="1:9" x14ac:dyDescent="0.25">
      <c r="A862">
        <v>859</v>
      </c>
      <c r="B862" s="132">
        <f t="shared" si="55"/>
        <v>143</v>
      </c>
      <c r="C862" s="162">
        <f>IF(B862&lt;(MAX(USER_INPUT!$J$14:$J$2000)),FINTERP(USER_INPUT!$J$14:$J$2000,USER_INPUT!$K$14:$K$2000,HYDROGRAPH!B862),0)</f>
        <v>0</v>
      </c>
      <c r="D862" s="132">
        <f t="shared" si="54"/>
        <v>0</v>
      </c>
      <c r="E862" s="162">
        <f t="shared" si="56"/>
        <v>0</v>
      </c>
      <c r="F862" s="162">
        <f t="shared" si="57"/>
        <v>0</v>
      </c>
      <c r="G862" s="162">
        <f>FINTERP(REFERENCE!$W$17:$W$67,REFERENCE!$V$17:$V$67,HYDROGRAPH!F862)</f>
        <v>0</v>
      </c>
      <c r="H862" s="132">
        <f>(F862-G862)/2*REFERENCE!$P$19</f>
        <v>0</v>
      </c>
      <c r="I862">
        <f>(FINTERP('STAGE-STORAGE'!$D$4:$D$54,'STAGE-STORAGE'!$A$4:$A$54,H862))</f>
        <v>0</v>
      </c>
    </row>
    <row r="863" spans="1:9" x14ac:dyDescent="0.25">
      <c r="A863">
        <v>860</v>
      </c>
      <c r="B863" s="132">
        <f t="shared" si="55"/>
        <v>143.16666666666666</v>
      </c>
      <c r="C863" s="162">
        <f>IF(B863&lt;(MAX(USER_INPUT!$J$14:$J$2000)),FINTERP(USER_INPUT!$J$14:$J$2000,USER_INPUT!$K$14:$K$2000,HYDROGRAPH!B863),0)</f>
        <v>0</v>
      </c>
      <c r="D863" s="132">
        <f t="shared" si="54"/>
        <v>0</v>
      </c>
      <c r="E863" s="162">
        <f t="shared" si="56"/>
        <v>0</v>
      </c>
      <c r="F863" s="162">
        <f t="shared" si="57"/>
        <v>0</v>
      </c>
      <c r="G863" s="162">
        <f>FINTERP(REFERENCE!$W$17:$W$67,REFERENCE!$V$17:$V$67,HYDROGRAPH!F863)</f>
        <v>0</v>
      </c>
      <c r="H863" s="132">
        <f>(F863-G863)/2*REFERENCE!$P$19</f>
        <v>0</v>
      </c>
      <c r="I863">
        <f>(FINTERP('STAGE-STORAGE'!$D$4:$D$54,'STAGE-STORAGE'!$A$4:$A$54,H863))</f>
        <v>0</v>
      </c>
    </row>
    <row r="864" spans="1:9" x14ac:dyDescent="0.25">
      <c r="A864">
        <v>861</v>
      </c>
      <c r="B864" s="132">
        <f t="shared" si="55"/>
        <v>143.33333333333331</v>
      </c>
      <c r="C864" s="162">
        <f>IF(B864&lt;(MAX(USER_INPUT!$J$14:$J$2000)),FINTERP(USER_INPUT!$J$14:$J$2000,USER_INPUT!$K$14:$K$2000,HYDROGRAPH!B864),0)</f>
        <v>0</v>
      </c>
      <c r="D864" s="132">
        <f t="shared" si="54"/>
        <v>0</v>
      </c>
      <c r="E864" s="162">
        <f t="shared" si="56"/>
        <v>0</v>
      </c>
      <c r="F864" s="162">
        <f t="shared" si="57"/>
        <v>0</v>
      </c>
      <c r="G864" s="162">
        <f>FINTERP(REFERENCE!$W$17:$W$67,REFERENCE!$V$17:$V$67,HYDROGRAPH!F864)</f>
        <v>0</v>
      </c>
      <c r="H864" s="132">
        <f>(F864-G864)/2*REFERENCE!$P$19</f>
        <v>0</v>
      </c>
      <c r="I864">
        <f>(FINTERP('STAGE-STORAGE'!$D$4:$D$54,'STAGE-STORAGE'!$A$4:$A$54,H864))</f>
        <v>0</v>
      </c>
    </row>
    <row r="865" spans="1:9" x14ac:dyDescent="0.25">
      <c r="A865">
        <v>862</v>
      </c>
      <c r="B865" s="132">
        <f t="shared" si="55"/>
        <v>143.5</v>
      </c>
      <c r="C865" s="162">
        <f>IF(B865&lt;(MAX(USER_INPUT!$J$14:$J$2000)),FINTERP(USER_INPUT!$J$14:$J$2000,USER_INPUT!$K$14:$K$2000,HYDROGRAPH!B865),0)</f>
        <v>0</v>
      </c>
      <c r="D865" s="132">
        <f t="shared" si="54"/>
        <v>0</v>
      </c>
      <c r="E865" s="162">
        <f t="shared" si="56"/>
        <v>0</v>
      </c>
      <c r="F865" s="162">
        <f t="shared" si="57"/>
        <v>0</v>
      </c>
      <c r="G865" s="162">
        <f>FINTERP(REFERENCE!$W$17:$W$67,REFERENCE!$V$17:$V$67,HYDROGRAPH!F865)</f>
        <v>0</v>
      </c>
      <c r="H865" s="132">
        <f>(F865-G865)/2*REFERENCE!$P$19</f>
        <v>0</v>
      </c>
      <c r="I865">
        <f>(FINTERP('STAGE-STORAGE'!$D$4:$D$54,'STAGE-STORAGE'!$A$4:$A$54,H865))</f>
        <v>0</v>
      </c>
    </row>
    <row r="866" spans="1:9" x14ac:dyDescent="0.25">
      <c r="A866">
        <v>863</v>
      </c>
      <c r="B866" s="132">
        <f t="shared" si="55"/>
        <v>143.66666666666666</v>
      </c>
      <c r="C866" s="162">
        <f>IF(B866&lt;(MAX(USER_INPUT!$J$14:$J$2000)),FINTERP(USER_INPUT!$J$14:$J$2000,USER_INPUT!$K$14:$K$2000,HYDROGRAPH!B866),0)</f>
        <v>0</v>
      </c>
      <c r="D866" s="132">
        <f t="shared" si="54"/>
        <v>0</v>
      </c>
      <c r="E866" s="162">
        <f t="shared" si="56"/>
        <v>0</v>
      </c>
      <c r="F866" s="162">
        <f t="shared" si="57"/>
        <v>0</v>
      </c>
      <c r="G866" s="162">
        <f>FINTERP(REFERENCE!$W$17:$W$67,REFERENCE!$V$17:$V$67,HYDROGRAPH!F866)</f>
        <v>0</v>
      </c>
      <c r="H866" s="132">
        <f>(F866-G866)/2*REFERENCE!$P$19</f>
        <v>0</v>
      </c>
      <c r="I866">
        <f>(FINTERP('STAGE-STORAGE'!$D$4:$D$54,'STAGE-STORAGE'!$A$4:$A$54,H866))</f>
        <v>0</v>
      </c>
    </row>
    <row r="867" spans="1:9" x14ac:dyDescent="0.25">
      <c r="A867">
        <v>864</v>
      </c>
      <c r="B867" s="132">
        <f t="shared" si="55"/>
        <v>143.83333333333331</v>
      </c>
      <c r="C867" s="162">
        <f>IF(B867&lt;(MAX(USER_INPUT!$J$14:$J$2000)),FINTERP(USER_INPUT!$J$14:$J$2000,USER_INPUT!$K$14:$K$2000,HYDROGRAPH!B867),0)</f>
        <v>0</v>
      </c>
      <c r="D867" s="132">
        <f t="shared" si="54"/>
        <v>0</v>
      </c>
      <c r="E867" s="162">
        <f t="shared" si="56"/>
        <v>0</v>
      </c>
      <c r="F867" s="162">
        <f t="shared" si="57"/>
        <v>0</v>
      </c>
      <c r="G867" s="162">
        <f>FINTERP(REFERENCE!$W$17:$W$67,REFERENCE!$V$17:$V$67,HYDROGRAPH!F867)</f>
        <v>0</v>
      </c>
      <c r="H867" s="132">
        <f>(F867-G867)/2*REFERENCE!$P$19</f>
        <v>0</v>
      </c>
      <c r="I867">
        <f>(FINTERP('STAGE-STORAGE'!$D$4:$D$54,'STAGE-STORAGE'!$A$4:$A$54,H867))</f>
        <v>0</v>
      </c>
    </row>
    <row r="868" spans="1:9" x14ac:dyDescent="0.25">
      <c r="A868">
        <v>865</v>
      </c>
      <c r="B868" s="132">
        <f t="shared" si="55"/>
        <v>144</v>
      </c>
      <c r="C868" s="162">
        <f>IF(B868&lt;(MAX(USER_INPUT!$J$14:$J$2000)),FINTERP(USER_INPUT!$J$14:$J$2000,USER_INPUT!$K$14:$K$2000,HYDROGRAPH!B868),0)</f>
        <v>0</v>
      </c>
      <c r="D868" s="132">
        <f t="shared" si="54"/>
        <v>0</v>
      </c>
      <c r="E868" s="162">
        <f t="shared" si="56"/>
        <v>0</v>
      </c>
      <c r="F868" s="162">
        <f t="shared" si="57"/>
        <v>0</v>
      </c>
      <c r="G868" s="162">
        <f>FINTERP(REFERENCE!$W$17:$W$67,REFERENCE!$V$17:$V$67,HYDROGRAPH!F868)</f>
        <v>0</v>
      </c>
      <c r="H868" s="132">
        <f>(F868-G868)/2*REFERENCE!$P$19</f>
        <v>0</v>
      </c>
      <c r="I868">
        <f>(FINTERP('STAGE-STORAGE'!$D$4:$D$54,'STAGE-STORAGE'!$A$4:$A$54,H868))</f>
        <v>0</v>
      </c>
    </row>
    <row r="869" spans="1:9" x14ac:dyDescent="0.25">
      <c r="A869">
        <v>866</v>
      </c>
      <c r="B869" s="132">
        <f t="shared" si="55"/>
        <v>144.16666666666666</v>
      </c>
      <c r="C869" s="162">
        <f>IF(B869&lt;(MAX(USER_INPUT!$J$14:$J$2000)),FINTERP(USER_INPUT!$J$14:$J$2000,USER_INPUT!$K$14:$K$2000,HYDROGRAPH!B869),0)</f>
        <v>0</v>
      </c>
      <c r="D869" s="132">
        <f t="shared" si="54"/>
        <v>0</v>
      </c>
      <c r="E869" s="162">
        <f t="shared" si="56"/>
        <v>0</v>
      </c>
      <c r="F869" s="162">
        <f t="shared" si="57"/>
        <v>0</v>
      </c>
      <c r="G869" s="162">
        <f>FINTERP(REFERENCE!$W$17:$W$67,REFERENCE!$V$17:$V$67,HYDROGRAPH!F869)</f>
        <v>0</v>
      </c>
      <c r="H869" s="132">
        <f>(F869-G869)/2*REFERENCE!$P$19</f>
        <v>0</v>
      </c>
      <c r="I869">
        <f>(FINTERP('STAGE-STORAGE'!$D$4:$D$54,'STAGE-STORAGE'!$A$4:$A$54,H869))</f>
        <v>0</v>
      </c>
    </row>
    <row r="870" spans="1:9" x14ac:dyDescent="0.25">
      <c r="A870">
        <v>867</v>
      </c>
      <c r="B870" s="132">
        <f t="shared" si="55"/>
        <v>144.33333333333331</v>
      </c>
      <c r="C870" s="162">
        <f>IF(B870&lt;(MAX(USER_INPUT!$J$14:$J$2000)),FINTERP(USER_INPUT!$J$14:$J$2000,USER_INPUT!$K$14:$K$2000,HYDROGRAPH!B870),0)</f>
        <v>0</v>
      </c>
      <c r="D870" s="132">
        <f t="shared" si="54"/>
        <v>0</v>
      </c>
      <c r="E870" s="162">
        <f t="shared" si="56"/>
        <v>0</v>
      </c>
      <c r="F870" s="162">
        <f t="shared" si="57"/>
        <v>0</v>
      </c>
      <c r="G870" s="162">
        <f>FINTERP(REFERENCE!$W$17:$W$67,REFERENCE!$V$17:$V$67,HYDROGRAPH!F870)</f>
        <v>0</v>
      </c>
      <c r="H870" s="132">
        <f>(F870-G870)/2*REFERENCE!$P$19</f>
        <v>0</v>
      </c>
      <c r="I870">
        <f>(FINTERP('STAGE-STORAGE'!$D$4:$D$54,'STAGE-STORAGE'!$A$4:$A$54,H870))</f>
        <v>0</v>
      </c>
    </row>
    <row r="871" spans="1:9" x14ac:dyDescent="0.25">
      <c r="A871">
        <v>868</v>
      </c>
      <c r="B871" s="132">
        <f t="shared" si="55"/>
        <v>144.5</v>
      </c>
      <c r="C871" s="162">
        <f>IF(B871&lt;(MAX(USER_INPUT!$J$14:$J$2000)),FINTERP(USER_INPUT!$J$14:$J$2000,USER_INPUT!$K$14:$K$2000,HYDROGRAPH!B871),0)</f>
        <v>0</v>
      </c>
      <c r="D871" s="132">
        <f t="shared" si="54"/>
        <v>0</v>
      </c>
      <c r="E871" s="162">
        <f t="shared" si="56"/>
        <v>0</v>
      </c>
      <c r="F871" s="162">
        <f t="shared" si="57"/>
        <v>0</v>
      </c>
      <c r="G871" s="162">
        <f>FINTERP(REFERENCE!$W$17:$W$67,REFERENCE!$V$17:$V$67,HYDROGRAPH!F871)</f>
        <v>0</v>
      </c>
      <c r="H871" s="132">
        <f>(F871-G871)/2*REFERENCE!$P$19</f>
        <v>0</v>
      </c>
      <c r="I871">
        <f>(FINTERP('STAGE-STORAGE'!$D$4:$D$54,'STAGE-STORAGE'!$A$4:$A$54,H871))</f>
        <v>0</v>
      </c>
    </row>
    <row r="872" spans="1:9" x14ac:dyDescent="0.25">
      <c r="A872">
        <v>869</v>
      </c>
      <c r="B872" s="132">
        <f t="shared" si="55"/>
        <v>144.66666666666666</v>
      </c>
      <c r="C872" s="162">
        <f>IF(B872&lt;(MAX(USER_INPUT!$J$14:$J$2000)),FINTERP(USER_INPUT!$J$14:$J$2000,USER_INPUT!$K$14:$K$2000,HYDROGRAPH!B872),0)</f>
        <v>0</v>
      </c>
      <c r="D872" s="132">
        <f t="shared" si="54"/>
        <v>0</v>
      </c>
      <c r="E872" s="162">
        <f t="shared" si="56"/>
        <v>0</v>
      </c>
      <c r="F872" s="162">
        <f t="shared" si="57"/>
        <v>0</v>
      </c>
      <c r="G872" s="162">
        <f>FINTERP(REFERENCE!$W$17:$W$67,REFERENCE!$V$17:$V$67,HYDROGRAPH!F872)</f>
        <v>0</v>
      </c>
      <c r="H872" s="132">
        <f>(F872-G872)/2*REFERENCE!$P$19</f>
        <v>0</v>
      </c>
      <c r="I872">
        <f>(FINTERP('STAGE-STORAGE'!$D$4:$D$54,'STAGE-STORAGE'!$A$4:$A$54,H872))</f>
        <v>0</v>
      </c>
    </row>
    <row r="873" spans="1:9" x14ac:dyDescent="0.25">
      <c r="A873">
        <v>870</v>
      </c>
      <c r="B873" s="132">
        <f t="shared" si="55"/>
        <v>144.83333333333331</v>
      </c>
      <c r="C873" s="162">
        <f>IF(B873&lt;(MAX(USER_INPUT!$J$14:$J$2000)),FINTERP(USER_INPUT!$J$14:$J$2000,USER_INPUT!$K$14:$K$2000,HYDROGRAPH!B873),0)</f>
        <v>0</v>
      </c>
      <c r="D873" s="132">
        <f t="shared" si="54"/>
        <v>0</v>
      </c>
      <c r="E873" s="162">
        <f t="shared" si="56"/>
        <v>0</v>
      </c>
      <c r="F873" s="162">
        <f t="shared" si="57"/>
        <v>0</v>
      </c>
      <c r="G873" s="162">
        <f>FINTERP(REFERENCE!$W$17:$W$67,REFERENCE!$V$17:$V$67,HYDROGRAPH!F873)</f>
        <v>0</v>
      </c>
      <c r="H873" s="132">
        <f>(F873-G873)/2*REFERENCE!$P$19</f>
        <v>0</v>
      </c>
      <c r="I873">
        <f>(FINTERP('STAGE-STORAGE'!$D$4:$D$54,'STAGE-STORAGE'!$A$4:$A$54,H873))</f>
        <v>0</v>
      </c>
    </row>
    <row r="874" spans="1:9" x14ac:dyDescent="0.25">
      <c r="A874">
        <v>871</v>
      </c>
      <c r="B874" s="132">
        <f t="shared" si="55"/>
        <v>145</v>
      </c>
      <c r="C874" s="162">
        <f>IF(B874&lt;(MAX(USER_INPUT!$J$14:$J$2000)),FINTERP(USER_INPUT!$J$14:$J$2000,USER_INPUT!$K$14:$K$2000,HYDROGRAPH!B874),0)</f>
        <v>0</v>
      </c>
      <c r="D874" s="132">
        <f t="shared" si="54"/>
        <v>0</v>
      </c>
      <c r="E874" s="162">
        <f t="shared" si="56"/>
        <v>0</v>
      </c>
      <c r="F874" s="162">
        <f t="shared" si="57"/>
        <v>0</v>
      </c>
      <c r="G874" s="162">
        <f>FINTERP(REFERENCE!$W$17:$W$67,REFERENCE!$V$17:$V$67,HYDROGRAPH!F874)</f>
        <v>0</v>
      </c>
      <c r="H874" s="132">
        <f>(F874-G874)/2*REFERENCE!$P$19</f>
        <v>0</v>
      </c>
      <c r="I874">
        <f>(FINTERP('STAGE-STORAGE'!$D$4:$D$54,'STAGE-STORAGE'!$A$4:$A$54,H874))</f>
        <v>0</v>
      </c>
    </row>
    <row r="875" spans="1:9" x14ac:dyDescent="0.25">
      <c r="A875">
        <v>872</v>
      </c>
      <c r="B875" s="132">
        <f t="shared" si="55"/>
        <v>145.16666666666666</v>
      </c>
      <c r="C875" s="162">
        <f>IF(B875&lt;(MAX(USER_INPUT!$J$14:$J$2000)),FINTERP(USER_INPUT!$J$14:$J$2000,USER_INPUT!$K$14:$K$2000,HYDROGRAPH!B875),0)</f>
        <v>0</v>
      </c>
      <c r="D875" s="132">
        <f t="shared" si="54"/>
        <v>0</v>
      </c>
      <c r="E875" s="162">
        <f t="shared" si="56"/>
        <v>0</v>
      </c>
      <c r="F875" s="162">
        <f t="shared" si="57"/>
        <v>0</v>
      </c>
      <c r="G875" s="162">
        <f>FINTERP(REFERENCE!$W$17:$W$67,REFERENCE!$V$17:$V$67,HYDROGRAPH!F875)</f>
        <v>0</v>
      </c>
      <c r="H875" s="132">
        <f>(F875-G875)/2*REFERENCE!$P$19</f>
        <v>0</v>
      </c>
      <c r="I875">
        <f>(FINTERP('STAGE-STORAGE'!$D$4:$D$54,'STAGE-STORAGE'!$A$4:$A$54,H875))</f>
        <v>0</v>
      </c>
    </row>
    <row r="876" spans="1:9" x14ac:dyDescent="0.25">
      <c r="A876">
        <v>873</v>
      </c>
      <c r="B876" s="132">
        <f t="shared" si="55"/>
        <v>145.33333333333331</v>
      </c>
      <c r="C876" s="162">
        <f>IF(B876&lt;(MAX(USER_INPUT!$J$14:$J$2000)),FINTERP(USER_INPUT!$J$14:$J$2000,USER_INPUT!$K$14:$K$2000,HYDROGRAPH!B876),0)</f>
        <v>0</v>
      </c>
      <c r="D876" s="132">
        <f t="shared" si="54"/>
        <v>0</v>
      </c>
      <c r="E876" s="162">
        <f t="shared" si="56"/>
        <v>0</v>
      </c>
      <c r="F876" s="162">
        <f t="shared" si="57"/>
        <v>0</v>
      </c>
      <c r="G876" s="162">
        <f>FINTERP(REFERENCE!$W$17:$W$67,REFERENCE!$V$17:$V$67,HYDROGRAPH!F876)</f>
        <v>0</v>
      </c>
      <c r="H876" s="132">
        <f>(F876-G876)/2*REFERENCE!$P$19</f>
        <v>0</v>
      </c>
      <c r="I876">
        <f>(FINTERP('STAGE-STORAGE'!$D$4:$D$54,'STAGE-STORAGE'!$A$4:$A$54,H876))</f>
        <v>0</v>
      </c>
    </row>
    <row r="877" spans="1:9" x14ac:dyDescent="0.25">
      <c r="A877">
        <v>874</v>
      </c>
      <c r="B877" s="132">
        <f t="shared" si="55"/>
        <v>145.5</v>
      </c>
      <c r="C877" s="162">
        <f>IF(B877&lt;(MAX(USER_INPUT!$J$14:$J$2000)),FINTERP(USER_INPUT!$J$14:$J$2000,USER_INPUT!$K$14:$K$2000,HYDROGRAPH!B877),0)</f>
        <v>0</v>
      </c>
      <c r="D877" s="132">
        <f t="shared" si="54"/>
        <v>0</v>
      </c>
      <c r="E877" s="162">
        <f t="shared" si="56"/>
        <v>0</v>
      </c>
      <c r="F877" s="162">
        <f t="shared" si="57"/>
        <v>0</v>
      </c>
      <c r="G877" s="162">
        <f>FINTERP(REFERENCE!$W$17:$W$67,REFERENCE!$V$17:$V$67,HYDROGRAPH!F877)</f>
        <v>0</v>
      </c>
      <c r="H877" s="132">
        <f>(F877-G877)/2*REFERENCE!$P$19</f>
        <v>0</v>
      </c>
      <c r="I877">
        <f>(FINTERP('STAGE-STORAGE'!$D$4:$D$54,'STAGE-STORAGE'!$A$4:$A$54,H877))</f>
        <v>0</v>
      </c>
    </row>
    <row r="878" spans="1:9" x14ac:dyDescent="0.25">
      <c r="A878">
        <v>875</v>
      </c>
      <c r="B878" s="132">
        <f t="shared" si="55"/>
        <v>145.66666666666666</v>
      </c>
      <c r="C878" s="162">
        <f>IF(B878&lt;(MAX(USER_INPUT!$J$14:$J$2000)),FINTERP(USER_INPUT!$J$14:$J$2000,USER_INPUT!$K$14:$K$2000,HYDROGRAPH!B878),0)</f>
        <v>0</v>
      </c>
      <c r="D878" s="132">
        <f t="shared" si="54"/>
        <v>0</v>
      </c>
      <c r="E878" s="162">
        <f t="shared" si="56"/>
        <v>0</v>
      </c>
      <c r="F878" s="162">
        <f t="shared" si="57"/>
        <v>0</v>
      </c>
      <c r="G878" s="162">
        <f>FINTERP(REFERENCE!$W$17:$W$67,REFERENCE!$V$17:$V$67,HYDROGRAPH!F878)</f>
        <v>0</v>
      </c>
      <c r="H878" s="132">
        <f>(F878-G878)/2*REFERENCE!$P$19</f>
        <v>0</v>
      </c>
      <c r="I878">
        <f>(FINTERP('STAGE-STORAGE'!$D$4:$D$54,'STAGE-STORAGE'!$A$4:$A$54,H878))</f>
        <v>0</v>
      </c>
    </row>
    <row r="879" spans="1:9" x14ac:dyDescent="0.25">
      <c r="A879">
        <v>876</v>
      </c>
      <c r="B879" s="132">
        <f t="shared" si="55"/>
        <v>145.83333333333331</v>
      </c>
      <c r="C879" s="162">
        <f>IF(B879&lt;(MAX(USER_INPUT!$J$14:$J$2000)),FINTERP(USER_INPUT!$J$14:$J$2000,USER_INPUT!$K$14:$K$2000,HYDROGRAPH!B879),0)</f>
        <v>0</v>
      </c>
      <c r="D879" s="132">
        <f t="shared" si="54"/>
        <v>0</v>
      </c>
      <c r="E879" s="162">
        <f t="shared" si="56"/>
        <v>0</v>
      </c>
      <c r="F879" s="162">
        <f t="shared" si="57"/>
        <v>0</v>
      </c>
      <c r="G879" s="162">
        <f>FINTERP(REFERENCE!$W$17:$W$67,REFERENCE!$V$17:$V$67,HYDROGRAPH!F879)</f>
        <v>0</v>
      </c>
      <c r="H879" s="132">
        <f>(F879-G879)/2*REFERENCE!$P$19</f>
        <v>0</v>
      </c>
      <c r="I879">
        <f>(FINTERP('STAGE-STORAGE'!$D$4:$D$54,'STAGE-STORAGE'!$A$4:$A$54,H879))</f>
        <v>0</v>
      </c>
    </row>
    <row r="880" spans="1:9" x14ac:dyDescent="0.25">
      <c r="A880">
        <v>877</v>
      </c>
      <c r="B880" s="132">
        <f t="shared" si="55"/>
        <v>146</v>
      </c>
      <c r="C880" s="162">
        <f>IF(B880&lt;(MAX(USER_INPUT!$J$14:$J$2000)),FINTERP(USER_INPUT!$J$14:$J$2000,USER_INPUT!$K$14:$K$2000,HYDROGRAPH!B880),0)</f>
        <v>0</v>
      </c>
      <c r="D880" s="132">
        <f t="shared" si="54"/>
        <v>0</v>
      </c>
      <c r="E880" s="162">
        <f t="shared" si="56"/>
        <v>0</v>
      </c>
      <c r="F880" s="162">
        <f t="shared" si="57"/>
        <v>0</v>
      </c>
      <c r="G880" s="162">
        <f>FINTERP(REFERENCE!$W$17:$W$67,REFERENCE!$V$17:$V$67,HYDROGRAPH!F880)</f>
        <v>0</v>
      </c>
      <c r="H880" s="132">
        <f>(F880-G880)/2*REFERENCE!$P$19</f>
        <v>0</v>
      </c>
      <c r="I880">
        <f>(FINTERP('STAGE-STORAGE'!$D$4:$D$54,'STAGE-STORAGE'!$A$4:$A$54,H880))</f>
        <v>0</v>
      </c>
    </row>
    <row r="881" spans="1:9" x14ac:dyDescent="0.25">
      <c r="A881">
        <v>878</v>
      </c>
      <c r="B881" s="132">
        <f t="shared" si="55"/>
        <v>146.16666666666666</v>
      </c>
      <c r="C881" s="162">
        <f>IF(B881&lt;(MAX(USER_INPUT!$J$14:$J$2000)),FINTERP(USER_INPUT!$J$14:$J$2000,USER_INPUT!$K$14:$K$2000,HYDROGRAPH!B881),0)</f>
        <v>0</v>
      </c>
      <c r="D881" s="132">
        <f t="shared" si="54"/>
        <v>0</v>
      </c>
      <c r="E881" s="162">
        <f t="shared" si="56"/>
        <v>0</v>
      </c>
      <c r="F881" s="162">
        <f t="shared" si="57"/>
        <v>0</v>
      </c>
      <c r="G881" s="162">
        <f>FINTERP(REFERENCE!$W$17:$W$67,REFERENCE!$V$17:$V$67,HYDROGRAPH!F881)</f>
        <v>0</v>
      </c>
      <c r="H881" s="132">
        <f>(F881-G881)/2*REFERENCE!$P$19</f>
        <v>0</v>
      </c>
      <c r="I881">
        <f>(FINTERP('STAGE-STORAGE'!$D$4:$D$54,'STAGE-STORAGE'!$A$4:$A$54,H881))</f>
        <v>0</v>
      </c>
    </row>
    <row r="882" spans="1:9" x14ac:dyDescent="0.25">
      <c r="A882">
        <v>879</v>
      </c>
      <c r="B882" s="132">
        <f t="shared" si="55"/>
        <v>146.33333333333331</v>
      </c>
      <c r="C882" s="162">
        <f>IF(B882&lt;(MAX(USER_INPUT!$J$14:$J$2000)),FINTERP(USER_INPUT!$J$14:$J$2000,USER_INPUT!$K$14:$K$2000,HYDROGRAPH!B882),0)</f>
        <v>0</v>
      </c>
      <c r="D882" s="132">
        <f t="shared" si="54"/>
        <v>0</v>
      </c>
      <c r="E882" s="162">
        <f t="shared" si="56"/>
        <v>0</v>
      </c>
      <c r="F882" s="162">
        <f t="shared" si="57"/>
        <v>0</v>
      </c>
      <c r="G882" s="162">
        <f>FINTERP(REFERENCE!$W$17:$W$67,REFERENCE!$V$17:$V$67,HYDROGRAPH!F882)</f>
        <v>0</v>
      </c>
      <c r="H882" s="132">
        <f>(F882-G882)/2*REFERENCE!$P$19</f>
        <v>0</v>
      </c>
      <c r="I882">
        <f>(FINTERP('STAGE-STORAGE'!$D$4:$D$54,'STAGE-STORAGE'!$A$4:$A$54,H882))</f>
        <v>0</v>
      </c>
    </row>
    <row r="883" spans="1:9" x14ac:dyDescent="0.25">
      <c r="A883">
        <v>880</v>
      </c>
      <c r="B883" s="132">
        <f t="shared" si="55"/>
        <v>146.5</v>
      </c>
      <c r="C883" s="162">
        <f>IF(B883&lt;(MAX(USER_INPUT!$J$14:$J$2000)),FINTERP(USER_INPUT!$J$14:$J$2000,USER_INPUT!$K$14:$K$2000,HYDROGRAPH!B883),0)</f>
        <v>0</v>
      </c>
      <c r="D883" s="132">
        <f t="shared" si="54"/>
        <v>0</v>
      </c>
      <c r="E883" s="162">
        <f t="shared" si="56"/>
        <v>0</v>
      </c>
      <c r="F883" s="162">
        <f t="shared" si="57"/>
        <v>0</v>
      </c>
      <c r="G883" s="162">
        <f>FINTERP(REFERENCE!$W$17:$W$67,REFERENCE!$V$17:$V$67,HYDROGRAPH!F883)</f>
        <v>0</v>
      </c>
      <c r="H883" s="132">
        <f>(F883-G883)/2*REFERENCE!$P$19</f>
        <v>0</v>
      </c>
      <c r="I883">
        <f>(FINTERP('STAGE-STORAGE'!$D$4:$D$54,'STAGE-STORAGE'!$A$4:$A$54,H883))</f>
        <v>0</v>
      </c>
    </row>
    <row r="884" spans="1:9" x14ac:dyDescent="0.25">
      <c r="A884">
        <v>881</v>
      </c>
      <c r="B884" s="132">
        <f t="shared" si="55"/>
        <v>146.66666666666666</v>
      </c>
      <c r="C884" s="162">
        <f>IF(B884&lt;(MAX(USER_INPUT!$J$14:$J$2000)),FINTERP(USER_INPUT!$J$14:$J$2000,USER_INPUT!$K$14:$K$2000,HYDROGRAPH!B884),0)</f>
        <v>0</v>
      </c>
      <c r="D884" s="132">
        <f t="shared" si="54"/>
        <v>0</v>
      </c>
      <c r="E884" s="162">
        <f t="shared" si="56"/>
        <v>0</v>
      </c>
      <c r="F884" s="162">
        <f t="shared" si="57"/>
        <v>0</v>
      </c>
      <c r="G884" s="162">
        <f>FINTERP(REFERENCE!$W$17:$W$67,REFERENCE!$V$17:$V$67,HYDROGRAPH!F884)</f>
        <v>0</v>
      </c>
      <c r="H884" s="132">
        <f>(F884-G884)/2*REFERENCE!$P$19</f>
        <v>0</v>
      </c>
      <c r="I884">
        <f>(FINTERP('STAGE-STORAGE'!$D$4:$D$54,'STAGE-STORAGE'!$A$4:$A$54,H884))</f>
        <v>0</v>
      </c>
    </row>
    <row r="885" spans="1:9" x14ac:dyDescent="0.25">
      <c r="A885">
        <v>882</v>
      </c>
      <c r="B885" s="132">
        <f t="shared" si="55"/>
        <v>146.83333333333331</v>
      </c>
      <c r="C885" s="162">
        <f>IF(B885&lt;(MAX(USER_INPUT!$J$14:$J$2000)),FINTERP(USER_INPUT!$J$14:$J$2000,USER_INPUT!$K$14:$K$2000,HYDROGRAPH!B885),0)</f>
        <v>0</v>
      </c>
      <c r="D885" s="132">
        <f t="shared" si="54"/>
        <v>0</v>
      </c>
      <c r="E885" s="162">
        <f t="shared" si="56"/>
        <v>0</v>
      </c>
      <c r="F885" s="162">
        <f t="shared" si="57"/>
        <v>0</v>
      </c>
      <c r="G885" s="162">
        <f>FINTERP(REFERENCE!$W$17:$W$67,REFERENCE!$V$17:$V$67,HYDROGRAPH!F885)</f>
        <v>0</v>
      </c>
      <c r="H885" s="132">
        <f>(F885-G885)/2*REFERENCE!$P$19</f>
        <v>0</v>
      </c>
      <c r="I885">
        <f>(FINTERP('STAGE-STORAGE'!$D$4:$D$54,'STAGE-STORAGE'!$A$4:$A$54,H885))</f>
        <v>0</v>
      </c>
    </row>
    <row r="886" spans="1:9" x14ac:dyDescent="0.25">
      <c r="A886">
        <v>883</v>
      </c>
      <c r="B886" s="132">
        <f t="shared" si="55"/>
        <v>147</v>
      </c>
      <c r="C886" s="162">
        <f>IF(B886&lt;(MAX(USER_INPUT!$J$14:$J$2000)),FINTERP(USER_INPUT!$J$14:$J$2000,USER_INPUT!$K$14:$K$2000,HYDROGRAPH!B886),0)</f>
        <v>0</v>
      </c>
      <c r="D886" s="132">
        <f t="shared" si="54"/>
        <v>0</v>
      </c>
      <c r="E886" s="162">
        <f t="shared" si="56"/>
        <v>0</v>
      </c>
      <c r="F886" s="162">
        <f t="shared" si="57"/>
        <v>0</v>
      </c>
      <c r="G886" s="162">
        <f>FINTERP(REFERENCE!$W$17:$W$67,REFERENCE!$V$17:$V$67,HYDROGRAPH!F886)</f>
        <v>0</v>
      </c>
      <c r="H886" s="132">
        <f>(F886-G886)/2*REFERENCE!$P$19</f>
        <v>0</v>
      </c>
      <c r="I886">
        <f>(FINTERP('STAGE-STORAGE'!$D$4:$D$54,'STAGE-STORAGE'!$A$4:$A$54,H886))</f>
        <v>0</v>
      </c>
    </row>
    <row r="887" spans="1:9" x14ac:dyDescent="0.25">
      <c r="A887">
        <v>884</v>
      </c>
      <c r="B887" s="132">
        <f t="shared" si="55"/>
        <v>147.16666666666666</v>
      </c>
      <c r="C887" s="162">
        <f>IF(B887&lt;(MAX(USER_INPUT!$J$14:$J$2000)),FINTERP(USER_INPUT!$J$14:$J$2000,USER_INPUT!$K$14:$K$2000,HYDROGRAPH!B887),0)</f>
        <v>0</v>
      </c>
      <c r="D887" s="132">
        <f t="shared" si="54"/>
        <v>0</v>
      </c>
      <c r="E887" s="162">
        <f t="shared" si="56"/>
        <v>0</v>
      </c>
      <c r="F887" s="162">
        <f t="shared" si="57"/>
        <v>0</v>
      </c>
      <c r="G887" s="162">
        <f>FINTERP(REFERENCE!$W$17:$W$67,REFERENCE!$V$17:$V$67,HYDROGRAPH!F887)</f>
        <v>0</v>
      </c>
      <c r="H887" s="132">
        <f>(F887-G887)/2*REFERENCE!$P$19</f>
        <v>0</v>
      </c>
      <c r="I887">
        <f>(FINTERP('STAGE-STORAGE'!$D$4:$D$54,'STAGE-STORAGE'!$A$4:$A$54,H887))</f>
        <v>0</v>
      </c>
    </row>
    <row r="888" spans="1:9" x14ac:dyDescent="0.25">
      <c r="A888">
        <v>885</v>
      </c>
      <c r="B888" s="132">
        <f t="shared" si="55"/>
        <v>147.33333333333331</v>
      </c>
      <c r="C888" s="162">
        <f>IF(B888&lt;(MAX(USER_INPUT!$J$14:$J$2000)),FINTERP(USER_INPUT!$J$14:$J$2000,USER_INPUT!$K$14:$K$2000,HYDROGRAPH!B888),0)</f>
        <v>0</v>
      </c>
      <c r="D888" s="132">
        <f t="shared" si="54"/>
        <v>0</v>
      </c>
      <c r="E888" s="162">
        <f t="shared" si="56"/>
        <v>0</v>
      </c>
      <c r="F888" s="162">
        <f t="shared" si="57"/>
        <v>0</v>
      </c>
      <c r="G888" s="162">
        <f>FINTERP(REFERENCE!$W$17:$W$67,REFERENCE!$V$17:$V$67,HYDROGRAPH!F888)</f>
        <v>0</v>
      </c>
      <c r="H888" s="132">
        <f>(F888-G888)/2*REFERENCE!$P$19</f>
        <v>0</v>
      </c>
      <c r="I888">
        <f>(FINTERP('STAGE-STORAGE'!$D$4:$D$54,'STAGE-STORAGE'!$A$4:$A$54,H888))</f>
        <v>0</v>
      </c>
    </row>
    <row r="889" spans="1:9" x14ac:dyDescent="0.25">
      <c r="A889">
        <v>886</v>
      </c>
      <c r="B889" s="132">
        <f t="shared" si="55"/>
        <v>147.5</v>
      </c>
      <c r="C889" s="162">
        <f>IF(B889&lt;(MAX(USER_INPUT!$J$14:$J$2000)),FINTERP(USER_INPUT!$J$14:$J$2000,USER_INPUT!$K$14:$K$2000,HYDROGRAPH!B889),0)</f>
        <v>0</v>
      </c>
      <c r="D889" s="132">
        <f t="shared" si="54"/>
        <v>0</v>
      </c>
      <c r="E889" s="162">
        <f t="shared" si="56"/>
        <v>0</v>
      </c>
      <c r="F889" s="162">
        <f t="shared" si="57"/>
        <v>0</v>
      </c>
      <c r="G889" s="162">
        <f>FINTERP(REFERENCE!$W$17:$W$67,REFERENCE!$V$17:$V$67,HYDROGRAPH!F889)</f>
        <v>0</v>
      </c>
      <c r="H889" s="132">
        <f>(F889-G889)/2*REFERENCE!$P$19</f>
        <v>0</v>
      </c>
      <c r="I889">
        <f>(FINTERP('STAGE-STORAGE'!$D$4:$D$54,'STAGE-STORAGE'!$A$4:$A$54,H889))</f>
        <v>0</v>
      </c>
    </row>
    <row r="890" spans="1:9" x14ac:dyDescent="0.25">
      <c r="A890">
        <v>887</v>
      </c>
      <c r="B890" s="132">
        <f t="shared" si="55"/>
        <v>147.66666666666666</v>
      </c>
      <c r="C890" s="162">
        <f>IF(B890&lt;(MAX(USER_INPUT!$J$14:$J$2000)),FINTERP(USER_INPUT!$J$14:$J$2000,USER_INPUT!$K$14:$K$2000,HYDROGRAPH!B890),0)</f>
        <v>0</v>
      </c>
      <c r="D890" s="132">
        <f t="shared" si="54"/>
        <v>0</v>
      </c>
      <c r="E890" s="162">
        <f t="shared" si="56"/>
        <v>0</v>
      </c>
      <c r="F890" s="162">
        <f t="shared" si="57"/>
        <v>0</v>
      </c>
      <c r="G890" s="162">
        <f>FINTERP(REFERENCE!$W$17:$W$67,REFERENCE!$V$17:$V$67,HYDROGRAPH!F890)</f>
        <v>0</v>
      </c>
      <c r="H890" s="132">
        <f>(F890-G890)/2*REFERENCE!$P$19</f>
        <v>0</v>
      </c>
      <c r="I890">
        <f>(FINTERP('STAGE-STORAGE'!$D$4:$D$54,'STAGE-STORAGE'!$A$4:$A$54,H890))</f>
        <v>0</v>
      </c>
    </row>
    <row r="891" spans="1:9" x14ac:dyDescent="0.25">
      <c r="A891">
        <v>888</v>
      </c>
      <c r="B891" s="132">
        <f t="shared" si="55"/>
        <v>147.83333333333331</v>
      </c>
      <c r="C891" s="162">
        <f>IF(B891&lt;(MAX(USER_INPUT!$J$14:$J$2000)),FINTERP(USER_INPUT!$J$14:$J$2000,USER_INPUT!$K$14:$K$2000,HYDROGRAPH!B891),0)</f>
        <v>0</v>
      </c>
      <c r="D891" s="132">
        <f t="shared" si="54"/>
        <v>0</v>
      </c>
      <c r="E891" s="162">
        <f t="shared" si="56"/>
        <v>0</v>
      </c>
      <c r="F891" s="162">
        <f t="shared" si="57"/>
        <v>0</v>
      </c>
      <c r="G891" s="162">
        <f>FINTERP(REFERENCE!$W$17:$W$67,REFERENCE!$V$17:$V$67,HYDROGRAPH!F891)</f>
        <v>0</v>
      </c>
      <c r="H891" s="132">
        <f>(F891-G891)/2*REFERENCE!$P$19</f>
        <v>0</v>
      </c>
      <c r="I891">
        <f>(FINTERP('STAGE-STORAGE'!$D$4:$D$54,'STAGE-STORAGE'!$A$4:$A$54,H891))</f>
        <v>0</v>
      </c>
    </row>
    <row r="892" spans="1:9" x14ac:dyDescent="0.25">
      <c r="A892">
        <v>889</v>
      </c>
      <c r="B892" s="132">
        <f t="shared" si="55"/>
        <v>148</v>
      </c>
      <c r="C892" s="162">
        <f>IF(B892&lt;(MAX(USER_INPUT!$J$14:$J$2000)),FINTERP(USER_INPUT!$J$14:$J$2000,USER_INPUT!$K$14:$K$2000,HYDROGRAPH!B892),0)</f>
        <v>0</v>
      </c>
      <c r="D892" s="132">
        <f t="shared" si="54"/>
        <v>0</v>
      </c>
      <c r="E892" s="162">
        <f t="shared" si="56"/>
        <v>0</v>
      </c>
      <c r="F892" s="162">
        <f t="shared" si="57"/>
        <v>0</v>
      </c>
      <c r="G892" s="162">
        <f>FINTERP(REFERENCE!$W$17:$W$67,REFERENCE!$V$17:$V$67,HYDROGRAPH!F892)</f>
        <v>0</v>
      </c>
      <c r="H892" s="132">
        <f>(F892-G892)/2*REFERENCE!$P$19</f>
        <v>0</v>
      </c>
      <c r="I892">
        <f>(FINTERP('STAGE-STORAGE'!$D$4:$D$54,'STAGE-STORAGE'!$A$4:$A$54,H892))</f>
        <v>0</v>
      </c>
    </row>
    <row r="893" spans="1:9" x14ac:dyDescent="0.25">
      <c r="A893">
        <v>890</v>
      </c>
      <c r="B893" s="132">
        <f t="shared" si="55"/>
        <v>148.16666666666666</v>
      </c>
      <c r="C893" s="162">
        <f>IF(B893&lt;(MAX(USER_INPUT!$J$14:$J$2000)),FINTERP(USER_INPUT!$J$14:$J$2000,USER_INPUT!$K$14:$K$2000,HYDROGRAPH!B893),0)</f>
        <v>0</v>
      </c>
      <c r="D893" s="132">
        <f t="shared" si="54"/>
        <v>0</v>
      </c>
      <c r="E893" s="162">
        <f t="shared" si="56"/>
        <v>0</v>
      </c>
      <c r="F893" s="162">
        <f t="shared" si="57"/>
        <v>0</v>
      </c>
      <c r="G893" s="162">
        <f>FINTERP(REFERENCE!$W$17:$W$67,REFERENCE!$V$17:$V$67,HYDROGRAPH!F893)</f>
        <v>0</v>
      </c>
      <c r="H893" s="132">
        <f>(F893-G893)/2*REFERENCE!$P$19</f>
        <v>0</v>
      </c>
      <c r="I893">
        <f>(FINTERP('STAGE-STORAGE'!$D$4:$D$54,'STAGE-STORAGE'!$A$4:$A$54,H893))</f>
        <v>0</v>
      </c>
    </row>
    <row r="894" spans="1:9" x14ac:dyDescent="0.25">
      <c r="A894">
        <v>891</v>
      </c>
      <c r="B894" s="132">
        <f t="shared" si="55"/>
        <v>148.33333333333331</v>
      </c>
      <c r="C894" s="162">
        <f>IF(B894&lt;(MAX(USER_INPUT!$J$14:$J$2000)),FINTERP(USER_INPUT!$J$14:$J$2000,USER_INPUT!$K$14:$K$2000,HYDROGRAPH!B894),0)</f>
        <v>0</v>
      </c>
      <c r="D894" s="132">
        <f t="shared" si="54"/>
        <v>0</v>
      </c>
      <c r="E894" s="162">
        <f t="shared" si="56"/>
        <v>0</v>
      </c>
      <c r="F894" s="162">
        <f t="shared" si="57"/>
        <v>0</v>
      </c>
      <c r="G894" s="162">
        <f>FINTERP(REFERENCE!$W$17:$W$67,REFERENCE!$V$17:$V$67,HYDROGRAPH!F894)</f>
        <v>0</v>
      </c>
      <c r="H894" s="132">
        <f>(F894-G894)/2*REFERENCE!$P$19</f>
        <v>0</v>
      </c>
      <c r="I894">
        <f>(FINTERP('STAGE-STORAGE'!$D$4:$D$54,'STAGE-STORAGE'!$A$4:$A$54,H894))</f>
        <v>0</v>
      </c>
    </row>
    <row r="895" spans="1:9" x14ac:dyDescent="0.25">
      <c r="A895">
        <v>892</v>
      </c>
      <c r="B895" s="132">
        <f t="shared" si="55"/>
        <v>148.5</v>
      </c>
      <c r="C895" s="162">
        <f>IF(B895&lt;(MAX(USER_INPUT!$J$14:$J$2000)),FINTERP(USER_INPUT!$J$14:$J$2000,USER_INPUT!$K$14:$K$2000,HYDROGRAPH!B895),0)</f>
        <v>0</v>
      </c>
      <c r="D895" s="132">
        <f t="shared" si="54"/>
        <v>0</v>
      </c>
      <c r="E895" s="162">
        <f t="shared" si="56"/>
        <v>0</v>
      </c>
      <c r="F895" s="162">
        <f t="shared" si="57"/>
        <v>0</v>
      </c>
      <c r="G895" s="162">
        <f>FINTERP(REFERENCE!$W$17:$W$67,REFERENCE!$V$17:$V$67,HYDROGRAPH!F895)</f>
        <v>0</v>
      </c>
      <c r="H895" s="132">
        <f>(F895-G895)/2*REFERENCE!$P$19</f>
        <v>0</v>
      </c>
      <c r="I895">
        <f>(FINTERP('STAGE-STORAGE'!$D$4:$D$54,'STAGE-STORAGE'!$A$4:$A$54,H895))</f>
        <v>0</v>
      </c>
    </row>
    <row r="896" spans="1:9" x14ac:dyDescent="0.25">
      <c r="A896">
        <v>893</v>
      </c>
      <c r="B896" s="132">
        <f t="shared" si="55"/>
        <v>148.66666666666666</v>
      </c>
      <c r="C896" s="162">
        <f>IF(B896&lt;(MAX(USER_INPUT!$J$14:$J$2000)),FINTERP(USER_INPUT!$J$14:$J$2000,USER_INPUT!$K$14:$K$2000,HYDROGRAPH!B896),0)</f>
        <v>0</v>
      </c>
      <c r="D896" s="132">
        <f t="shared" si="54"/>
        <v>0</v>
      </c>
      <c r="E896" s="162">
        <f t="shared" si="56"/>
        <v>0</v>
      </c>
      <c r="F896" s="162">
        <f t="shared" si="57"/>
        <v>0</v>
      </c>
      <c r="G896" s="162">
        <f>FINTERP(REFERENCE!$W$17:$W$67,REFERENCE!$V$17:$V$67,HYDROGRAPH!F896)</f>
        <v>0</v>
      </c>
      <c r="H896" s="132">
        <f>(F896-G896)/2*REFERENCE!$P$19</f>
        <v>0</v>
      </c>
      <c r="I896">
        <f>(FINTERP('STAGE-STORAGE'!$D$4:$D$54,'STAGE-STORAGE'!$A$4:$A$54,H896))</f>
        <v>0</v>
      </c>
    </row>
    <row r="897" spans="1:9" x14ac:dyDescent="0.25">
      <c r="A897">
        <v>894</v>
      </c>
      <c r="B897" s="132">
        <f t="shared" si="55"/>
        <v>148.83333333333331</v>
      </c>
      <c r="C897" s="162">
        <f>IF(B897&lt;(MAX(USER_INPUT!$J$14:$J$2000)),FINTERP(USER_INPUT!$J$14:$J$2000,USER_INPUT!$K$14:$K$2000,HYDROGRAPH!B897),0)</f>
        <v>0</v>
      </c>
      <c r="D897" s="132">
        <f t="shared" si="54"/>
        <v>0</v>
      </c>
      <c r="E897" s="162">
        <f t="shared" si="56"/>
        <v>0</v>
      </c>
      <c r="F897" s="162">
        <f t="shared" si="57"/>
        <v>0</v>
      </c>
      <c r="G897" s="162">
        <f>FINTERP(REFERENCE!$W$17:$W$67,REFERENCE!$V$17:$V$67,HYDROGRAPH!F897)</f>
        <v>0</v>
      </c>
      <c r="H897" s="132">
        <f>(F897-G897)/2*REFERENCE!$P$19</f>
        <v>0</v>
      </c>
      <c r="I897">
        <f>(FINTERP('STAGE-STORAGE'!$D$4:$D$54,'STAGE-STORAGE'!$A$4:$A$54,H897))</f>
        <v>0</v>
      </c>
    </row>
    <row r="898" spans="1:9" x14ac:dyDescent="0.25">
      <c r="A898">
        <v>895</v>
      </c>
      <c r="B898" s="132">
        <f t="shared" si="55"/>
        <v>149</v>
      </c>
      <c r="C898" s="162">
        <f>IF(B898&lt;(MAX(USER_INPUT!$J$14:$J$2000)),FINTERP(USER_INPUT!$J$14:$J$2000,USER_INPUT!$K$14:$K$2000,HYDROGRAPH!B898),0)</f>
        <v>0</v>
      </c>
      <c r="D898" s="132">
        <f t="shared" si="54"/>
        <v>0</v>
      </c>
      <c r="E898" s="162">
        <f t="shared" si="56"/>
        <v>0</v>
      </c>
      <c r="F898" s="162">
        <f t="shared" si="57"/>
        <v>0</v>
      </c>
      <c r="G898" s="162">
        <f>FINTERP(REFERENCE!$W$17:$W$67,REFERENCE!$V$17:$V$67,HYDROGRAPH!F898)</f>
        <v>0</v>
      </c>
      <c r="H898" s="132">
        <f>(F898-G898)/2*REFERENCE!$P$19</f>
        <v>0</v>
      </c>
      <c r="I898">
        <f>(FINTERP('STAGE-STORAGE'!$D$4:$D$54,'STAGE-STORAGE'!$A$4:$A$54,H898))</f>
        <v>0</v>
      </c>
    </row>
    <row r="899" spans="1:9" x14ac:dyDescent="0.25">
      <c r="A899">
        <v>896</v>
      </c>
      <c r="B899" s="132">
        <f t="shared" si="55"/>
        <v>149.16666666666666</v>
      </c>
      <c r="C899" s="162">
        <f>IF(B899&lt;(MAX(USER_INPUT!$J$14:$J$2000)),FINTERP(USER_INPUT!$J$14:$J$2000,USER_INPUT!$K$14:$K$2000,HYDROGRAPH!B899),0)</f>
        <v>0</v>
      </c>
      <c r="D899" s="132">
        <f t="shared" si="54"/>
        <v>0</v>
      </c>
      <c r="E899" s="162">
        <f t="shared" si="56"/>
        <v>0</v>
      </c>
      <c r="F899" s="162">
        <f t="shared" si="57"/>
        <v>0</v>
      </c>
      <c r="G899" s="162">
        <f>FINTERP(REFERENCE!$W$17:$W$67,REFERENCE!$V$17:$V$67,HYDROGRAPH!F899)</f>
        <v>0</v>
      </c>
      <c r="H899" s="132">
        <f>(F899-G899)/2*REFERENCE!$P$19</f>
        <v>0</v>
      </c>
      <c r="I899">
        <f>(FINTERP('STAGE-STORAGE'!$D$4:$D$54,'STAGE-STORAGE'!$A$4:$A$54,H899))</f>
        <v>0</v>
      </c>
    </row>
    <row r="900" spans="1:9" x14ac:dyDescent="0.25">
      <c r="A900">
        <v>897</v>
      </c>
      <c r="B900" s="132">
        <f t="shared" si="55"/>
        <v>149.33333333333331</v>
      </c>
      <c r="C900" s="162">
        <f>IF(B900&lt;(MAX(USER_INPUT!$J$14:$J$2000)),FINTERP(USER_INPUT!$J$14:$J$2000,USER_INPUT!$K$14:$K$2000,HYDROGRAPH!B900),0)</f>
        <v>0</v>
      </c>
      <c r="D900" s="132">
        <f t="shared" si="54"/>
        <v>0</v>
      </c>
      <c r="E900" s="162">
        <f t="shared" si="56"/>
        <v>0</v>
      </c>
      <c r="F900" s="162">
        <f t="shared" si="57"/>
        <v>0</v>
      </c>
      <c r="G900" s="162">
        <f>FINTERP(REFERENCE!$W$17:$W$67,REFERENCE!$V$17:$V$67,HYDROGRAPH!F900)</f>
        <v>0</v>
      </c>
      <c r="H900" s="132">
        <f>(F900-G900)/2*REFERENCE!$P$19</f>
        <v>0</v>
      </c>
      <c r="I900">
        <f>(FINTERP('STAGE-STORAGE'!$D$4:$D$54,'STAGE-STORAGE'!$A$4:$A$54,H900))</f>
        <v>0</v>
      </c>
    </row>
    <row r="901" spans="1:9" x14ac:dyDescent="0.25">
      <c r="A901">
        <v>898</v>
      </c>
      <c r="B901" s="132">
        <f t="shared" si="55"/>
        <v>149.5</v>
      </c>
      <c r="C901" s="162">
        <f>IF(B901&lt;(MAX(USER_INPUT!$J$14:$J$2000)),FINTERP(USER_INPUT!$J$14:$J$2000,USER_INPUT!$K$14:$K$2000,HYDROGRAPH!B901),0)</f>
        <v>0</v>
      </c>
      <c r="D901" s="132">
        <f t="shared" ref="D901:D964" si="58">C901+C902</f>
        <v>0</v>
      </c>
      <c r="E901" s="162">
        <f t="shared" si="56"/>
        <v>0</v>
      </c>
      <c r="F901" s="162">
        <f t="shared" si="57"/>
        <v>0</v>
      </c>
      <c r="G901" s="162">
        <f>FINTERP(REFERENCE!$W$17:$W$67,REFERENCE!$V$17:$V$67,HYDROGRAPH!F901)</f>
        <v>0</v>
      </c>
      <c r="H901" s="132">
        <f>(F901-G901)/2*REFERENCE!$P$19</f>
        <v>0</v>
      </c>
      <c r="I901">
        <f>(FINTERP('STAGE-STORAGE'!$D$4:$D$54,'STAGE-STORAGE'!$A$4:$A$54,H901))</f>
        <v>0</v>
      </c>
    </row>
    <row r="902" spans="1:9" x14ac:dyDescent="0.25">
      <c r="A902">
        <v>899</v>
      </c>
      <c r="B902" s="132">
        <f t="shared" si="55"/>
        <v>149.66666666666666</v>
      </c>
      <c r="C902" s="162">
        <f>IF(B902&lt;(MAX(USER_INPUT!$J$14:$J$2000)),FINTERP(USER_INPUT!$J$14:$J$2000,USER_INPUT!$K$14:$K$2000,HYDROGRAPH!B902),0)</f>
        <v>0</v>
      </c>
      <c r="D902" s="132">
        <f t="shared" si="58"/>
        <v>0</v>
      </c>
      <c r="E902" s="162">
        <f t="shared" si="56"/>
        <v>0</v>
      </c>
      <c r="F902" s="162">
        <f t="shared" si="57"/>
        <v>0</v>
      </c>
      <c r="G902" s="162">
        <f>FINTERP(REFERENCE!$W$17:$W$67,REFERENCE!$V$17:$V$67,HYDROGRAPH!F902)</f>
        <v>0</v>
      </c>
      <c r="H902" s="132">
        <f>(F902-G902)/2*REFERENCE!$P$19</f>
        <v>0</v>
      </c>
      <c r="I902">
        <f>(FINTERP('STAGE-STORAGE'!$D$4:$D$54,'STAGE-STORAGE'!$A$4:$A$54,H902))</f>
        <v>0</v>
      </c>
    </row>
    <row r="903" spans="1:9" x14ac:dyDescent="0.25">
      <c r="A903">
        <v>900</v>
      </c>
      <c r="B903" s="132">
        <f t="shared" ref="B903:B966" si="59">$B$5*A902</f>
        <v>149.83333333333331</v>
      </c>
      <c r="C903" s="162">
        <f>IF(B903&lt;(MAX(USER_INPUT!$J$14:$J$2000)),FINTERP(USER_INPUT!$J$14:$J$2000,USER_INPUT!$K$14:$K$2000,HYDROGRAPH!B903),0)</f>
        <v>0</v>
      </c>
      <c r="D903" s="132">
        <f t="shared" si="58"/>
        <v>0</v>
      </c>
      <c r="E903" s="162">
        <f t="shared" si="56"/>
        <v>0</v>
      </c>
      <c r="F903" s="162">
        <f t="shared" si="57"/>
        <v>0</v>
      </c>
      <c r="G903" s="162">
        <f>FINTERP(REFERENCE!$W$17:$W$67,REFERENCE!$V$17:$V$67,HYDROGRAPH!F903)</f>
        <v>0</v>
      </c>
      <c r="H903" s="132">
        <f>(F903-G903)/2*REFERENCE!$P$19</f>
        <v>0</v>
      </c>
      <c r="I903">
        <f>(FINTERP('STAGE-STORAGE'!$D$4:$D$54,'STAGE-STORAGE'!$A$4:$A$54,H903))</f>
        <v>0</v>
      </c>
    </row>
    <row r="904" spans="1:9" x14ac:dyDescent="0.25">
      <c r="A904">
        <v>901</v>
      </c>
      <c r="B904" s="132">
        <f t="shared" si="59"/>
        <v>150</v>
      </c>
      <c r="C904" s="162">
        <f>IF(B904&lt;(MAX(USER_INPUT!$J$14:$J$2000)),FINTERP(USER_INPUT!$J$14:$J$2000,USER_INPUT!$K$14:$K$2000,HYDROGRAPH!B904),0)</f>
        <v>0</v>
      </c>
      <c r="D904" s="132">
        <f t="shared" si="58"/>
        <v>0</v>
      </c>
      <c r="E904" s="162">
        <f t="shared" si="56"/>
        <v>0</v>
      </c>
      <c r="F904" s="162">
        <f t="shared" si="57"/>
        <v>0</v>
      </c>
      <c r="G904" s="162">
        <f>FINTERP(REFERENCE!$W$17:$W$67,REFERENCE!$V$17:$V$67,HYDROGRAPH!F904)</f>
        <v>0</v>
      </c>
      <c r="H904" s="132">
        <f>(F904-G904)/2*REFERENCE!$P$19</f>
        <v>0</v>
      </c>
      <c r="I904">
        <f>(FINTERP('STAGE-STORAGE'!$D$4:$D$54,'STAGE-STORAGE'!$A$4:$A$54,H904))</f>
        <v>0</v>
      </c>
    </row>
    <row r="905" spans="1:9" x14ac:dyDescent="0.25">
      <c r="A905">
        <v>902</v>
      </c>
      <c r="B905" s="132">
        <f t="shared" si="59"/>
        <v>150.16666666666666</v>
      </c>
      <c r="C905" s="162">
        <f>IF(B905&lt;(MAX(USER_INPUT!$J$14:$J$2000)),FINTERP(USER_INPUT!$J$14:$J$2000,USER_INPUT!$K$14:$K$2000,HYDROGRAPH!B905),0)</f>
        <v>0</v>
      </c>
      <c r="D905" s="132">
        <f t="shared" si="58"/>
        <v>0</v>
      </c>
      <c r="E905" s="162">
        <f t="shared" ref="E905:E968" si="60">F904-(2*G904)</f>
        <v>0</v>
      </c>
      <c r="F905" s="162">
        <f t="shared" ref="F905:F968" si="61">D905+E905</f>
        <v>0</v>
      </c>
      <c r="G905" s="162">
        <f>FINTERP(REFERENCE!$W$17:$W$67,REFERENCE!$V$17:$V$67,HYDROGRAPH!F905)</f>
        <v>0</v>
      </c>
      <c r="H905" s="132">
        <f>(F905-G905)/2*REFERENCE!$P$19</f>
        <v>0</v>
      </c>
      <c r="I905">
        <f>(FINTERP('STAGE-STORAGE'!$D$4:$D$54,'STAGE-STORAGE'!$A$4:$A$54,H905))</f>
        <v>0</v>
      </c>
    </row>
    <row r="906" spans="1:9" x14ac:dyDescent="0.25">
      <c r="A906">
        <v>903</v>
      </c>
      <c r="B906" s="132">
        <f t="shared" si="59"/>
        <v>150.33333333333331</v>
      </c>
      <c r="C906" s="162">
        <f>IF(B906&lt;(MAX(USER_INPUT!$J$14:$J$2000)),FINTERP(USER_INPUT!$J$14:$J$2000,USER_INPUT!$K$14:$K$2000,HYDROGRAPH!B906),0)</f>
        <v>0</v>
      </c>
      <c r="D906" s="132">
        <f t="shared" si="58"/>
        <v>0</v>
      </c>
      <c r="E906" s="162">
        <f t="shared" si="60"/>
        <v>0</v>
      </c>
      <c r="F906" s="162">
        <f t="shared" si="61"/>
        <v>0</v>
      </c>
      <c r="G906" s="162">
        <f>FINTERP(REFERENCE!$W$17:$W$67,REFERENCE!$V$17:$V$67,HYDROGRAPH!F906)</f>
        <v>0</v>
      </c>
      <c r="H906" s="132">
        <f>(F906-G906)/2*REFERENCE!$P$19</f>
        <v>0</v>
      </c>
      <c r="I906">
        <f>(FINTERP('STAGE-STORAGE'!$D$4:$D$54,'STAGE-STORAGE'!$A$4:$A$54,H906))</f>
        <v>0</v>
      </c>
    </row>
    <row r="907" spans="1:9" x14ac:dyDescent="0.25">
      <c r="A907">
        <v>904</v>
      </c>
      <c r="B907" s="132">
        <f t="shared" si="59"/>
        <v>150.5</v>
      </c>
      <c r="C907" s="162">
        <f>IF(B907&lt;(MAX(USER_INPUT!$J$14:$J$2000)),FINTERP(USER_INPUT!$J$14:$J$2000,USER_INPUT!$K$14:$K$2000,HYDROGRAPH!B907),0)</f>
        <v>0</v>
      </c>
      <c r="D907" s="132">
        <f t="shared" si="58"/>
        <v>0</v>
      </c>
      <c r="E907" s="162">
        <f t="shared" si="60"/>
        <v>0</v>
      </c>
      <c r="F907" s="162">
        <f t="shared" si="61"/>
        <v>0</v>
      </c>
      <c r="G907" s="162">
        <f>FINTERP(REFERENCE!$W$17:$W$67,REFERENCE!$V$17:$V$67,HYDROGRAPH!F907)</f>
        <v>0</v>
      </c>
      <c r="H907" s="132">
        <f>(F907-G907)/2*REFERENCE!$P$19</f>
        <v>0</v>
      </c>
      <c r="I907">
        <f>(FINTERP('STAGE-STORAGE'!$D$4:$D$54,'STAGE-STORAGE'!$A$4:$A$54,H907))</f>
        <v>0</v>
      </c>
    </row>
    <row r="908" spans="1:9" x14ac:dyDescent="0.25">
      <c r="A908">
        <v>905</v>
      </c>
      <c r="B908" s="132">
        <f t="shared" si="59"/>
        <v>150.66666666666666</v>
      </c>
      <c r="C908" s="162">
        <f>IF(B908&lt;(MAX(USER_INPUT!$J$14:$J$2000)),FINTERP(USER_INPUT!$J$14:$J$2000,USER_INPUT!$K$14:$K$2000,HYDROGRAPH!B908),0)</f>
        <v>0</v>
      </c>
      <c r="D908" s="132">
        <f t="shared" si="58"/>
        <v>0</v>
      </c>
      <c r="E908" s="162">
        <f t="shared" si="60"/>
        <v>0</v>
      </c>
      <c r="F908" s="162">
        <f t="shared" si="61"/>
        <v>0</v>
      </c>
      <c r="G908" s="162">
        <f>FINTERP(REFERENCE!$W$17:$W$67,REFERENCE!$V$17:$V$67,HYDROGRAPH!F908)</f>
        <v>0</v>
      </c>
      <c r="H908" s="132">
        <f>(F908-G908)/2*REFERENCE!$P$19</f>
        <v>0</v>
      </c>
      <c r="I908">
        <f>(FINTERP('STAGE-STORAGE'!$D$4:$D$54,'STAGE-STORAGE'!$A$4:$A$54,H908))</f>
        <v>0</v>
      </c>
    </row>
    <row r="909" spans="1:9" x14ac:dyDescent="0.25">
      <c r="A909">
        <v>906</v>
      </c>
      <c r="B909" s="132">
        <f t="shared" si="59"/>
        <v>150.83333333333331</v>
      </c>
      <c r="C909" s="162">
        <f>IF(B909&lt;(MAX(USER_INPUT!$J$14:$J$2000)),FINTERP(USER_INPUT!$J$14:$J$2000,USER_INPUT!$K$14:$K$2000,HYDROGRAPH!B909),0)</f>
        <v>0</v>
      </c>
      <c r="D909" s="132">
        <f t="shared" si="58"/>
        <v>0</v>
      </c>
      <c r="E909" s="162">
        <f t="shared" si="60"/>
        <v>0</v>
      </c>
      <c r="F909" s="162">
        <f t="shared" si="61"/>
        <v>0</v>
      </c>
      <c r="G909" s="162">
        <f>FINTERP(REFERENCE!$W$17:$W$67,REFERENCE!$V$17:$V$67,HYDROGRAPH!F909)</f>
        <v>0</v>
      </c>
      <c r="H909" s="132">
        <f>(F909-G909)/2*REFERENCE!$P$19</f>
        <v>0</v>
      </c>
      <c r="I909">
        <f>(FINTERP('STAGE-STORAGE'!$D$4:$D$54,'STAGE-STORAGE'!$A$4:$A$54,H909))</f>
        <v>0</v>
      </c>
    </row>
    <row r="910" spans="1:9" x14ac:dyDescent="0.25">
      <c r="A910">
        <v>907</v>
      </c>
      <c r="B910" s="132">
        <f t="shared" si="59"/>
        <v>151</v>
      </c>
      <c r="C910" s="162">
        <f>IF(B910&lt;(MAX(USER_INPUT!$J$14:$J$2000)),FINTERP(USER_INPUT!$J$14:$J$2000,USER_INPUT!$K$14:$K$2000,HYDROGRAPH!B910),0)</f>
        <v>0</v>
      </c>
      <c r="D910" s="132">
        <f t="shared" si="58"/>
        <v>0</v>
      </c>
      <c r="E910" s="162">
        <f t="shared" si="60"/>
        <v>0</v>
      </c>
      <c r="F910" s="162">
        <f t="shared" si="61"/>
        <v>0</v>
      </c>
      <c r="G910" s="162">
        <f>FINTERP(REFERENCE!$W$17:$W$67,REFERENCE!$V$17:$V$67,HYDROGRAPH!F910)</f>
        <v>0</v>
      </c>
      <c r="H910" s="132">
        <f>(F910-G910)/2*REFERENCE!$P$19</f>
        <v>0</v>
      </c>
      <c r="I910">
        <f>(FINTERP('STAGE-STORAGE'!$D$4:$D$54,'STAGE-STORAGE'!$A$4:$A$54,H910))</f>
        <v>0</v>
      </c>
    </row>
    <row r="911" spans="1:9" x14ac:dyDescent="0.25">
      <c r="A911">
        <v>908</v>
      </c>
      <c r="B911" s="132">
        <f t="shared" si="59"/>
        <v>151.16666666666666</v>
      </c>
      <c r="C911" s="162">
        <f>IF(B911&lt;(MAX(USER_INPUT!$J$14:$J$2000)),FINTERP(USER_INPUT!$J$14:$J$2000,USER_INPUT!$K$14:$K$2000,HYDROGRAPH!B911),0)</f>
        <v>0</v>
      </c>
      <c r="D911" s="132">
        <f t="shared" si="58"/>
        <v>0</v>
      </c>
      <c r="E911" s="162">
        <f t="shared" si="60"/>
        <v>0</v>
      </c>
      <c r="F911" s="162">
        <f t="shared" si="61"/>
        <v>0</v>
      </c>
      <c r="G911" s="162">
        <f>FINTERP(REFERENCE!$W$17:$W$67,REFERENCE!$V$17:$V$67,HYDROGRAPH!F911)</f>
        <v>0</v>
      </c>
      <c r="H911" s="132">
        <f>(F911-G911)/2*REFERENCE!$P$19</f>
        <v>0</v>
      </c>
      <c r="I911">
        <f>(FINTERP('STAGE-STORAGE'!$D$4:$D$54,'STAGE-STORAGE'!$A$4:$A$54,H911))</f>
        <v>0</v>
      </c>
    </row>
    <row r="912" spans="1:9" x14ac:dyDescent="0.25">
      <c r="A912">
        <v>909</v>
      </c>
      <c r="B912" s="132">
        <f t="shared" si="59"/>
        <v>151.33333333333331</v>
      </c>
      <c r="C912" s="162">
        <f>IF(B912&lt;(MAX(USER_INPUT!$J$14:$J$2000)),FINTERP(USER_INPUT!$J$14:$J$2000,USER_INPUT!$K$14:$K$2000,HYDROGRAPH!B912),0)</f>
        <v>0</v>
      </c>
      <c r="D912" s="132">
        <f t="shared" si="58"/>
        <v>0</v>
      </c>
      <c r="E912" s="162">
        <f t="shared" si="60"/>
        <v>0</v>
      </c>
      <c r="F912" s="162">
        <f t="shared" si="61"/>
        <v>0</v>
      </c>
      <c r="G912" s="162">
        <f>FINTERP(REFERENCE!$W$17:$W$67,REFERENCE!$V$17:$V$67,HYDROGRAPH!F912)</f>
        <v>0</v>
      </c>
      <c r="H912" s="132">
        <f>(F912-G912)/2*REFERENCE!$P$19</f>
        <v>0</v>
      </c>
      <c r="I912">
        <f>(FINTERP('STAGE-STORAGE'!$D$4:$D$54,'STAGE-STORAGE'!$A$4:$A$54,H912))</f>
        <v>0</v>
      </c>
    </row>
    <row r="913" spans="1:9" x14ac:dyDescent="0.25">
      <c r="A913">
        <v>910</v>
      </c>
      <c r="B913" s="132">
        <f t="shared" si="59"/>
        <v>151.5</v>
      </c>
      <c r="C913" s="162">
        <f>IF(B913&lt;(MAX(USER_INPUT!$J$14:$J$2000)),FINTERP(USER_INPUT!$J$14:$J$2000,USER_INPUT!$K$14:$K$2000,HYDROGRAPH!B913),0)</f>
        <v>0</v>
      </c>
      <c r="D913" s="132">
        <f t="shared" si="58"/>
        <v>0</v>
      </c>
      <c r="E913" s="162">
        <f t="shared" si="60"/>
        <v>0</v>
      </c>
      <c r="F913" s="162">
        <f t="shared" si="61"/>
        <v>0</v>
      </c>
      <c r="G913" s="162">
        <f>FINTERP(REFERENCE!$W$17:$W$67,REFERENCE!$V$17:$V$67,HYDROGRAPH!F913)</f>
        <v>0</v>
      </c>
      <c r="H913" s="132">
        <f>(F913-G913)/2*REFERENCE!$P$19</f>
        <v>0</v>
      </c>
      <c r="I913">
        <f>(FINTERP('STAGE-STORAGE'!$D$4:$D$54,'STAGE-STORAGE'!$A$4:$A$54,H913))</f>
        <v>0</v>
      </c>
    </row>
    <row r="914" spans="1:9" x14ac:dyDescent="0.25">
      <c r="A914">
        <v>911</v>
      </c>
      <c r="B914" s="132">
        <f t="shared" si="59"/>
        <v>151.66666666666666</v>
      </c>
      <c r="C914" s="162">
        <f>IF(B914&lt;(MAX(USER_INPUT!$J$14:$J$2000)),FINTERP(USER_INPUT!$J$14:$J$2000,USER_INPUT!$K$14:$K$2000,HYDROGRAPH!B914),0)</f>
        <v>0</v>
      </c>
      <c r="D914" s="132">
        <f t="shared" si="58"/>
        <v>0</v>
      </c>
      <c r="E914" s="162">
        <f t="shared" si="60"/>
        <v>0</v>
      </c>
      <c r="F914" s="162">
        <f t="shared" si="61"/>
        <v>0</v>
      </c>
      <c r="G914" s="162">
        <f>FINTERP(REFERENCE!$W$17:$W$67,REFERENCE!$V$17:$V$67,HYDROGRAPH!F914)</f>
        <v>0</v>
      </c>
      <c r="H914" s="132">
        <f>(F914-G914)/2*REFERENCE!$P$19</f>
        <v>0</v>
      </c>
      <c r="I914">
        <f>(FINTERP('STAGE-STORAGE'!$D$4:$D$54,'STAGE-STORAGE'!$A$4:$A$54,H914))</f>
        <v>0</v>
      </c>
    </row>
    <row r="915" spans="1:9" x14ac:dyDescent="0.25">
      <c r="A915">
        <v>912</v>
      </c>
      <c r="B915" s="132">
        <f t="shared" si="59"/>
        <v>151.83333333333331</v>
      </c>
      <c r="C915" s="162">
        <f>IF(B915&lt;(MAX(USER_INPUT!$J$14:$J$2000)),FINTERP(USER_INPUT!$J$14:$J$2000,USER_INPUT!$K$14:$K$2000,HYDROGRAPH!B915),0)</f>
        <v>0</v>
      </c>
      <c r="D915" s="132">
        <f t="shared" si="58"/>
        <v>0</v>
      </c>
      <c r="E915" s="162">
        <f t="shared" si="60"/>
        <v>0</v>
      </c>
      <c r="F915" s="162">
        <f t="shared" si="61"/>
        <v>0</v>
      </c>
      <c r="G915" s="162">
        <f>FINTERP(REFERENCE!$W$17:$W$67,REFERENCE!$V$17:$V$67,HYDROGRAPH!F915)</f>
        <v>0</v>
      </c>
      <c r="H915" s="132">
        <f>(F915-G915)/2*REFERENCE!$P$19</f>
        <v>0</v>
      </c>
      <c r="I915">
        <f>(FINTERP('STAGE-STORAGE'!$D$4:$D$54,'STAGE-STORAGE'!$A$4:$A$54,H915))</f>
        <v>0</v>
      </c>
    </row>
    <row r="916" spans="1:9" x14ac:dyDescent="0.25">
      <c r="A916">
        <v>913</v>
      </c>
      <c r="B916" s="132">
        <f t="shared" si="59"/>
        <v>152</v>
      </c>
      <c r="C916" s="162">
        <f>IF(B916&lt;(MAX(USER_INPUT!$J$14:$J$2000)),FINTERP(USER_INPUT!$J$14:$J$2000,USER_INPUT!$K$14:$K$2000,HYDROGRAPH!B916),0)</f>
        <v>0</v>
      </c>
      <c r="D916" s="132">
        <f t="shared" si="58"/>
        <v>0</v>
      </c>
      <c r="E916" s="162">
        <f t="shared" si="60"/>
        <v>0</v>
      </c>
      <c r="F916" s="162">
        <f t="shared" si="61"/>
        <v>0</v>
      </c>
      <c r="G916" s="162">
        <f>FINTERP(REFERENCE!$W$17:$W$67,REFERENCE!$V$17:$V$67,HYDROGRAPH!F916)</f>
        <v>0</v>
      </c>
      <c r="H916" s="132">
        <f>(F916-G916)/2*REFERENCE!$P$19</f>
        <v>0</v>
      </c>
      <c r="I916">
        <f>(FINTERP('STAGE-STORAGE'!$D$4:$D$54,'STAGE-STORAGE'!$A$4:$A$54,H916))</f>
        <v>0</v>
      </c>
    </row>
    <row r="917" spans="1:9" x14ac:dyDescent="0.25">
      <c r="A917">
        <v>914</v>
      </c>
      <c r="B917" s="132">
        <f t="shared" si="59"/>
        <v>152.16666666666666</v>
      </c>
      <c r="C917" s="162">
        <f>IF(B917&lt;(MAX(USER_INPUT!$J$14:$J$2000)),FINTERP(USER_INPUT!$J$14:$J$2000,USER_INPUT!$K$14:$K$2000,HYDROGRAPH!B917),0)</f>
        <v>0</v>
      </c>
      <c r="D917" s="132">
        <f t="shared" si="58"/>
        <v>0</v>
      </c>
      <c r="E917" s="162">
        <f t="shared" si="60"/>
        <v>0</v>
      </c>
      <c r="F917" s="162">
        <f t="shared" si="61"/>
        <v>0</v>
      </c>
      <c r="G917" s="162">
        <f>FINTERP(REFERENCE!$W$17:$W$67,REFERENCE!$V$17:$V$67,HYDROGRAPH!F917)</f>
        <v>0</v>
      </c>
      <c r="H917" s="132">
        <f>(F917-G917)/2*REFERENCE!$P$19</f>
        <v>0</v>
      </c>
      <c r="I917">
        <f>(FINTERP('STAGE-STORAGE'!$D$4:$D$54,'STAGE-STORAGE'!$A$4:$A$54,H917))</f>
        <v>0</v>
      </c>
    </row>
    <row r="918" spans="1:9" x14ac:dyDescent="0.25">
      <c r="A918">
        <v>915</v>
      </c>
      <c r="B918" s="132">
        <f t="shared" si="59"/>
        <v>152.33333333333331</v>
      </c>
      <c r="C918" s="162">
        <f>IF(B918&lt;(MAX(USER_INPUT!$J$14:$J$2000)),FINTERP(USER_INPUT!$J$14:$J$2000,USER_INPUT!$K$14:$K$2000,HYDROGRAPH!B918),0)</f>
        <v>0</v>
      </c>
      <c r="D918" s="132">
        <f t="shared" si="58"/>
        <v>0</v>
      </c>
      <c r="E918" s="162">
        <f t="shared" si="60"/>
        <v>0</v>
      </c>
      <c r="F918" s="162">
        <f t="shared" si="61"/>
        <v>0</v>
      </c>
      <c r="G918" s="162">
        <f>FINTERP(REFERENCE!$W$17:$W$67,REFERENCE!$V$17:$V$67,HYDROGRAPH!F918)</f>
        <v>0</v>
      </c>
      <c r="H918" s="132">
        <f>(F918-G918)/2*REFERENCE!$P$19</f>
        <v>0</v>
      </c>
      <c r="I918">
        <f>(FINTERP('STAGE-STORAGE'!$D$4:$D$54,'STAGE-STORAGE'!$A$4:$A$54,H918))</f>
        <v>0</v>
      </c>
    </row>
    <row r="919" spans="1:9" x14ac:dyDescent="0.25">
      <c r="A919">
        <v>916</v>
      </c>
      <c r="B919" s="132">
        <f t="shared" si="59"/>
        <v>152.5</v>
      </c>
      <c r="C919" s="162">
        <f>IF(B919&lt;(MAX(USER_INPUT!$J$14:$J$2000)),FINTERP(USER_INPUT!$J$14:$J$2000,USER_INPUT!$K$14:$K$2000,HYDROGRAPH!B919),0)</f>
        <v>0</v>
      </c>
      <c r="D919" s="132">
        <f t="shared" si="58"/>
        <v>0</v>
      </c>
      <c r="E919" s="162">
        <f t="shared" si="60"/>
        <v>0</v>
      </c>
      <c r="F919" s="162">
        <f t="shared" si="61"/>
        <v>0</v>
      </c>
      <c r="G919" s="162">
        <f>FINTERP(REFERENCE!$W$17:$W$67,REFERENCE!$V$17:$V$67,HYDROGRAPH!F919)</f>
        <v>0</v>
      </c>
      <c r="H919" s="132">
        <f>(F919-G919)/2*REFERENCE!$P$19</f>
        <v>0</v>
      </c>
      <c r="I919">
        <f>(FINTERP('STAGE-STORAGE'!$D$4:$D$54,'STAGE-STORAGE'!$A$4:$A$54,H919))</f>
        <v>0</v>
      </c>
    </row>
    <row r="920" spans="1:9" x14ac:dyDescent="0.25">
      <c r="A920">
        <v>917</v>
      </c>
      <c r="B920" s="132">
        <f t="shared" si="59"/>
        <v>152.66666666666666</v>
      </c>
      <c r="C920" s="162">
        <f>IF(B920&lt;(MAX(USER_INPUT!$J$14:$J$2000)),FINTERP(USER_INPUT!$J$14:$J$2000,USER_INPUT!$K$14:$K$2000,HYDROGRAPH!B920),0)</f>
        <v>0</v>
      </c>
      <c r="D920" s="132">
        <f t="shared" si="58"/>
        <v>0</v>
      </c>
      <c r="E920" s="162">
        <f t="shared" si="60"/>
        <v>0</v>
      </c>
      <c r="F920" s="162">
        <f t="shared" si="61"/>
        <v>0</v>
      </c>
      <c r="G920" s="162">
        <f>FINTERP(REFERENCE!$W$17:$W$67,REFERENCE!$V$17:$V$67,HYDROGRAPH!F920)</f>
        <v>0</v>
      </c>
      <c r="H920" s="132">
        <f>(F920-G920)/2*REFERENCE!$P$19</f>
        <v>0</v>
      </c>
      <c r="I920">
        <f>(FINTERP('STAGE-STORAGE'!$D$4:$D$54,'STAGE-STORAGE'!$A$4:$A$54,H920))</f>
        <v>0</v>
      </c>
    </row>
    <row r="921" spans="1:9" x14ac:dyDescent="0.25">
      <c r="A921">
        <v>918</v>
      </c>
      <c r="B921" s="132">
        <f t="shared" si="59"/>
        <v>152.83333333333331</v>
      </c>
      <c r="C921" s="162">
        <f>IF(B921&lt;(MAX(USER_INPUT!$J$14:$J$2000)),FINTERP(USER_INPUT!$J$14:$J$2000,USER_INPUT!$K$14:$K$2000,HYDROGRAPH!B921),0)</f>
        <v>0</v>
      </c>
      <c r="D921" s="132">
        <f t="shared" si="58"/>
        <v>0</v>
      </c>
      <c r="E921" s="162">
        <f t="shared" si="60"/>
        <v>0</v>
      </c>
      <c r="F921" s="162">
        <f t="shared" si="61"/>
        <v>0</v>
      </c>
      <c r="G921" s="162">
        <f>FINTERP(REFERENCE!$W$17:$W$67,REFERENCE!$V$17:$V$67,HYDROGRAPH!F921)</f>
        <v>0</v>
      </c>
      <c r="H921" s="132">
        <f>(F921-G921)/2*REFERENCE!$P$19</f>
        <v>0</v>
      </c>
      <c r="I921">
        <f>(FINTERP('STAGE-STORAGE'!$D$4:$D$54,'STAGE-STORAGE'!$A$4:$A$54,H921))</f>
        <v>0</v>
      </c>
    </row>
    <row r="922" spans="1:9" x14ac:dyDescent="0.25">
      <c r="A922">
        <v>919</v>
      </c>
      <c r="B922" s="132">
        <f t="shared" si="59"/>
        <v>153</v>
      </c>
      <c r="C922" s="162">
        <f>IF(B922&lt;(MAX(USER_INPUT!$J$14:$J$2000)),FINTERP(USER_INPUT!$J$14:$J$2000,USER_INPUT!$K$14:$K$2000,HYDROGRAPH!B922),0)</f>
        <v>0</v>
      </c>
      <c r="D922" s="132">
        <f t="shared" si="58"/>
        <v>0</v>
      </c>
      <c r="E922" s="162">
        <f t="shared" si="60"/>
        <v>0</v>
      </c>
      <c r="F922" s="162">
        <f t="shared" si="61"/>
        <v>0</v>
      </c>
      <c r="G922" s="162">
        <f>FINTERP(REFERENCE!$W$17:$W$67,REFERENCE!$V$17:$V$67,HYDROGRAPH!F922)</f>
        <v>0</v>
      </c>
      <c r="H922" s="132">
        <f>(F922-G922)/2*REFERENCE!$P$19</f>
        <v>0</v>
      </c>
      <c r="I922">
        <f>(FINTERP('STAGE-STORAGE'!$D$4:$D$54,'STAGE-STORAGE'!$A$4:$A$54,H922))</f>
        <v>0</v>
      </c>
    </row>
    <row r="923" spans="1:9" x14ac:dyDescent="0.25">
      <c r="A923">
        <v>920</v>
      </c>
      <c r="B923" s="132">
        <f t="shared" si="59"/>
        <v>153.16666666666666</v>
      </c>
      <c r="C923" s="162">
        <f>IF(B923&lt;(MAX(USER_INPUT!$J$14:$J$2000)),FINTERP(USER_INPUT!$J$14:$J$2000,USER_INPUT!$K$14:$K$2000,HYDROGRAPH!B923),0)</f>
        <v>0</v>
      </c>
      <c r="D923" s="132">
        <f t="shared" si="58"/>
        <v>0</v>
      </c>
      <c r="E923" s="162">
        <f t="shared" si="60"/>
        <v>0</v>
      </c>
      <c r="F923" s="162">
        <f t="shared" si="61"/>
        <v>0</v>
      </c>
      <c r="G923" s="162">
        <f>FINTERP(REFERENCE!$W$17:$W$67,REFERENCE!$V$17:$V$67,HYDROGRAPH!F923)</f>
        <v>0</v>
      </c>
      <c r="H923" s="132">
        <f>(F923-G923)/2*REFERENCE!$P$19</f>
        <v>0</v>
      </c>
      <c r="I923">
        <f>(FINTERP('STAGE-STORAGE'!$D$4:$D$54,'STAGE-STORAGE'!$A$4:$A$54,H923))</f>
        <v>0</v>
      </c>
    </row>
    <row r="924" spans="1:9" x14ac:dyDescent="0.25">
      <c r="A924">
        <v>921</v>
      </c>
      <c r="B924" s="132">
        <f t="shared" si="59"/>
        <v>153.33333333333331</v>
      </c>
      <c r="C924" s="162">
        <f>IF(B924&lt;(MAX(USER_INPUT!$J$14:$J$2000)),FINTERP(USER_INPUT!$J$14:$J$2000,USER_INPUT!$K$14:$K$2000,HYDROGRAPH!B924),0)</f>
        <v>0</v>
      </c>
      <c r="D924" s="132">
        <f t="shared" si="58"/>
        <v>0</v>
      </c>
      <c r="E924" s="162">
        <f t="shared" si="60"/>
        <v>0</v>
      </c>
      <c r="F924" s="162">
        <f t="shared" si="61"/>
        <v>0</v>
      </c>
      <c r="G924" s="162">
        <f>FINTERP(REFERENCE!$W$17:$W$67,REFERENCE!$V$17:$V$67,HYDROGRAPH!F924)</f>
        <v>0</v>
      </c>
      <c r="H924" s="132">
        <f>(F924-G924)/2*REFERENCE!$P$19</f>
        <v>0</v>
      </c>
      <c r="I924">
        <f>(FINTERP('STAGE-STORAGE'!$D$4:$D$54,'STAGE-STORAGE'!$A$4:$A$54,H924))</f>
        <v>0</v>
      </c>
    </row>
    <row r="925" spans="1:9" x14ac:dyDescent="0.25">
      <c r="A925">
        <v>922</v>
      </c>
      <c r="B925" s="132">
        <f t="shared" si="59"/>
        <v>153.5</v>
      </c>
      <c r="C925" s="162">
        <f>IF(B925&lt;(MAX(USER_INPUT!$J$14:$J$2000)),FINTERP(USER_INPUT!$J$14:$J$2000,USER_INPUT!$K$14:$K$2000,HYDROGRAPH!B925),0)</f>
        <v>0</v>
      </c>
      <c r="D925" s="132">
        <f t="shared" si="58"/>
        <v>0</v>
      </c>
      <c r="E925" s="162">
        <f t="shared" si="60"/>
        <v>0</v>
      </c>
      <c r="F925" s="162">
        <f t="shared" si="61"/>
        <v>0</v>
      </c>
      <c r="G925" s="162">
        <f>FINTERP(REFERENCE!$W$17:$W$67,REFERENCE!$V$17:$V$67,HYDROGRAPH!F925)</f>
        <v>0</v>
      </c>
      <c r="H925" s="132">
        <f>(F925-G925)/2*REFERENCE!$P$19</f>
        <v>0</v>
      </c>
      <c r="I925">
        <f>(FINTERP('STAGE-STORAGE'!$D$4:$D$54,'STAGE-STORAGE'!$A$4:$A$54,H925))</f>
        <v>0</v>
      </c>
    </row>
    <row r="926" spans="1:9" x14ac:dyDescent="0.25">
      <c r="A926">
        <v>923</v>
      </c>
      <c r="B926" s="132">
        <f t="shared" si="59"/>
        <v>153.66666666666666</v>
      </c>
      <c r="C926" s="162">
        <f>IF(B926&lt;(MAX(USER_INPUT!$J$14:$J$2000)),FINTERP(USER_INPUT!$J$14:$J$2000,USER_INPUT!$K$14:$K$2000,HYDROGRAPH!B926),0)</f>
        <v>0</v>
      </c>
      <c r="D926" s="132">
        <f t="shared" si="58"/>
        <v>0</v>
      </c>
      <c r="E926" s="162">
        <f t="shared" si="60"/>
        <v>0</v>
      </c>
      <c r="F926" s="162">
        <f t="shared" si="61"/>
        <v>0</v>
      </c>
      <c r="G926" s="162">
        <f>FINTERP(REFERENCE!$W$17:$W$67,REFERENCE!$V$17:$V$67,HYDROGRAPH!F926)</f>
        <v>0</v>
      </c>
      <c r="H926" s="132">
        <f>(F926-G926)/2*REFERENCE!$P$19</f>
        <v>0</v>
      </c>
      <c r="I926">
        <f>(FINTERP('STAGE-STORAGE'!$D$4:$D$54,'STAGE-STORAGE'!$A$4:$A$54,H926))</f>
        <v>0</v>
      </c>
    </row>
    <row r="927" spans="1:9" x14ac:dyDescent="0.25">
      <c r="A927">
        <v>924</v>
      </c>
      <c r="B927" s="132">
        <f t="shared" si="59"/>
        <v>153.83333333333331</v>
      </c>
      <c r="C927" s="162">
        <f>IF(B927&lt;(MAX(USER_INPUT!$J$14:$J$2000)),FINTERP(USER_INPUT!$J$14:$J$2000,USER_INPUT!$K$14:$K$2000,HYDROGRAPH!B927),0)</f>
        <v>0</v>
      </c>
      <c r="D927" s="132">
        <f t="shared" si="58"/>
        <v>0</v>
      </c>
      <c r="E927" s="162">
        <f t="shared" si="60"/>
        <v>0</v>
      </c>
      <c r="F927" s="162">
        <f t="shared" si="61"/>
        <v>0</v>
      </c>
      <c r="G927" s="162">
        <f>FINTERP(REFERENCE!$W$17:$W$67,REFERENCE!$V$17:$V$67,HYDROGRAPH!F927)</f>
        <v>0</v>
      </c>
      <c r="H927" s="132">
        <f>(F927-G927)/2*REFERENCE!$P$19</f>
        <v>0</v>
      </c>
      <c r="I927">
        <f>(FINTERP('STAGE-STORAGE'!$D$4:$D$54,'STAGE-STORAGE'!$A$4:$A$54,H927))</f>
        <v>0</v>
      </c>
    </row>
    <row r="928" spans="1:9" x14ac:dyDescent="0.25">
      <c r="A928">
        <v>925</v>
      </c>
      <c r="B928" s="132">
        <f t="shared" si="59"/>
        <v>154</v>
      </c>
      <c r="C928" s="162">
        <f>IF(B928&lt;(MAX(USER_INPUT!$J$14:$J$2000)),FINTERP(USER_INPUT!$J$14:$J$2000,USER_INPUT!$K$14:$K$2000,HYDROGRAPH!B928),0)</f>
        <v>0</v>
      </c>
      <c r="D928" s="132">
        <f t="shared" si="58"/>
        <v>0</v>
      </c>
      <c r="E928" s="162">
        <f t="shared" si="60"/>
        <v>0</v>
      </c>
      <c r="F928" s="162">
        <f t="shared" si="61"/>
        <v>0</v>
      </c>
      <c r="G928" s="162">
        <f>FINTERP(REFERENCE!$W$17:$W$67,REFERENCE!$V$17:$V$67,HYDROGRAPH!F928)</f>
        <v>0</v>
      </c>
      <c r="H928" s="132">
        <f>(F928-G928)/2*REFERENCE!$P$19</f>
        <v>0</v>
      </c>
      <c r="I928">
        <f>(FINTERP('STAGE-STORAGE'!$D$4:$D$54,'STAGE-STORAGE'!$A$4:$A$54,H928))</f>
        <v>0</v>
      </c>
    </row>
    <row r="929" spans="1:9" x14ac:dyDescent="0.25">
      <c r="A929">
        <v>926</v>
      </c>
      <c r="B929" s="132">
        <f t="shared" si="59"/>
        <v>154.16666666666666</v>
      </c>
      <c r="C929" s="162">
        <f>IF(B929&lt;(MAX(USER_INPUT!$J$14:$J$2000)),FINTERP(USER_INPUT!$J$14:$J$2000,USER_INPUT!$K$14:$K$2000,HYDROGRAPH!B929),0)</f>
        <v>0</v>
      </c>
      <c r="D929" s="132">
        <f t="shared" si="58"/>
        <v>0</v>
      </c>
      <c r="E929" s="162">
        <f t="shared" si="60"/>
        <v>0</v>
      </c>
      <c r="F929" s="162">
        <f t="shared" si="61"/>
        <v>0</v>
      </c>
      <c r="G929" s="162">
        <f>FINTERP(REFERENCE!$W$17:$W$67,REFERENCE!$V$17:$V$67,HYDROGRAPH!F929)</f>
        <v>0</v>
      </c>
      <c r="H929" s="132">
        <f>(F929-G929)/2*REFERENCE!$P$19</f>
        <v>0</v>
      </c>
      <c r="I929">
        <f>(FINTERP('STAGE-STORAGE'!$D$4:$D$54,'STAGE-STORAGE'!$A$4:$A$54,H929))</f>
        <v>0</v>
      </c>
    </row>
    <row r="930" spans="1:9" x14ac:dyDescent="0.25">
      <c r="A930">
        <v>927</v>
      </c>
      <c r="B930" s="132">
        <f t="shared" si="59"/>
        <v>154.33333333333331</v>
      </c>
      <c r="C930" s="162">
        <f>IF(B930&lt;(MAX(USER_INPUT!$J$14:$J$2000)),FINTERP(USER_INPUT!$J$14:$J$2000,USER_INPUT!$K$14:$K$2000,HYDROGRAPH!B930),0)</f>
        <v>0</v>
      </c>
      <c r="D930" s="132">
        <f t="shared" si="58"/>
        <v>0</v>
      </c>
      <c r="E930" s="162">
        <f t="shared" si="60"/>
        <v>0</v>
      </c>
      <c r="F930" s="162">
        <f t="shared" si="61"/>
        <v>0</v>
      </c>
      <c r="G930" s="162">
        <f>FINTERP(REFERENCE!$W$17:$W$67,REFERENCE!$V$17:$V$67,HYDROGRAPH!F930)</f>
        <v>0</v>
      </c>
      <c r="H930" s="132">
        <f>(F930-G930)/2*REFERENCE!$P$19</f>
        <v>0</v>
      </c>
      <c r="I930">
        <f>(FINTERP('STAGE-STORAGE'!$D$4:$D$54,'STAGE-STORAGE'!$A$4:$A$54,H930))</f>
        <v>0</v>
      </c>
    </row>
    <row r="931" spans="1:9" x14ac:dyDescent="0.25">
      <c r="A931">
        <v>928</v>
      </c>
      <c r="B931" s="132">
        <f t="shared" si="59"/>
        <v>154.5</v>
      </c>
      <c r="C931" s="162">
        <f>IF(B931&lt;(MAX(USER_INPUT!$J$14:$J$2000)),FINTERP(USER_INPUT!$J$14:$J$2000,USER_INPUT!$K$14:$K$2000,HYDROGRAPH!B931),0)</f>
        <v>0</v>
      </c>
      <c r="D931" s="132">
        <f t="shared" si="58"/>
        <v>0</v>
      </c>
      <c r="E931" s="162">
        <f t="shared" si="60"/>
        <v>0</v>
      </c>
      <c r="F931" s="162">
        <f t="shared" si="61"/>
        <v>0</v>
      </c>
      <c r="G931" s="162">
        <f>FINTERP(REFERENCE!$W$17:$W$67,REFERENCE!$V$17:$V$67,HYDROGRAPH!F931)</f>
        <v>0</v>
      </c>
      <c r="H931" s="132">
        <f>(F931-G931)/2*REFERENCE!$P$19</f>
        <v>0</v>
      </c>
      <c r="I931">
        <f>(FINTERP('STAGE-STORAGE'!$D$4:$D$54,'STAGE-STORAGE'!$A$4:$A$54,H931))</f>
        <v>0</v>
      </c>
    </row>
    <row r="932" spans="1:9" x14ac:dyDescent="0.25">
      <c r="A932">
        <v>929</v>
      </c>
      <c r="B932" s="132">
        <f t="shared" si="59"/>
        <v>154.66666666666666</v>
      </c>
      <c r="C932" s="162">
        <f>IF(B932&lt;(MAX(USER_INPUT!$J$14:$J$2000)),FINTERP(USER_INPUT!$J$14:$J$2000,USER_INPUT!$K$14:$K$2000,HYDROGRAPH!B932),0)</f>
        <v>0</v>
      </c>
      <c r="D932" s="132">
        <f t="shared" si="58"/>
        <v>0</v>
      </c>
      <c r="E932" s="162">
        <f t="shared" si="60"/>
        <v>0</v>
      </c>
      <c r="F932" s="162">
        <f t="shared" si="61"/>
        <v>0</v>
      </c>
      <c r="G932" s="162">
        <f>FINTERP(REFERENCE!$W$17:$W$67,REFERENCE!$V$17:$V$67,HYDROGRAPH!F932)</f>
        <v>0</v>
      </c>
      <c r="H932" s="132">
        <f>(F932-G932)/2*REFERENCE!$P$19</f>
        <v>0</v>
      </c>
      <c r="I932">
        <f>(FINTERP('STAGE-STORAGE'!$D$4:$D$54,'STAGE-STORAGE'!$A$4:$A$54,H932))</f>
        <v>0</v>
      </c>
    </row>
    <row r="933" spans="1:9" x14ac:dyDescent="0.25">
      <c r="A933">
        <v>930</v>
      </c>
      <c r="B933" s="132">
        <f t="shared" si="59"/>
        <v>154.83333333333331</v>
      </c>
      <c r="C933" s="162">
        <f>IF(B933&lt;(MAX(USER_INPUT!$J$14:$J$2000)),FINTERP(USER_INPUT!$J$14:$J$2000,USER_INPUT!$K$14:$K$2000,HYDROGRAPH!B933),0)</f>
        <v>0</v>
      </c>
      <c r="D933" s="132">
        <f t="shared" si="58"/>
        <v>0</v>
      </c>
      <c r="E933" s="162">
        <f t="shared" si="60"/>
        <v>0</v>
      </c>
      <c r="F933" s="162">
        <f t="shared" si="61"/>
        <v>0</v>
      </c>
      <c r="G933" s="162">
        <f>FINTERP(REFERENCE!$W$17:$W$67,REFERENCE!$V$17:$V$67,HYDROGRAPH!F933)</f>
        <v>0</v>
      </c>
      <c r="H933" s="132">
        <f>(F933-G933)/2*REFERENCE!$P$19</f>
        <v>0</v>
      </c>
      <c r="I933">
        <f>(FINTERP('STAGE-STORAGE'!$D$4:$D$54,'STAGE-STORAGE'!$A$4:$A$54,H933))</f>
        <v>0</v>
      </c>
    </row>
    <row r="934" spans="1:9" x14ac:dyDescent="0.25">
      <c r="A934">
        <v>931</v>
      </c>
      <c r="B934" s="132">
        <f t="shared" si="59"/>
        <v>155</v>
      </c>
      <c r="C934" s="162">
        <f>IF(B934&lt;(MAX(USER_INPUT!$J$14:$J$2000)),FINTERP(USER_INPUT!$J$14:$J$2000,USER_INPUT!$K$14:$K$2000,HYDROGRAPH!B934),0)</f>
        <v>0</v>
      </c>
      <c r="D934" s="132">
        <f t="shared" si="58"/>
        <v>0</v>
      </c>
      <c r="E934" s="162">
        <f t="shared" si="60"/>
        <v>0</v>
      </c>
      <c r="F934" s="162">
        <f t="shared" si="61"/>
        <v>0</v>
      </c>
      <c r="G934" s="162">
        <f>FINTERP(REFERENCE!$W$17:$W$67,REFERENCE!$V$17:$V$67,HYDROGRAPH!F934)</f>
        <v>0</v>
      </c>
      <c r="H934" s="132">
        <f>(F934-G934)/2*REFERENCE!$P$19</f>
        <v>0</v>
      </c>
      <c r="I934">
        <f>(FINTERP('STAGE-STORAGE'!$D$4:$D$54,'STAGE-STORAGE'!$A$4:$A$54,H934))</f>
        <v>0</v>
      </c>
    </row>
    <row r="935" spans="1:9" x14ac:dyDescent="0.25">
      <c r="A935">
        <v>932</v>
      </c>
      <c r="B935" s="132">
        <f t="shared" si="59"/>
        <v>155.16666666666666</v>
      </c>
      <c r="C935" s="162">
        <f>IF(B935&lt;(MAX(USER_INPUT!$J$14:$J$2000)),FINTERP(USER_INPUT!$J$14:$J$2000,USER_INPUT!$K$14:$K$2000,HYDROGRAPH!B935),0)</f>
        <v>0</v>
      </c>
      <c r="D935" s="132">
        <f t="shared" si="58"/>
        <v>0</v>
      </c>
      <c r="E935" s="162">
        <f t="shared" si="60"/>
        <v>0</v>
      </c>
      <c r="F935" s="162">
        <f t="shared" si="61"/>
        <v>0</v>
      </c>
      <c r="G935" s="162">
        <f>FINTERP(REFERENCE!$W$17:$W$67,REFERENCE!$V$17:$V$67,HYDROGRAPH!F935)</f>
        <v>0</v>
      </c>
      <c r="H935" s="132">
        <f>(F935-G935)/2*REFERENCE!$P$19</f>
        <v>0</v>
      </c>
      <c r="I935">
        <f>(FINTERP('STAGE-STORAGE'!$D$4:$D$54,'STAGE-STORAGE'!$A$4:$A$54,H935))</f>
        <v>0</v>
      </c>
    </row>
    <row r="936" spans="1:9" x14ac:dyDescent="0.25">
      <c r="A936">
        <v>933</v>
      </c>
      <c r="B936" s="132">
        <f t="shared" si="59"/>
        <v>155.33333333333331</v>
      </c>
      <c r="C936" s="162">
        <f>IF(B936&lt;(MAX(USER_INPUT!$J$14:$J$2000)),FINTERP(USER_INPUT!$J$14:$J$2000,USER_INPUT!$K$14:$K$2000,HYDROGRAPH!B936),0)</f>
        <v>0</v>
      </c>
      <c r="D936" s="132">
        <f t="shared" si="58"/>
        <v>0</v>
      </c>
      <c r="E936" s="162">
        <f t="shared" si="60"/>
        <v>0</v>
      </c>
      <c r="F936" s="162">
        <f t="shared" si="61"/>
        <v>0</v>
      </c>
      <c r="G936" s="162">
        <f>FINTERP(REFERENCE!$W$17:$W$67,REFERENCE!$V$17:$V$67,HYDROGRAPH!F936)</f>
        <v>0</v>
      </c>
      <c r="H936" s="132">
        <f>(F936-G936)/2*REFERENCE!$P$19</f>
        <v>0</v>
      </c>
      <c r="I936">
        <f>(FINTERP('STAGE-STORAGE'!$D$4:$D$54,'STAGE-STORAGE'!$A$4:$A$54,H936))</f>
        <v>0</v>
      </c>
    </row>
    <row r="937" spans="1:9" x14ac:dyDescent="0.25">
      <c r="A937">
        <v>934</v>
      </c>
      <c r="B937" s="132">
        <f t="shared" si="59"/>
        <v>155.5</v>
      </c>
      <c r="C937" s="162">
        <f>IF(B937&lt;(MAX(USER_INPUT!$J$14:$J$2000)),FINTERP(USER_INPUT!$J$14:$J$2000,USER_INPUT!$K$14:$K$2000,HYDROGRAPH!B937),0)</f>
        <v>0</v>
      </c>
      <c r="D937" s="132">
        <f t="shared" si="58"/>
        <v>0</v>
      </c>
      <c r="E937" s="162">
        <f t="shared" si="60"/>
        <v>0</v>
      </c>
      <c r="F937" s="162">
        <f t="shared" si="61"/>
        <v>0</v>
      </c>
      <c r="G937" s="162">
        <f>FINTERP(REFERENCE!$W$17:$W$67,REFERENCE!$V$17:$V$67,HYDROGRAPH!F937)</f>
        <v>0</v>
      </c>
      <c r="H937" s="132">
        <f>(F937-G937)/2*REFERENCE!$P$19</f>
        <v>0</v>
      </c>
      <c r="I937">
        <f>(FINTERP('STAGE-STORAGE'!$D$4:$D$54,'STAGE-STORAGE'!$A$4:$A$54,H937))</f>
        <v>0</v>
      </c>
    </row>
    <row r="938" spans="1:9" x14ac:dyDescent="0.25">
      <c r="A938">
        <v>935</v>
      </c>
      <c r="B938" s="132">
        <f t="shared" si="59"/>
        <v>155.66666666666666</v>
      </c>
      <c r="C938" s="162">
        <f>IF(B938&lt;(MAX(USER_INPUT!$J$14:$J$2000)),FINTERP(USER_INPUT!$J$14:$J$2000,USER_INPUT!$K$14:$K$2000,HYDROGRAPH!B938),0)</f>
        <v>0</v>
      </c>
      <c r="D938" s="132">
        <f t="shared" si="58"/>
        <v>0</v>
      </c>
      <c r="E938" s="162">
        <f t="shared" si="60"/>
        <v>0</v>
      </c>
      <c r="F938" s="162">
        <f t="shared" si="61"/>
        <v>0</v>
      </c>
      <c r="G938" s="162">
        <f>FINTERP(REFERENCE!$W$17:$W$67,REFERENCE!$V$17:$V$67,HYDROGRAPH!F938)</f>
        <v>0</v>
      </c>
      <c r="H938" s="132">
        <f>(F938-G938)/2*REFERENCE!$P$19</f>
        <v>0</v>
      </c>
      <c r="I938">
        <f>(FINTERP('STAGE-STORAGE'!$D$4:$D$54,'STAGE-STORAGE'!$A$4:$A$54,H938))</f>
        <v>0</v>
      </c>
    </row>
    <row r="939" spans="1:9" x14ac:dyDescent="0.25">
      <c r="A939">
        <v>936</v>
      </c>
      <c r="B939" s="132">
        <f t="shared" si="59"/>
        <v>155.83333333333331</v>
      </c>
      <c r="C939" s="162">
        <f>IF(B939&lt;(MAX(USER_INPUT!$J$14:$J$2000)),FINTERP(USER_INPUT!$J$14:$J$2000,USER_INPUT!$K$14:$K$2000,HYDROGRAPH!B939),0)</f>
        <v>0</v>
      </c>
      <c r="D939" s="132">
        <f t="shared" si="58"/>
        <v>0</v>
      </c>
      <c r="E939" s="162">
        <f t="shared" si="60"/>
        <v>0</v>
      </c>
      <c r="F939" s="162">
        <f t="shared" si="61"/>
        <v>0</v>
      </c>
      <c r="G939" s="162">
        <f>FINTERP(REFERENCE!$W$17:$W$67,REFERENCE!$V$17:$V$67,HYDROGRAPH!F939)</f>
        <v>0</v>
      </c>
      <c r="H939" s="132">
        <f>(F939-G939)/2*REFERENCE!$P$19</f>
        <v>0</v>
      </c>
      <c r="I939">
        <f>(FINTERP('STAGE-STORAGE'!$D$4:$D$54,'STAGE-STORAGE'!$A$4:$A$54,H939))</f>
        <v>0</v>
      </c>
    </row>
    <row r="940" spans="1:9" x14ac:dyDescent="0.25">
      <c r="A940">
        <v>937</v>
      </c>
      <c r="B940" s="132">
        <f t="shared" si="59"/>
        <v>156</v>
      </c>
      <c r="C940" s="162">
        <f>IF(B940&lt;(MAX(USER_INPUT!$J$14:$J$2000)),FINTERP(USER_INPUT!$J$14:$J$2000,USER_INPUT!$K$14:$K$2000,HYDROGRAPH!B940),0)</f>
        <v>0</v>
      </c>
      <c r="D940" s="132">
        <f t="shared" si="58"/>
        <v>0</v>
      </c>
      <c r="E940" s="162">
        <f t="shared" si="60"/>
        <v>0</v>
      </c>
      <c r="F940" s="162">
        <f t="shared" si="61"/>
        <v>0</v>
      </c>
      <c r="G940" s="162">
        <f>FINTERP(REFERENCE!$W$17:$W$67,REFERENCE!$V$17:$V$67,HYDROGRAPH!F940)</f>
        <v>0</v>
      </c>
      <c r="H940" s="132">
        <f>(F940-G940)/2*REFERENCE!$P$19</f>
        <v>0</v>
      </c>
      <c r="I940">
        <f>(FINTERP('STAGE-STORAGE'!$D$4:$D$54,'STAGE-STORAGE'!$A$4:$A$54,H940))</f>
        <v>0</v>
      </c>
    </row>
    <row r="941" spans="1:9" x14ac:dyDescent="0.25">
      <c r="A941">
        <v>938</v>
      </c>
      <c r="B941" s="132">
        <f t="shared" si="59"/>
        <v>156.16666666666666</v>
      </c>
      <c r="C941" s="162">
        <f>IF(B941&lt;(MAX(USER_INPUT!$J$14:$J$2000)),FINTERP(USER_INPUT!$J$14:$J$2000,USER_INPUT!$K$14:$K$2000,HYDROGRAPH!B941),0)</f>
        <v>0</v>
      </c>
      <c r="D941" s="132">
        <f t="shared" si="58"/>
        <v>0</v>
      </c>
      <c r="E941" s="162">
        <f t="shared" si="60"/>
        <v>0</v>
      </c>
      <c r="F941" s="162">
        <f t="shared" si="61"/>
        <v>0</v>
      </c>
      <c r="G941" s="162">
        <f>FINTERP(REFERENCE!$W$17:$W$67,REFERENCE!$V$17:$V$67,HYDROGRAPH!F941)</f>
        <v>0</v>
      </c>
      <c r="H941" s="132">
        <f>(F941-G941)/2*REFERENCE!$P$19</f>
        <v>0</v>
      </c>
      <c r="I941">
        <f>(FINTERP('STAGE-STORAGE'!$D$4:$D$54,'STAGE-STORAGE'!$A$4:$A$54,H941))</f>
        <v>0</v>
      </c>
    </row>
    <row r="942" spans="1:9" x14ac:dyDescent="0.25">
      <c r="A942">
        <v>939</v>
      </c>
      <c r="B942" s="132">
        <f t="shared" si="59"/>
        <v>156.33333333333331</v>
      </c>
      <c r="C942" s="162">
        <f>IF(B942&lt;(MAX(USER_INPUT!$J$14:$J$2000)),FINTERP(USER_INPUT!$J$14:$J$2000,USER_INPUT!$K$14:$K$2000,HYDROGRAPH!B942),0)</f>
        <v>0</v>
      </c>
      <c r="D942" s="132">
        <f t="shared" si="58"/>
        <v>0</v>
      </c>
      <c r="E942" s="162">
        <f t="shared" si="60"/>
        <v>0</v>
      </c>
      <c r="F942" s="162">
        <f t="shared" si="61"/>
        <v>0</v>
      </c>
      <c r="G942" s="162">
        <f>FINTERP(REFERENCE!$W$17:$W$67,REFERENCE!$V$17:$V$67,HYDROGRAPH!F942)</f>
        <v>0</v>
      </c>
      <c r="H942" s="132">
        <f>(F942-G942)/2*REFERENCE!$P$19</f>
        <v>0</v>
      </c>
      <c r="I942">
        <f>(FINTERP('STAGE-STORAGE'!$D$4:$D$54,'STAGE-STORAGE'!$A$4:$A$54,H942))</f>
        <v>0</v>
      </c>
    </row>
    <row r="943" spans="1:9" x14ac:dyDescent="0.25">
      <c r="A943">
        <v>940</v>
      </c>
      <c r="B943" s="132">
        <f t="shared" si="59"/>
        <v>156.5</v>
      </c>
      <c r="C943" s="162">
        <f>IF(B943&lt;(MAX(USER_INPUT!$J$14:$J$2000)),FINTERP(USER_INPUT!$J$14:$J$2000,USER_INPUT!$K$14:$K$2000,HYDROGRAPH!B943),0)</f>
        <v>0</v>
      </c>
      <c r="D943" s="132">
        <f t="shared" si="58"/>
        <v>0</v>
      </c>
      <c r="E943" s="162">
        <f t="shared" si="60"/>
        <v>0</v>
      </c>
      <c r="F943" s="162">
        <f t="shared" si="61"/>
        <v>0</v>
      </c>
      <c r="G943" s="162">
        <f>FINTERP(REFERENCE!$W$17:$W$67,REFERENCE!$V$17:$V$67,HYDROGRAPH!F943)</f>
        <v>0</v>
      </c>
      <c r="H943" s="132">
        <f>(F943-G943)/2*REFERENCE!$P$19</f>
        <v>0</v>
      </c>
      <c r="I943">
        <f>(FINTERP('STAGE-STORAGE'!$D$4:$D$54,'STAGE-STORAGE'!$A$4:$A$54,H943))</f>
        <v>0</v>
      </c>
    </row>
    <row r="944" spans="1:9" x14ac:dyDescent="0.25">
      <c r="A944">
        <v>941</v>
      </c>
      <c r="B944" s="132">
        <f t="shared" si="59"/>
        <v>156.66666666666666</v>
      </c>
      <c r="C944" s="162">
        <f>IF(B944&lt;(MAX(USER_INPUT!$J$14:$J$2000)),FINTERP(USER_INPUT!$J$14:$J$2000,USER_INPUT!$K$14:$K$2000,HYDROGRAPH!B944),0)</f>
        <v>0</v>
      </c>
      <c r="D944" s="132">
        <f t="shared" si="58"/>
        <v>0</v>
      </c>
      <c r="E944" s="162">
        <f t="shared" si="60"/>
        <v>0</v>
      </c>
      <c r="F944" s="162">
        <f t="shared" si="61"/>
        <v>0</v>
      </c>
      <c r="G944" s="162">
        <f>FINTERP(REFERENCE!$W$17:$W$67,REFERENCE!$V$17:$V$67,HYDROGRAPH!F944)</f>
        <v>0</v>
      </c>
      <c r="H944" s="132">
        <f>(F944-G944)/2*REFERENCE!$P$19</f>
        <v>0</v>
      </c>
      <c r="I944">
        <f>(FINTERP('STAGE-STORAGE'!$D$4:$D$54,'STAGE-STORAGE'!$A$4:$A$54,H944))</f>
        <v>0</v>
      </c>
    </row>
    <row r="945" spans="1:9" x14ac:dyDescent="0.25">
      <c r="A945">
        <v>942</v>
      </c>
      <c r="B945" s="132">
        <f t="shared" si="59"/>
        <v>156.83333333333331</v>
      </c>
      <c r="C945" s="162">
        <f>IF(B945&lt;(MAX(USER_INPUT!$J$14:$J$2000)),FINTERP(USER_INPUT!$J$14:$J$2000,USER_INPUT!$K$14:$K$2000,HYDROGRAPH!B945),0)</f>
        <v>0</v>
      </c>
      <c r="D945" s="132">
        <f t="shared" si="58"/>
        <v>0</v>
      </c>
      <c r="E945" s="162">
        <f t="shared" si="60"/>
        <v>0</v>
      </c>
      <c r="F945" s="162">
        <f t="shared" si="61"/>
        <v>0</v>
      </c>
      <c r="G945" s="162">
        <f>FINTERP(REFERENCE!$W$17:$W$67,REFERENCE!$V$17:$V$67,HYDROGRAPH!F945)</f>
        <v>0</v>
      </c>
      <c r="H945" s="132">
        <f>(F945-G945)/2*REFERENCE!$P$19</f>
        <v>0</v>
      </c>
      <c r="I945">
        <f>(FINTERP('STAGE-STORAGE'!$D$4:$D$54,'STAGE-STORAGE'!$A$4:$A$54,H945))</f>
        <v>0</v>
      </c>
    </row>
    <row r="946" spans="1:9" x14ac:dyDescent="0.25">
      <c r="A946">
        <v>943</v>
      </c>
      <c r="B946" s="132">
        <f t="shared" si="59"/>
        <v>157</v>
      </c>
      <c r="C946" s="162">
        <f>IF(B946&lt;(MAX(USER_INPUT!$J$14:$J$2000)),FINTERP(USER_INPUT!$J$14:$J$2000,USER_INPUT!$K$14:$K$2000,HYDROGRAPH!B946),0)</f>
        <v>0</v>
      </c>
      <c r="D946" s="132">
        <f t="shared" si="58"/>
        <v>0</v>
      </c>
      <c r="E946" s="162">
        <f t="shared" si="60"/>
        <v>0</v>
      </c>
      <c r="F946" s="162">
        <f t="shared" si="61"/>
        <v>0</v>
      </c>
      <c r="G946" s="162">
        <f>FINTERP(REFERENCE!$W$17:$W$67,REFERENCE!$V$17:$V$67,HYDROGRAPH!F946)</f>
        <v>0</v>
      </c>
      <c r="H946" s="132">
        <f>(F946-G946)/2*REFERENCE!$P$19</f>
        <v>0</v>
      </c>
      <c r="I946">
        <f>(FINTERP('STAGE-STORAGE'!$D$4:$D$54,'STAGE-STORAGE'!$A$4:$A$54,H946))</f>
        <v>0</v>
      </c>
    </row>
    <row r="947" spans="1:9" x14ac:dyDescent="0.25">
      <c r="A947">
        <v>944</v>
      </c>
      <c r="B947" s="132">
        <f t="shared" si="59"/>
        <v>157.16666666666666</v>
      </c>
      <c r="C947" s="162">
        <f>IF(B947&lt;(MAX(USER_INPUT!$J$14:$J$2000)),FINTERP(USER_INPUT!$J$14:$J$2000,USER_INPUT!$K$14:$K$2000,HYDROGRAPH!B947),0)</f>
        <v>0</v>
      </c>
      <c r="D947" s="132">
        <f t="shared" si="58"/>
        <v>0</v>
      </c>
      <c r="E947" s="162">
        <f t="shared" si="60"/>
        <v>0</v>
      </c>
      <c r="F947" s="162">
        <f t="shared" si="61"/>
        <v>0</v>
      </c>
      <c r="G947" s="162">
        <f>FINTERP(REFERENCE!$W$17:$W$67,REFERENCE!$V$17:$V$67,HYDROGRAPH!F947)</f>
        <v>0</v>
      </c>
      <c r="H947" s="132">
        <f>(F947-G947)/2*REFERENCE!$P$19</f>
        <v>0</v>
      </c>
      <c r="I947">
        <f>(FINTERP('STAGE-STORAGE'!$D$4:$D$54,'STAGE-STORAGE'!$A$4:$A$54,H947))</f>
        <v>0</v>
      </c>
    </row>
    <row r="948" spans="1:9" x14ac:dyDescent="0.25">
      <c r="A948">
        <v>945</v>
      </c>
      <c r="B948" s="132">
        <f t="shared" si="59"/>
        <v>157.33333333333331</v>
      </c>
      <c r="C948" s="162">
        <f>IF(B948&lt;(MAX(USER_INPUT!$J$14:$J$2000)),FINTERP(USER_INPUT!$J$14:$J$2000,USER_INPUT!$K$14:$K$2000,HYDROGRAPH!B948),0)</f>
        <v>0</v>
      </c>
      <c r="D948" s="132">
        <f t="shared" si="58"/>
        <v>0</v>
      </c>
      <c r="E948" s="162">
        <f t="shared" si="60"/>
        <v>0</v>
      </c>
      <c r="F948" s="162">
        <f t="shared" si="61"/>
        <v>0</v>
      </c>
      <c r="G948" s="162">
        <f>FINTERP(REFERENCE!$W$17:$W$67,REFERENCE!$V$17:$V$67,HYDROGRAPH!F948)</f>
        <v>0</v>
      </c>
      <c r="H948" s="132">
        <f>(F948-G948)/2*REFERENCE!$P$19</f>
        <v>0</v>
      </c>
      <c r="I948">
        <f>(FINTERP('STAGE-STORAGE'!$D$4:$D$54,'STAGE-STORAGE'!$A$4:$A$54,H948))</f>
        <v>0</v>
      </c>
    </row>
    <row r="949" spans="1:9" x14ac:dyDescent="0.25">
      <c r="A949">
        <v>946</v>
      </c>
      <c r="B949" s="132">
        <f t="shared" si="59"/>
        <v>157.5</v>
      </c>
      <c r="C949" s="162">
        <f>IF(B949&lt;(MAX(USER_INPUT!$J$14:$J$2000)),FINTERP(USER_INPUT!$J$14:$J$2000,USER_INPUT!$K$14:$K$2000,HYDROGRAPH!B949),0)</f>
        <v>0</v>
      </c>
      <c r="D949" s="132">
        <f t="shared" si="58"/>
        <v>0</v>
      </c>
      <c r="E949" s="162">
        <f t="shared" si="60"/>
        <v>0</v>
      </c>
      <c r="F949" s="162">
        <f t="shared" si="61"/>
        <v>0</v>
      </c>
      <c r="G949" s="162">
        <f>FINTERP(REFERENCE!$W$17:$W$67,REFERENCE!$V$17:$V$67,HYDROGRAPH!F949)</f>
        <v>0</v>
      </c>
      <c r="H949" s="132">
        <f>(F949-G949)/2*REFERENCE!$P$19</f>
        <v>0</v>
      </c>
      <c r="I949">
        <f>(FINTERP('STAGE-STORAGE'!$D$4:$D$54,'STAGE-STORAGE'!$A$4:$A$54,H949))</f>
        <v>0</v>
      </c>
    </row>
    <row r="950" spans="1:9" x14ac:dyDescent="0.25">
      <c r="A950">
        <v>947</v>
      </c>
      <c r="B950" s="132">
        <f t="shared" si="59"/>
        <v>157.66666666666666</v>
      </c>
      <c r="C950" s="162">
        <f>IF(B950&lt;(MAX(USER_INPUT!$J$14:$J$2000)),FINTERP(USER_INPUT!$J$14:$J$2000,USER_INPUT!$K$14:$K$2000,HYDROGRAPH!B950),0)</f>
        <v>0</v>
      </c>
      <c r="D950" s="132">
        <f t="shared" si="58"/>
        <v>0</v>
      </c>
      <c r="E950" s="162">
        <f t="shared" si="60"/>
        <v>0</v>
      </c>
      <c r="F950" s="162">
        <f t="shared" si="61"/>
        <v>0</v>
      </c>
      <c r="G950" s="162">
        <f>FINTERP(REFERENCE!$W$17:$W$67,REFERENCE!$V$17:$V$67,HYDROGRAPH!F950)</f>
        <v>0</v>
      </c>
      <c r="H950" s="132">
        <f>(F950-G950)/2*REFERENCE!$P$19</f>
        <v>0</v>
      </c>
      <c r="I950">
        <f>(FINTERP('STAGE-STORAGE'!$D$4:$D$54,'STAGE-STORAGE'!$A$4:$A$54,H950))</f>
        <v>0</v>
      </c>
    </row>
    <row r="951" spans="1:9" x14ac:dyDescent="0.25">
      <c r="A951">
        <v>948</v>
      </c>
      <c r="B951" s="132">
        <f t="shared" si="59"/>
        <v>157.83333333333331</v>
      </c>
      <c r="C951" s="162">
        <f>IF(B951&lt;(MAX(USER_INPUT!$J$14:$J$2000)),FINTERP(USER_INPUT!$J$14:$J$2000,USER_INPUT!$K$14:$K$2000,HYDROGRAPH!B951),0)</f>
        <v>0</v>
      </c>
      <c r="D951" s="132">
        <f t="shared" si="58"/>
        <v>0</v>
      </c>
      <c r="E951" s="162">
        <f t="shared" si="60"/>
        <v>0</v>
      </c>
      <c r="F951" s="162">
        <f t="shared" si="61"/>
        <v>0</v>
      </c>
      <c r="G951" s="162">
        <f>FINTERP(REFERENCE!$W$17:$W$67,REFERENCE!$V$17:$V$67,HYDROGRAPH!F951)</f>
        <v>0</v>
      </c>
      <c r="H951" s="132">
        <f>(F951-G951)/2*REFERENCE!$P$19</f>
        <v>0</v>
      </c>
      <c r="I951">
        <f>(FINTERP('STAGE-STORAGE'!$D$4:$D$54,'STAGE-STORAGE'!$A$4:$A$54,H951))</f>
        <v>0</v>
      </c>
    </row>
    <row r="952" spans="1:9" x14ac:dyDescent="0.25">
      <c r="A952">
        <v>949</v>
      </c>
      <c r="B952" s="132">
        <f t="shared" si="59"/>
        <v>158</v>
      </c>
      <c r="C952" s="162">
        <f>IF(B952&lt;(MAX(USER_INPUT!$J$14:$J$2000)),FINTERP(USER_INPUT!$J$14:$J$2000,USER_INPUT!$K$14:$K$2000,HYDROGRAPH!B952),0)</f>
        <v>0</v>
      </c>
      <c r="D952" s="132">
        <f t="shared" si="58"/>
        <v>0</v>
      </c>
      <c r="E952" s="162">
        <f t="shared" si="60"/>
        <v>0</v>
      </c>
      <c r="F952" s="162">
        <f t="shared" si="61"/>
        <v>0</v>
      </c>
      <c r="G952" s="162">
        <f>FINTERP(REFERENCE!$W$17:$W$67,REFERENCE!$V$17:$V$67,HYDROGRAPH!F952)</f>
        <v>0</v>
      </c>
      <c r="H952" s="132">
        <f>(F952-G952)/2*REFERENCE!$P$19</f>
        <v>0</v>
      </c>
      <c r="I952">
        <f>(FINTERP('STAGE-STORAGE'!$D$4:$D$54,'STAGE-STORAGE'!$A$4:$A$54,H952))</f>
        <v>0</v>
      </c>
    </row>
    <row r="953" spans="1:9" x14ac:dyDescent="0.25">
      <c r="A953">
        <v>950</v>
      </c>
      <c r="B953" s="132">
        <f t="shared" si="59"/>
        <v>158.16666666666666</v>
      </c>
      <c r="C953" s="162">
        <f>IF(B953&lt;(MAX(USER_INPUT!$J$14:$J$2000)),FINTERP(USER_INPUT!$J$14:$J$2000,USER_INPUT!$K$14:$K$2000,HYDROGRAPH!B953),0)</f>
        <v>0</v>
      </c>
      <c r="D953" s="132">
        <f t="shared" si="58"/>
        <v>0</v>
      </c>
      <c r="E953" s="162">
        <f t="shared" si="60"/>
        <v>0</v>
      </c>
      <c r="F953" s="162">
        <f t="shared" si="61"/>
        <v>0</v>
      </c>
      <c r="G953" s="162">
        <f>FINTERP(REFERENCE!$W$17:$W$67,REFERENCE!$V$17:$V$67,HYDROGRAPH!F953)</f>
        <v>0</v>
      </c>
      <c r="H953" s="132">
        <f>(F953-G953)/2*REFERENCE!$P$19</f>
        <v>0</v>
      </c>
      <c r="I953">
        <f>(FINTERP('STAGE-STORAGE'!$D$4:$D$54,'STAGE-STORAGE'!$A$4:$A$54,H953))</f>
        <v>0</v>
      </c>
    </row>
    <row r="954" spans="1:9" x14ac:dyDescent="0.25">
      <c r="A954">
        <v>951</v>
      </c>
      <c r="B954" s="132">
        <f t="shared" si="59"/>
        <v>158.33333333333331</v>
      </c>
      <c r="C954" s="162">
        <f>IF(B954&lt;(MAX(USER_INPUT!$J$14:$J$2000)),FINTERP(USER_INPUT!$J$14:$J$2000,USER_INPUT!$K$14:$K$2000,HYDROGRAPH!B954),0)</f>
        <v>0</v>
      </c>
      <c r="D954" s="132">
        <f t="shared" si="58"/>
        <v>0</v>
      </c>
      <c r="E954" s="162">
        <f t="shared" si="60"/>
        <v>0</v>
      </c>
      <c r="F954" s="162">
        <f t="shared" si="61"/>
        <v>0</v>
      </c>
      <c r="G954" s="162">
        <f>FINTERP(REFERENCE!$W$17:$W$67,REFERENCE!$V$17:$V$67,HYDROGRAPH!F954)</f>
        <v>0</v>
      </c>
      <c r="H954" s="132">
        <f>(F954-G954)/2*REFERENCE!$P$19</f>
        <v>0</v>
      </c>
      <c r="I954">
        <f>(FINTERP('STAGE-STORAGE'!$D$4:$D$54,'STAGE-STORAGE'!$A$4:$A$54,H954))</f>
        <v>0</v>
      </c>
    </row>
    <row r="955" spans="1:9" x14ac:dyDescent="0.25">
      <c r="A955">
        <v>952</v>
      </c>
      <c r="B955" s="132">
        <f t="shared" si="59"/>
        <v>158.5</v>
      </c>
      <c r="C955" s="162">
        <f>IF(B955&lt;(MAX(USER_INPUT!$J$14:$J$2000)),FINTERP(USER_INPUT!$J$14:$J$2000,USER_INPUT!$K$14:$K$2000,HYDROGRAPH!B955),0)</f>
        <v>0</v>
      </c>
      <c r="D955" s="132">
        <f t="shared" si="58"/>
        <v>0</v>
      </c>
      <c r="E955" s="162">
        <f t="shared" si="60"/>
        <v>0</v>
      </c>
      <c r="F955" s="162">
        <f t="shared" si="61"/>
        <v>0</v>
      </c>
      <c r="G955" s="162">
        <f>FINTERP(REFERENCE!$W$17:$W$67,REFERENCE!$V$17:$V$67,HYDROGRAPH!F955)</f>
        <v>0</v>
      </c>
      <c r="H955" s="132">
        <f>(F955-G955)/2*REFERENCE!$P$19</f>
        <v>0</v>
      </c>
      <c r="I955">
        <f>(FINTERP('STAGE-STORAGE'!$D$4:$D$54,'STAGE-STORAGE'!$A$4:$A$54,H955))</f>
        <v>0</v>
      </c>
    </row>
    <row r="956" spans="1:9" x14ac:dyDescent="0.25">
      <c r="A956">
        <v>953</v>
      </c>
      <c r="B956" s="132">
        <f t="shared" si="59"/>
        <v>158.66666666666666</v>
      </c>
      <c r="C956" s="162">
        <f>IF(B956&lt;(MAX(USER_INPUT!$J$14:$J$2000)),FINTERP(USER_INPUT!$J$14:$J$2000,USER_INPUT!$K$14:$K$2000,HYDROGRAPH!B956),0)</f>
        <v>0</v>
      </c>
      <c r="D956" s="132">
        <f t="shared" si="58"/>
        <v>0</v>
      </c>
      <c r="E956" s="162">
        <f t="shared" si="60"/>
        <v>0</v>
      </c>
      <c r="F956" s="162">
        <f t="shared" si="61"/>
        <v>0</v>
      </c>
      <c r="G956" s="162">
        <f>FINTERP(REFERENCE!$W$17:$W$67,REFERENCE!$V$17:$V$67,HYDROGRAPH!F956)</f>
        <v>0</v>
      </c>
      <c r="H956" s="132">
        <f>(F956-G956)/2*REFERENCE!$P$19</f>
        <v>0</v>
      </c>
      <c r="I956">
        <f>(FINTERP('STAGE-STORAGE'!$D$4:$D$54,'STAGE-STORAGE'!$A$4:$A$54,H956))</f>
        <v>0</v>
      </c>
    </row>
    <row r="957" spans="1:9" x14ac:dyDescent="0.25">
      <c r="A957">
        <v>954</v>
      </c>
      <c r="B957" s="132">
        <f t="shared" si="59"/>
        <v>158.83333333333331</v>
      </c>
      <c r="C957" s="162">
        <f>IF(B957&lt;(MAX(USER_INPUT!$J$14:$J$2000)),FINTERP(USER_INPUT!$J$14:$J$2000,USER_INPUT!$K$14:$K$2000,HYDROGRAPH!B957),0)</f>
        <v>0</v>
      </c>
      <c r="D957" s="132">
        <f t="shared" si="58"/>
        <v>0</v>
      </c>
      <c r="E957" s="162">
        <f t="shared" si="60"/>
        <v>0</v>
      </c>
      <c r="F957" s="162">
        <f t="shared" si="61"/>
        <v>0</v>
      </c>
      <c r="G957" s="162">
        <f>FINTERP(REFERENCE!$W$17:$W$67,REFERENCE!$V$17:$V$67,HYDROGRAPH!F957)</f>
        <v>0</v>
      </c>
      <c r="H957" s="132">
        <f>(F957-G957)/2*REFERENCE!$P$19</f>
        <v>0</v>
      </c>
      <c r="I957">
        <f>(FINTERP('STAGE-STORAGE'!$D$4:$D$54,'STAGE-STORAGE'!$A$4:$A$54,H957))</f>
        <v>0</v>
      </c>
    </row>
    <row r="958" spans="1:9" x14ac:dyDescent="0.25">
      <c r="A958">
        <v>955</v>
      </c>
      <c r="B958" s="132">
        <f t="shared" si="59"/>
        <v>159</v>
      </c>
      <c r="C958" s="162">
        <f>IF(B958&lt;(MAX(USER_INPUT!$J$14:$J$2000)),FINTERP(USER_INPUT!$J$14:$J$2000,USER_INPUT!$K$14:$K$2000,HYDROGRAPH!B958),0)</f>
        <v>0</v>
      </c>
      <c r="D958" s="132">
        <f t="shared" si="58"/>
        <v>0</v>
      </c>
      <c r="E958" s="162">
        <f t="shared" si="60"/>
        <v>0</v>
      </c>
      <c r="F958" s="162">
        <f t="shared" si="61"/>
        <v>0</v>
      </c>
      <c r="G958" s="162">
        <f>FINTERP(REFERENCE!$W$17:$W$67,REFERENCE!$V$17:$V$67,HYDROGRAPH!F958)</f>
        <v>0</v>
      </c>
      <c r="H958" s="132">
        <f>(F958-G958)/2*REFERENCE!$P$19</f>
        <v>0</v>
      </c>
      <c r="I958">
        <f>(FINTERP('STAGE-STORAGE'!$D$4:$D$54,'STAGE-STORAGE'!$A$4:$A$54,H958))</f>
        <v>0</v>
      </c>
    </row>
    <row r="959" spans="1:9" x14ac:dyDescent="0.25">
      <c r="A959">
        <v>956</v>
      </c>
      <c r="B959" s="132">
        <f t="shared" si="59"/>
        <v>159.16666666666666</v>
      </c>
      <c r="C959" s="162">
        <f>IF(B959&lt;(MAX(USER_INPUT!$J$14:$J$2000)),FINTERP(USER_INPUT!$J$14:$J$2000,USER_INPUT!$K$14:$K$2000,HYDROGRAPH!B959),0)</f>
        <v>0</v>
      </c>
      <c r="D959" s="132">
        <f t="shared" si="58"/>
        <v>0</v>
      </c>
      <c r="E959" s="162">
        <f t="shared" si="60"/>
        <v>0</v>
      </c>
      <c r="F959" s="162">
        <f t="shared" si="61"/>
        <v>0</v>
      </c>
      <c r="G959" s="162">
        <f>FINTERP(REFERENCE!$W$17:$W$67,REFERENCE!$V$17:$V$67,HYDROGRAPH!F959)</f>
        <v>0</v>
      </c>
      <c r="H959" s="132">
        <f>(F959-G959)/2*REFERENCE!$P$19</f>
        <v>0</v>
      </c>
      <c r="I959">
        <f>(FINTERP('STAGE-STORAGE'!$D$4:$D$54,'STAGE-STORAGE'!$A$4:$A$54,H959))</f>
        <v>0</v>
      </c>
    </row>
    <row r="960" spans="1:9" x14ac:dyDescent="0.25">
      <c r="A960">
        <v>957</v>
      </c>
      <c r="B960" s="132">
        <f t="shared" si="59"/>
        <v>159.33333333333331</v>
      </c>
      <c r="C960" s="162">
        <f>IF(B960&lt;(MAX(USER_INPUT!$J$14:$J$2000)),FINTERP(USER_INPUT!$J$14:$J$2000,USER_INPUT!$K$14:$K$2000,HYDROGRAPH!B960),0)</f>
        <v>0</v>
      </c>
      <c r="D960" s="132">
        <f t="shared" si="58"/>
        <v>0</v>
      </c>
      <c r="E960" s="162">
        <f t="shared" si="60"/>
        <v>0</v>
      </c>
      <c r="F960" s="162">
        <f t="shared" si="61"/>
        <v>0</v>
      </c>
      <c r="G960" s="162">
        <f>FINTERP(REFERENCE!$W$17:$W$67,REFERENCE!$V$17:$V$67,HYDROGRAPH!F960)</f>
        <v>0</v>
      </c>
      <c r="H960" s="132">
        <f>(F960-G960)/2*REFERENCE!$P$19</f>
        <v>0</v>
      </c>
      <c r="I960">
        <f>(FINTERP('STAGE-STORAGE'!$D$4:$D$54,'STAGE-STORAGE'!$A$4:$A$54,H960))</f>
        <v>0</v>
      </c>
    </row>
    <row r="961" spans="1:9" x14ac:dyDescent="0.25">
      <c r="A961">
        <v>958</v>
      </c>
      <c r="B961" s="132">
        <f t="shared" si="59"/>
        <v>159.5</v>
      </c>
      <c r="C961" s="162">
        <f>IF(B961&lt;(MAX(USER_INPUT!$J$14:$J$2000)),FINTERP(USER_INPUT!$J$14:$J$2000,USER_INPUT!$K$14:$K$2000,HYDROGRAPH!B961),0)</f>
        <v>0</v>
      </c>
      <c r="D961" s="132">
        <f t="shared" si="58"/>
        <v>0</v>
      </c>
      <c r="E961" s="162">
        <f t="shared" si="60"/>
        <v>0</v>
      </c>
      <c r="F961" s="162">
        <f t="shared" si="61"/>
        <v>0</v>
      </c>
      <c r="G961" s="162">
        <f>FINTERP(REFERENCE!$W$17:$W$67,REFERENCE!$V$17:$V$67,HYDROGRAPH!F961)</f>
        <v>0</v>
      </c>
      <c r="H961" s="132">
        <f>(F961-G961)/2*REFERENCE!$P$19</f>
        <v>0</v>
      </c>
      <c r="I961">
        <f>(FINTERP('STAGE-STORAGE'!$D$4:$D$54,'STAGE-STORAGE'!$A$4:$A$54,H961))</f>
        <v>0</v>
      </c>
    </row>
    <row r="962" spans="1:9" x14ac:dyDescent="0.25">
      <c r="A962">
        <v>959</v>
      </c>
      <c r="B962" s="132">
        <f t="shared" si="59"/>
        <v>159.66666666666666</v>
      </c>
      <c r="C962" s="162">
        <f>IF(B962&lt;(MAX(USER_INPUT!$J$14:$J$2000)),FINTERP(USER_INPUT!$J$14:$J$2000,USER_INPUT!$K$14:$K$2000,HYDROGRAPH!B962),0)</f>
        <v>0</v>
      </c>
      <c r="D962" s="132">
        <f t="shared" si="58"/>
        <v>0</v>
      </c>
      <c r="E962" s="162">
        <f t="shared" si="60"/>
        <v>0</v>
      </c>
      <c r="F962" s="162">
        <f t="shared" si="61"/>
        <v>0</v>
      </c>
      <c r="G962" s="162">
        <f>FINTERP(REFERENCE!$W$17:$W$67,REFERENCE!$V$17:$V$67,HYDROGRAPH!F962)</f>
        <v>0</v>
      </c>
      <c r="H962" s="132">
        <f>(F962-G962)/2*REFERENCE!$P$19</f>
        <v>0</v>
      </c>
      <c r="I962">
        <f>(FINTERP('STAGE-STORAGE'!$D$4:$D$54,'STAGE-STORAGE'!$A$4:$A$54,H962))</f>
        <v>0</v>
      </c>
    </row>
    <row r="963" spans="1:9" x14ac:dyDescent="0.25">
      <c r="A963">
        <v>960</v>
      </c>
      <c r="B963" s="132">
        <f t="shared" si="59"/>
        <v>159.83333333333331</v>
      </c>
      <c r="C963" s="162">
        <f>IF(B963&lt;(MAX(USER_INPUT!$J$14:$J$2000)),FINTERP(USER_INPUT!$J$14:$J$2000,USER_INPUT!$K$14:$K$2000,HYDROGRAPH!B963),0)</f>
        <v>0</v>
      </c>
      <c r="D963" s="132">
        <f t="shared" si="58"/>
        <v>0</v>
      </c>
      <c r="E963" s="162">
        <f t="shared" si="60"/>
        <v>0</v>
      </c>
      <c r="F963" s="162">
        <f t="shared" si="61"/>
        <v>0</v>
      </c>
      <c r="G963" s="162">
        <f>FINTERP(REFERENCE!$W$17:$W$67,REFERENCE!$V$17:$V$67,HYDROGRAPH!F963)</f>
        <v>0</v>
      </c>
      <c r="H963" s="132">
        <f>(F963-G963)/2*REFERENCE!$P$19</f>
        <v>0</v>
      </c>
      <c r="I963">
        <f>(FINTERP('STAGE-STORAGE'!$D$4:$D$54,'STAGE-STORAGE'!$A$4:$A$54,H963))</f>
        <v>0</v>
      </c>
    </row>
    <row r="964" spans="1:9" x14ac:dyDescent="0.25">
      <c r="A964">
        <v>961</v>
      </c>
      <c r="B964" s="132">
        <f t="shared" si="59"/>
        <v>160</v>
      </c>
      <c r="C964" s="162">
        <f>IF(B964&lt;(MAX(USER_INPUT!$J$14:$J$2000)),FINTERP(USER_INPUT!$J$14:$J$2000,USER_INPUT!$K$14:$K$2000,HYDROGRAPH!B964),0)</f>
        <v>0</v>
      </c>
      <c r="D964" s="132">
        <f t="shared" si="58"/>
        <v>0</v>
      </c>
      <c r="E964" s="162">
        <f t="shared" si="60"/>
        <v>0</v>
      </c>
      <c r="F964" s="162">
        <f t="shared" si="61"/>
        <v>0</v>
      </c>
      <c r="G964" s="162">
        <f>FINTERP(REFERENCE!$W$17:$W$67,REFERENCE!$V$17:$V$67,HYDROGRAPH!F964)</f>
        <v>0</v>
      </c>
      <c r="H964" s="132">
        <f>(F964-G964)/2*REFERENCE!$P$19</f>
        <v>0</v>
      </c>
      <c r="I964">
        <f>(FINTERP('STAGE-STORAGE'!$D$4:$D$54,'STAGE-STORAGE'!$A$4:$A$54,H964))</f>
        <v>0</v>
      </c>
    </row>
    <row r="965" spans="1:9" x14ac:dyDescent="0.25">
      <c r="A965">
        <v>962</v>
      </c>
      <c r="B965" s="132">
        <f t="shared" si="59"/>
        <v>160.16666666666666</v>
      </c>
      <c r="C965" s="162">
        <f>IF(B965&lt;(MAX(USER_INPUT!$J$14:$J$2000)),FINTERP(USER_INPUT!$J$14:$J$2000,USER_INPUT!$K$14:$K$2000,HYDROGRAPH!B965),0)</f>
        <v>0</v>
      </c>
      <c r="D965" s="132">
        <f t="shared" ref="D965:D1028" si="62">C965+C966</f>
        <v>0</v>
      </c>
      <c r="E965" s="162">
        <f t="shared" si="60"/>
        <v>0</v>
      </c>
      <c r="F965" s="162">
        <f t="shared" si="61"/>
        <v>0</v>
      </c>
      <c r="G965" s="162">
        <f>FINTERP(REFERENCE!$W$17:$W$67,REFERENCE!$V$17:$V$67,HYDROGRAPH!F965)</f>
        <v>0</v>
      </c>
      <c r="H965" s="132">
        <f>(F965-G965)/2*REFERENCE!$P$19</f>
        <v>0</v>
      </c>
      <c r="I965">
        <f>(FINTERP('STAGE-STORAGE'!$D$4:$D$54,'STAGE-STORAGE'!$A$4:$A$54,H965))</f>
        <v>0</v>
      </c>
    </row>
    <row r="966" spans="1:9" x14ac:dyDescent="0.25">
      <c r="A966">
        <v>963</v>
      </c>
      <c r="B966" s="132">
        <f t="shared" si="59"/>
        <v>160.33333333333331</v>
      </c>
      <c r="C966" s="162">
        <f>IF(B966&lt;(MAX(USER_INPUT!$J$14:$J$2000)),FINTERP(USER_INPUT!$J$14:$J$2000,USER_INPUT!$K$14:$K$2000,HYDROGRAPH!B966),0)</f>
        <v>0</v>
      </c>
      <c r="D966" s="132">
        <f t="shared" si="62"/>
        <v>0</v>
      </c>
      <c r="E966" s="162">
        <f t="shared" si="60"/>
        <v>0</v>
      </c>
      <c r="F966" s="162">
        <f t="shared" si="61"/>
        <v>0</v>
      </c>
      <c r="G966" s="162">
        <f>FINTERP(REFERENCE!$W$17:$W$67,REFERENCE!$V$17:$V$67,HYDROGRAPH!F966)</f>
        <v>0</v>
      </c>
      <c r="H966" s="132">
        <f>(F966-G966)/2*REFERENCE!$P$19</f>
        <v>0</v>
      </c>
      <c r="I966">
        <f>(FINTERP('STAGE-STORAGE'!$D$4:$D$54,'STAGE-STORAGE'!$A$4:$A$54,H966))</f>
        <v>0</v>
      </c>
    </row>
    <row r="967" spans="1:9" x14ac:dyDescent="0.25">
      <c r="A967">
        <v>964</v>
      </c>
      <c r="B967" s="132">
        <f t="shared" ref="B967:B1030" si="63">$B$5*A966</f>
        <v>160.5</v>
      </c>
      <c r="C967" s="162">
        <f>IF(B967&lt;(MAX(USER_INPUT!$J$14:$J$2000)),FINTERP(USER_INPUT!$J$14:$J$2000,USER_INPUT!$K$14:$K$2000,HYDROGRAPH!B967),0)</f>
        <v>0</v>
      </c>
      <c r="D967" s="132">
        <f t="shared" si="62"/>
        <v>0</v>
      </c>
      <c r="E967" s="162">
        <f t="shared" si="60"/>
        <v>0</v>
      </c>
      <c r="F967" s="162">
        <f t="shared" si="61"/>
        <v>0</v>
      </c>
      <c r="G967" s="162">
        <f>FINTERP(REFERENCE!$W$17:$W$67,REFERENCE!$V$17:$V$67,HYDROGRAPH!F967)</f>
        <v>0</v>
      </c>
      <c r="H967" s="132">
        <f>(F967-G967)/2*REFERENCE!$P$19</f>
        <v>0</v>
      </c>
      <c r="I967">
        <f>(FINTERP('STAGE-STORAGE'!$D$4:$D$54,'STAGE-STORAGE'!$A$4:$A$54,H967))</f>
        <v>0</v>
      </c>
    </row>
    <row r="968" spans="1:9" x14ac:dyDescent="0.25">
      <c r="A968">
        <v>965</v>
      </c>
      <c r="B968" s="132">
        <f t="shared" si="63"/>
        <v>160.66666666666666</v>
      </c>
      <c r="C968" s="162">
        <f>IF(B968&lt;(MAX(USER_INPUT!$J$14:$J$2000)),FINTERP(USER_INPUT!$J$14:$J$2000,USER_INPUT!$K$14:$K$2000,HYDROGRAPH!B968),0)</f>
        <v>0</v>
      </c>
      <c r="D968" s="132">
        <f t="shared" si="62"/>
        <v>0</v>
      </c>
      <c r="E968" s="162">
        <f t="shared" si="60"/>
        <v>0</v>
      </c>
      <c r="F968" s="162">
        <f t="shared" si="61"/>
        <v>0</v>
      </c>
      <c r="G968" s="162">
        <f>FINTERP(REFERENCE!$W$17:$W$67,REFERENCE!$V$17:$V$67,HYDROGRAPH!F968)</f>
        <v>0</v>
      </c>
      <c r="H968" s="132">
        <f>(F968-G968)/2*REFERENCE!$P$19</f>
        <v>0</v>
      </c>
      <c r="I968">
        <f>(FINTERP('STAGE-STORAGE'!$D$4:$D$54,'STAGE-STORAGE'!$A$4:$A$54,H968))</f>
        <v>0</v>
      </c>
    </row>
    <row r="969" spans="1:9" x14ac:dyDescent="0.25">
      <c r="A969">
        <v>966</v>
      </c>
      <c r="B969" s="132">
        <f t="shared" si="63"/>
        <v>160.83333333333331</v>
      </c>
      <c r="C969" s="162">
        <f>IF(B969&lt;(MAX(USER_INPUT!$J$14:$J$2000)),FINTERP(USER_INPUT!$J$14:$J$2000,USER_INPUT!$K$14:$K$2000,HYDROGRAPH!B969),0)</f>
        <v>0</v>
      </c>
      <c r="D969" s="132">
        <f t="shared" si="62"/>
        <v>0</v>
      </c>
      <c r="E969" s="162">
        <f t="shared" ref="E969:E1032" si="64">F968-(2*G968)</f>
        <v>0</v>
      </c>
      <c r="F969" s="162">
        <f t="shared" ref="F969:F1032" si="65">D969+E969</f>
        <v>0</v>
      </c>
      <c r="G969" s="162">
        <f>FINTERP(REFERENCE!$W$17:$W$67,REFERENCE!$V$17:$V$67,HYDROGRAPH!F969)</f>
        <v>0</v>
      </c>
      <c r="H969" s="132">
        <f>(F969-G969)/2*REFERENCE!$P$19</f>
        <v>0</v>
      </c>
      <c r="I969">
        <f>(FINTERP('STAGE-STORAGE'!$D$4:$D$54,'STAGE-STORAGE'!$A$4:$A$54,H969))</f>
        <v>0</v>
      </c>
    </row>
    <row r="970" spans="1:9" x14ac:dyDescent="0.25">
      <c r="A970">
        <v>967</v>
      </c>
      <c r="B970" s="132">
        <f t="shared" si="63"/>
        <v>161</v>
      </c>
      <c r="C970" s="162">
        <f>IF(B970&lt;(MAX(USER_INPUT!$J$14:$J$2000)),FINTERP(USER_INPUT!$J$14:$J$2000,USER_INPUT!$K$14:$K$2000,HYDROGRAPH!B970),0)</f>
        <v>0</v>
      </c>
      <c r="D970" s="132">
        <f t="shared" si="62"/>
        <v>0</v>
      </c>
      <c r="E970" s="162">
        <f t="shared" si="64"/>
        <v>0</v>
      </c>
      <c r="F970" s="162">
        <f t="shared" si="65"/>
        <v>0</v>
      </c>
      <c r="G970" s="162">
        <f>FINTERP(REFERENCE!$W$17:$W$67,REFERENCE!$V$17:$V$67,HYDROGRAPH!F970)</f>
        <v>0</v>
      </c>
      <c r="H970" s="132">
        <f>(F970-G970)/2*REFERENCE!$P$19</f>
        <v>0</v>
      </c>
      <c r="I970">
        <f>(FINTERP('STAGE-STORAGE'!$D$4:$D$54,'STAGE-STORAGE'!$A$4:$A$54,H970))</f>
        <v>0</v>
      </c>
    </row>
    <row r="971" spans="1:9" x14ac:dyDescent="0.25">
      <c r="A971">
        <v>968</v>
      </c>
      <c r="B971" s="132">
        <f t="shared" si="63"/>
        <v>161.16666666666666</v>
      </c>
      <c r="C971" s="162">
        <f>IF(B971&lt;(MAX(USER_INPUT!$J$14:$J$2000)),FINTERP(USER_INPUT!$J$14:$J$2000,USER_INPUT!$K$14:$K$2000,HYDROGRAPH!B971),0)</f>
        <v>0</v>
      </c>
      <c r="D971" s="132">
        <f t="shared" si="62"/>
        <v>0</v>
      </c>
      <c r="E971" s="162">
        <f t="shared" si="64"/>
        <v>0</v>
      </c>
      <c r="F971" s="162">
        <f t="shared" si="65"/>
        <v>0</v>
      </c>
      <c r="G971" s="162">
        <f>FINTERP(REFERENCE!$W$17:$W$67,REFERENCE!$V$17:$V$67,HYDROGRAPH!F971)</f>
        <v>0</v>
      </c>
      <c r="H971" s="132">
        <f>(F971-G971)/2*REFERENCE!$P$19</f>
        <v>0</v>
      </c>
      <c r="I971">
        <f>(FINTERP('STAGE-STORAGE'!$D$4:$D$54,'STAGE-STORAGE'!$A$4:$A$54,H971))</f>
        <v>0</v>
      </c>
    </row>
    <row r="972" spans="1:9" x14ac:dyDescent="0.25">
      <c r="A972">
        <v>969</v>
      </c>
      <c r="B972" s="132">
        <f t="shared" si="63"/>
        <v>161.33333333333331</v>
      </c>
      <c r="C972" s="162">
        <f>IF(B972&lt;(MAX(USER_INPUT!$J$14:$J$2000)),FINTERP(USER_INPUT!$J$14:$J$2000,USER_INPUT!$K$14:$K$2000,HYDROGRAPH!B972),0)</f>
        <v>0</v>
      </c>
      <c r="D972" s="132">
        <f t="shared" si="62"/>
        <v>0</v>
      </c>
      <c r="E972" s="162">
        <f t="shared" si="64"/>
        <v>0</v>
      </c>
      <c r="F972" s="162">
        <f t="shared" si="65"/>
        <v>0</v>
      </c>
      <c r="G972" s="162">
        <f>FINTERP(REFERENCE!$W$17:$W$67,REFERENCE!$V$17:$V$67,HYDROGRAPH!F972)</f>
        <v>0</v>
      </c>
      <c r="H972" s="132">
        <f>(F972-G972)/2*REFERENCE!$P$19</f>
        <v>0</v>
      </c>
      <c r="I972">
        <f>(FINTERP('STAGE-STORAGE'!$D$4:$D$54,'STAGE-STORAGE'!$A$4:$A$54,H972))</f>
        <v>0</v>
      </c>
    </row>
    <row r="973" spans="1:9" x14ac:dyDescent="0.25">
      <c r="A973">
        <v>970</v>
      </c>
      <c r="B973" s="132">
        <f t="shared" si="63"/>
        <v>161.5</v>
      </c>
      <c r="C973" s="162">
        <f>IF(B973&lt;(MAX(USER_INPUT!$J$14:$J$2000)),FINTERP(USER_INPUT!$J$14:$J$2000,USER_INPUT!$K$14:$K$2000,HYDROGRAPH!B973),0)</f>
        <v>0</v>
      </c>
      <c r="D973" s="132">
        <f t="shared" si="62"/>
        <v>0</v>
      </c>
      <c r="E973" s="162">
        <f t="shared" si="64"/>
        <v>0</v>
      </c>
      <c r="F973" s="162">
        <f t="shared" si="65"/>
        <v>0</v>
      </c>
      <c r="G973" s="162">
        <f>FINTERP(REFERENCE!$W$17:$W$67,REFERENCE!$V$17:$V$67,HYDROGRAPH!F973)</f>
        <v>0</v>
      </c>
      <c r="H973" s="132">
        <f>(F973-G973)/2*REFERENCE!$P$19</f>
        <v>0</v>
      </c>
      <c r="I973">
        <f>(FINTERP('STAGE-STORAGE'!$D$4:$D$54,'STAGE-STORAGE'!$A$4:$A$54,H973))</f>
        <v>0</v>
      </c>
    </row>
    <row r="974" spans="1:9" x14ac:dyDescent="0.25">
      <c r="A974">
        <v>971</v>
      </c>
      <c r="B974" s="132">
        <f t="shared" si="63"/>
        <v>161.66666666666666</v>
      </c>
      <c r="C974" s="162">
        <f>IF(B974&lt;(MAX(USER_INPUT!$J$14:$J$2000)),FINTERP(USER_INPUT!$J$14:$J$2000,USER_INPUT!$K$14:$K$2000,HYDROGRAPH!B974),0)</f>
        <v>0</v>
      </c>
      <c r="D974" s="132">
        <f t="shared" si="62"/>
        <v>0</v>
      </c>
      <c r="E974" s="162">
        <f t="shared" si="64"/>
        <v>0</v>
      </c>
      <c r="F974" s="162">
        <f t="shared" si="65"/>
        <v>0</v>
      </c>
      <c r="G974" s="162">
        <f>FINTERP(REFERENCE!$W$17:$W$67,REFERENCE!$V$17:$V$67,HYDROGRAPH!F974)</f>
        <v>0</v>
      </c>
      <c r="H974" s="132">
        <f>(F974-G974)/2*REFERENCE!$P$19</f>
        <v>0</v>
      </c>
      <c r="I974">
        <f>(FINTERP('STAGE-STORAGE'!$D$4:$D$54,'STAGE-STORAGE'!$A$4:$A$54,H974))</f>
        <v>0</v>
      </c>
    </row>
    <row r="975" spans="1:9" x14ac:dyDescent="0.25">
      <c r="A975">
        <v>972</v>
      </c>
      <c r="B975" s="132">
        <f t="shared" si="63"/>
        <v>161.83333333333331</v>
      </c>
      <c r="C975" s="162">
        <f>IF(B975&lt;(MAX(USER_INPUT!$J$14:$J$2000)),FINTERP(USER_INPUT!$J$14:$J$2000,USER_INPUT!$K$14:$K$2000,HYDROGRAPH!B975),0)</f>
        <v>0</v>
      </c>
      <c r="D975" s="132">
        <f t="shared" si="62"/>
        <v>0</v>
      </c>
      <c r="E975" s="162">
        <f t="shared" si="64"/>
        <v>0</v>
      </c>
      <c r="F975" s="162">
        <f t="shared" si="65"/>
        <v>0</v>
      </c>
      <c r="G975" s="162">
        <f>FINTERP(REFERENCE!$W$17:$W$67,REFERENCE!$V$17:$V$67,HYDROGRAPH!F975)</f>
        <v>0</v>
      </c>
      <c r="H975" s="132">
        <f>(F975-G975)/2*REFERENCE!$P$19</f>
        <v>0</v>
      </c>
      <c r="I975">
        <f>(FINTERP('STAGE-STORAGE'!$D$4:$D$54,'STAGE-STORAGE'!$A$4:$A$54,H975))</f>
        <v>0</v>
      </c>
    </row>
    <row r="976" spans="1:9" x14ac:dyDescent="0.25">
      <c r="A976">
        <v>973</v>
      </c>
      <c r="B976" s="132">
        <f t="shared" si="63"/>
        <v>162</v>
      </c>
      <c r="C976" s="162">
        <f>IF(B976&lt;(MAX(USER_INPUT!$J$14:$J$2000)),FINTERP(USER_INPUT!$J$14:$J$2000,USER_INPUT!$K$14:$K$2000,HYDROGRAPH!B976),0)</f>
        <v>0</v>
      </c>
      <c r="D976" s="132">
        <f t="shared" si="62"/>
        <v>0</v>
      </c>
      <c r="E976" s="162">
        <f t="shared" si="64"/>
        <v>0</v>
      </c>
      <c r="F976" s="162">
        <f t="shared" si="65"/>
        <v>0</v>
      </c>
      <c r="G976" s="162">
        <f>FINTERP(REFERENCE!$W$17:$W$67,REFERENCE!$V$17:$V$67,HYDROGRAPH!F976)</f>
        <v>0</v>
      </c>
      <c r="H976" s="132">
        <f>(F976-G976)/2*REFERENCE!$P$19</f>
        <v>0</v>
      </c>
      <c r="I976">
        <f>(FINTERP('STAGE-STORAGE'!$D$4:$D$54,'STAGE-STORAGE'!$A$4:$A$54,H976))</f>
        <v>0</v>
      </c>
    </row>
    <row r="977" spans="1:9" x14ac:dyDescent="0.25">
      <c r="A977">
        <v>974</v>
      </c>
      <c r="B977" s="132">
        <f t="shared" si="63"/>
        <v>162.16666666666666</v>
      </c>
      <c r="C977" s="162">
        <f>IF(B977&lt;(MAX(USER_INPUT!$J$14:$J$2000)),FINTERP(USER_INPUT!$J$14:$J$2000,USER_INPUT!$K$14:$K$2000,HYDROGRAPH!B977),0)</f>
        <v>0</v>
      </c>
      <c r="D977" s="132">
        <f t="shared" si="62"/>
        <v>0</v>
      </c>
      <c r="E977" s="162">
        <f t="shared" si="64"/>
        <v>0</v>
      </c>
      <c r="F977" s="162">
        <f t="shared" si="65"/>
        <v>0</v>
      </c>
      <c r="G977" s="162">
        <f>FINTERP(REFERENCE!$W$17:$W$67,REFERENCE!$V$17:$V$67,HYDROGRAPH!F977)</f>
        <v>0</v>
      </c>
      <c r="H977" s="132">
        <f>(F977-G977)/2*REFERENCE!$P$19</f>
        <v>0</v>
      </c>
      <c r="I977">
        <f>(FINTERP('STAGE-STORAGE'!$D$4:$D$54,'STAGE-STORAGE'!$A$4:$A$54,H977))</f>
        <v>0</v>
      </c>
    </row>
    <row r="978" spans="1:9" x14ac:dyDescent="0.25">
      <c r="A978">
        <v>975</v>
      </c>
      <c r="B978" s="132">
        <f t="shared" si="63"/>
        <v>162.33333333333331</v>
      </c>
      <c r="C978" s="162">
        <f>IF(B978&lt;(MAX(USER_INPUT!$J$14:$J$2000)),FINTERP(USER_INPUT!$J$14:$J$2000,USER_INPUT!$K$14:$K$2000,HYDROGRAPH!B978),0)</f>
        <v>0</v>
      </c>
      <c r="D978" s="132">
        <f t="shared" si="62"/>
        <v>0</v>
      </c>
      <c r="E978" s="162">
        <f t="shared" si="64"/>
        <v>0</v>
      </c>
      <c r="F978" s="162">
        <f t="shared" si="65"/>
        <v>0</v>
      </c>
      <c r="G978" s="162">
        <f>FINTERP(REFERENCE!$W$17:$W$67,REFERENCE!$V$17:$V$67,HYDROGRAPH!F978)</f>
        <v>0</v>
      </c>
      <c r="H978" s="132">
        <f>(F978-G978)/2*REFERENCE!$P$19</f>
        <v>0</v>
      </c>
      <c r="I978">
        <f>(FINTERP('STAGE-STORAGE'!$D$4:$D$54,'STAGE-STORAGE'!$A$4:$A$54,H978))</f>
        <v>0</v>
      </c>
    </row>
    <row r="979" spans="1:9" x14ac:dyDescent="0.25">
      <c r="A979">
        <v>976</v>
      </c>
      <c r="B979" s="132">
        <f t="shared" si="63"/>
        <v>162.5</v>
      </c>
      <c r="C979" s="162">
        <f>IF(B979&lt;(MAX(USER_INPUT!$J$14:$J$2000)),FINTERP(USER_INPUT!$J$14:$J$2000,USER_INPUT!$K$14:$K$2000,HYDROGRAPH!B979),0)</f>
        <v>0</v>
      </c>
      <c r="D979" s="132">
        <f t="shared" si="62"/>
        <v>0</v>
      </c>
      <c r="E979" s="162">
        <f t="shared" si="64"/>
        <v>0</v>
      </c>
      <c r="F979" s="162">
        <f t="shared" si="65"/>
        <v>0</v>
      </c>
      <c r="G979" s="162">
        <f>FINTERP(REFERENCE!$W$17:$W$67,REFERENCE!$V$17:$V$67,HYDROGRAPH!F979)</f>
        <v>0</v>
      </c>
      <c r="H979" s="132">
        <f>(F979-G979)/2*REFERENCE!$P$19</f>
        <v>0</v>
      </c>
      <c r="I979">
        <f>(FINTERP('STAGE-STORAGE'!$D$4:$D$54,'STAGE-STORAGE'!$A$4:$A$54,H979))</f>
        <v>0</v>
      </c>
    </row>
    <row r="980" spans="1:9" x14ac:dyDescent="0.25">
      <c r="A980">
        <v>977</v>
      </c>
      <c r="B980" s="132">
        <f t="shared" si="63"/>
        <v>162.66666666666666</v>
      </c>
      <c r="C980" s="162">
        <f>IF(B980&lt;(MAX(USER_INPUT!$J$14:$J$2000)),FINTERP(USER_INPUT!$J$14:$J$2000,USER_INPUT!$K$14:$K$2000,HYDROGRAPH!B980),0)</f>
        <v>0</v>
      </c>
      <c r="D980" s="132">
        <f t="shared" si="62"/>
        <v>0</v>
      </c>
      <c r="E980" s="162">
        <f t="shared" si="64"/>
        <v>0</v>
      </c>
      <c r="F980" s="162">
        <f t="shared" si="65"/>
        <v>0</v>
      </c>
      <c r="G980" s="162">
        <f>FINTERP(REFERENCE!$W$17:$W$67,REFERENCE!$V$17:$V$67,HYDROGRAPH!F980)</f>
        <v>0</v>
      </c>
      <c r="H980" s="132">
        <f>(F980-G980)/2*REFERENCE!$P$19</f>
        <v>0</v>
      </c>
      <c r="I980">
        <f>(FINTERP('STAGE-STORAGE'!$D$4:$D$54,'STAGE-STORAGE'!$A$4:$A$54,H980))</f>
        <v>0</v>
      </c>
    </row>
    <row r="981" spans="1:9" x14ac:dyDescent="0.25">
      <c r="A981">
        <v>978</v>
      </c>
      <c r="B981" s="132">
        <f t="shared" si="63"/>
        <v>162.83333333333331</v>
      </c>
      <c r="C981" s="162">
        <f>IF(B981&lt;(MAX(USER_INPUT!$J$14:$J$2000)),FINTERP(USER_INPUT!$J$14:$J$2000,USER_INPUT!$K$14:$K$2000,HYDROGRAPH!B981),0)</f>
        <v>0</v>
      </c>
      <c r="D981" s="132">
        <f t="shared" si="62"/>
        <v>0</v>
      </c>
      <c r="E981" s="162">
        <f t="shared" si="64"/>
        <v>0</v>
      </c>
      <c r="F981" s="162">
        <f t="shared" si="65"/>
        <v>0</v>
      </c>
      <c r="G981" s="162">
        <f>FINTERP(REFERENCE!$W$17:$W$67,REFERENCE!$V$17:$V$67,HYDROGRAPH!F981)</f>
        <v>0</v>
      </c>
      <c r="H981" s="132">
        <f>(F981-G981)/2*REFERENCE!$P$19</f>
        <v>0</v>
      </c>
      <c r="I981">
        <f>(FINTERP('STAGE-STORAGE'!$D$4:$D$54,'STAGE-STORAGE'!$A$4:$A$54,H981))</f>
        <v>0</v>
      </c>
    </row>
    <row r="982" spans="1:9" x14ac:dyDescent="0.25">
      <c r="A982">
        <v>979</v>
      </c>
      <c r="B982" s="132">
        <f t="shared" si="63"/>
        <v>163</v>
      </c>
      <c r="C982" s="162">
        <f>IF(B982&lt;(MAX(USER_INPUT!$J$14:$J$2000)),FINTERP(USER_INPUT!$J$14:$J$2000,USER_INPUT!$K$14:$K$2000,HYDROGRAPH!B982),0)</f>
        <v>0</v>
      </c>
      <c r="D982" s="132">
        <f t="shared" si="62"/>
        <v>0</v>
      </c>
      <c r="E982" s="162">
        <f t="shared" si="64"/>
        <v>0</v>
      </c>
      <c r="F982" s="162">
        <f t="shared" si="65"/>
        <v>0</v>
      </c>
      <c r="G982" s="162">
        <f>FINTERP(REFERENCE!$W$17:$W$67,REFERENCE!$V$17:$V$67,HYDROGRAPH!F982)</f>
        <v>0</v>
      </c>
      <c r="H982" s="132">
        <f>(F982-G982)/2*REFERENCE!$P$19</f>
        <v>0</v>
      </c>
      <c r="I982">
        <f>(FINTERP('STAGE-STORAGE'!$D$4:$D$54,'STAGE-STORAGE'!$A$4:$A$54,H982))</f>
        <v>0</v>
      </c>
    </row>
    <row r="983" spans="1:9" x14ac:dyDescent="0.25">
      <c r="A983">
        <v>980</v>
      </c>
      <c r="B983" s="132">
        <f t="shared" si="63"/>
        <v>163.16666666666666</v>
      </c>
      <c r="C983" s="162">
        <f>IF(B983&lt;(MAX(USER_INPUT!$J$14:$J$2000)),FINTERP(USER_INPUT!$J$14:$J$2000,USER_INPUT!$K$14:$K$2000,HYDROGRAPH!B983),0)</f>
        <v>0</v>
      </c>
      <c r="D983" s="132">
        <f t="shared" si="62"/>
        <v>0</v>
      </c>
      <c r="E983" s="162">
        <f t="shared" si="64"/>
        <v>0</v>
      </c>
      <c r="F983" s="162">
        <f t="shared" si="65"/>
        <v>0</v>
      </c>
      <c r="G983" s="162">
        <f>FINTERP(REFERENCE!$W$17:$W$67,REFERENCE!$V$17:$V$67,HYDROGRAPH!F983)</f>
        <v>0</v>
      </c>
      <c r="H983" s="132">
        <f>(F983-G983)/2*REFERENCE!$P$19</f>
        <v>0</v>
      </c>
      <c r="I983">
        <f>(FINTERP('STAGE-STORAGE'!$D$4:$D$54,'STAGE-STORAGE'!$A$4:$A$54,H983))</f>
        <v>0</v>
      </c>
    </row>
    <row r="984" spans="1:9" x14ac:dyDescent="0.25">
      <c r="A984">
        <v>981</v>
      </c>
      <c r="B984" s="132">
        <f t="shared" si="63"/>
        <v>163.33333333333331</v>
      </c>
      <c r="C984" s="162">
        <f>IF(B984&lt;(MAX(USER_INPUT!$J$14:$J$2000)),FINTERP(USER_INPUT!$J$14:$J$2000,USER_INPUT!$K$14:$K$2000,HYDROGRAPH!B984),0)</f>
        <v>0</v>
      </c>
      <c r="D984" s="132">
        <f t="shared" si="62"/>
        <v>0</v>
      </c>
      <c r="E984" s="162">
        <f t="shared" si="64"/>
        <v>0</v>
      </c>
      <c r="F984" s="162">
        <f t="shared" si="65"/>
        <v>0</v>
      </c>
      <c r="G984" s="162">
        <f>FINTERP(REFERENCE!$W$17:$W$67,REFERENCE!$V$17:$V$67,HYDROGRAPH!F984)</f>
        <v>0</v>
      </c>
      <c r="H984" s="132">
        <f>(F984-G984)/2*REFERENCE!$P$19</f>
        <v>0</v>
      </c>
      <c r="I984">
        <f>(FINTERP('STAGE-STORAGE'!$D$4:$D$54,'STAGE-STORAGE'!$A$4:$A$54,H984))</f>
        <v>0</v>
      </c>
    </row>
    <row r="985" spans="1:9" x14ac:dyDescent="0.25">
      <c r="A985">
        <v>982</v>
      </c>
      <c r="B985" s="132">
        <f t="shared" si="63"/>
        <v>163.5</v>
      </c>
      <c r="C985" s="162">
        <f>IF(B985&lt;(MAX(USER_INPUT!$J$14:$J$2000)),FINTERP(USER_INPUT!$J$14:$J$2000,USER_INPUT!$K$14:$K$2000,HYDROGRAPH!B985),0)</f>
        <v>0</v>
      </c>
      <c r="D985" s="132">
        <f t="shared" si="62"/>
        <v>0</v>
      </c>
      <c r="E985" s="162">
        <f t="shared" si="64"/>
        <v>0</v>
      </c>
      <c r="F985" s="162">
        <f t="shared" si="65"/>
        <v>0</v>
      </c>
      <c r="G985" s="162">
        <f>FINTERP(REFERENCE!$W$17:$W$67,REFERENCE!$V$17:$V$67,HYDROGRAPH!F985)</f>
        <v>0</v>
      </c>
      <c r="H985" s="132">
        <f>(F985-G985)/2*REFERENCE!$P$19</f>
        <v>0</v>
      </c>
      <c r="I985">
        <f>(FINTERP('STAGE-STORAGE'!$D$4:$D$54,'STAGE-STORAGE'!$A$4:$A$54,H985))</f>
        <v>0</v>
      </c>
    </row>
    <row r="986" spans="1:9" x14ac:dyDescent="0.25">
      <c r="A986">
        <v>983</v>
      </c>
      <c r="B986" s="132">
        <f t="shared" si="63"/>
        <v>163.66666666666666</v>
      </c>
      <c r="C986" s="162">
        <f>IF(B986&lt;(MAX(USER_INPUT!$J$14:$J$2000)),FINTERP(USER_INPUT!$J$14:$J$2000,USER_INPUT!$K$14:$K$2000,HYDROGRAPH!B986),0)</f>
        <v>0</v>
      </c>
      <c r="D986" s="132">
        <f t="shared" si="62"/>
        <v>0</v>
      </c>
      <c r="E986" s="162">
        <f t="shared" si="64"/>
        <v>0</v>
      </c>
      <c r="F986" s="162">
        <f t="shared" si="65"/>
        <v>0</v>
      </c>
      <c r="G986" s="162">
        <f>FINTERP(REFERENCE!$W$17:$W$67,REFERENCE!$V$17:$V$67,HYDROGRAPH!F986)</f>
        <v>0</v>
      </c>
      <c r="H986" s="132">
        <f>(F986-G986)/2*REFERENCE!$P$19</f>
        <v>0</v>
      </c>
      <c r="I986">
        <f>(FINTERP('STAGE-STORAGE'!$D$4:$D$54,'STAGE-STORAGE'!$A$4:$A$54,H986))</f>
        <v>0</v>
      </c>
    </row>
    <row r="987" spans="1:9" x14ac:dyDescent="0.25">
      <c r="A987">
        <v>984</v>
      </c>
      <c r="B987" s="132">
        <f t="shared" si="63"/>
        <v>163.83333333333331</v>
      </c>
      <c r="C987" s="162">
        <f>IF(B987&lt;(MAX(USER_INPUT!$J$14:$J$2000)),FINTERP(USER_INPUT!$J$14:$J$2000,USER_INPUT!$K$14:$K$2000,HYDROGRAPH!B987),0)</f>
        <v>0</v>
      </c>
      <c r="D987" s="132">
        <f t="shared" si="62"/>
        <v>0</v>
      </c>
      <c r="E987" s="162">
        <f t="shared" si="64"/>
        <v>0</v>
      </c>
      <c r="F987" s="162">
        <f t="shared" si="65"/>
        <v>0</v>
      </c>
      <c r="G987" s="162">
        <f>FINTERP(REFERENCE!$W$17:$W$67,REFERENCE!$V$17:$V$67,HYDROGRAPH!F987)</f>
        <v>0</v>
      </c>
      <c r="H987" s="132">
        <f>(F987-G987)/2*REFERENCE!$P$19</f>
        <v>0</v>
      </c>
      <c r="I987">
        <f>(FINTERP('STAGE-STORAGE'!$D$4:$D$54,'STAGE-STORAGE'!$A$4:$A$54,H987))</f>
        <v>0</v>
      </c>
    </row>
    <row r="988" spans="1:9" x14ac:dyDescent="0.25">
      <c r="A988">
        <v>985</v>
      </c>
      <c r="B988" s="132">
        <f t="shared" si="63"/>
        <v>164</v>
      </c>
      <c r="C988" s="162">
        <f>IF(B988&lt;(MAX(USER_INPUT!$J$14:$J$2000)),FINTERP(USER_INPUT!$J$14:$J$2000,USER_INPUT!$K$14:$K$2000,HYDROGRAPH!B988),0)</f>
        <v>0</v>
      </c>
      <c r="D988" s="132">
        <f t="shared" si="62"/>
        <v>0</v>
      </c>
      <c r="E988" s="162">
        <f t="shared" si="64"/>
        <v>0</v>
      </c>
      <c r="F988" s="162">
        <f t="shared" si="65"/>
        <v>0</v>
      </c>
      <c r="G988" s="162">
        <f>FINTERP(REFERENCE!$W$17:$W$67,REFERENCE!$V$17:$V$67,HYDROGRAPH!F988)</f>
        <v>0</v>
      </c>
      <c r="H988" s="132">
        <f>(F988-G988)/2*REFERENCE!$P$19</f>
        <v>0</v>
      </c>
      <c r="I988">
        <f>(FINTERP('STAGE-STORAGE'!$D$4:$D$54,'STAGE-STORAGE'!$A$4:$A$54,H988))</f>
        <v>0</v>
      </c>
    </row>
    <row r="989" spans="1:9" x14ac:dyDescent="0.25">
      <c r="A989">
        <v>986</v>
      </c>
      <c r="B989" s="132">
        <f t="shared" si="63"/>
        <v>164.16666666666666</v>
      </c>
      <c r="C989" s="162">
        <f>IF(B989&lt;(MAX(USER_INPUT!$J$14:$J$2000)),FINTERP(USER_INPUT!$J$14:$J$2000,USER_INPUT!$K$14:$K$2000,HYDROGRAPH!B989),0)</f>
        <v>0</v>
      </c>
      <c r="D989" s="132">
        <f t="shared" si="62"/>
        <v>0</v>
      </c>
      <c r="E989" s="162">
        <f t="shared" si="64"/>
        <v>0</v>
      </c>
      <c r="F989" s="162">
        <f t="shared" si="65"/>
        <v>0</v>
      </c>
      <c r="G989" s="162">
        <f>FINTERP(REFERENCE!$W$17:$W$67,REFERENCE!$V$17:$V$67,HYDROGRAPH!F989)</f>
        <v>0</v>
      </c>
      <c r="H989" s="132">
        <f>(F989-G989)/2*REFERENCE!$P$19</f>
        <v>0</v>
      </c>
      <c r="I989">
        <f>(FINTERP('STAGE-STORAGE'!$D$4:$D$54,'STAGE-STORAGE'!$A$4:$A$54,H989))</f>
        <v>0</v>
      </c>
    </row>
    <row r="990" spans="1:9" x14ac:dyDescent="0.25">
      <c r="A990">
        <v>987</v>
      </c>
      <c r="B990" s="132">
        <f t="shared" si="63"/>
        <v>164.33333333333331</v>
      </c>
      <c r="C990" s="162">
        <f>IF(B990&lt;(MAX(USER_INPUT!$J$14:$J$2000)),FINTERP(USER_INPUT!$J$14:$J$2000,USER_INPUT!$K$14:$K$2000,HYDROGRAPH!B990),0)</f>
        <v>0</v>
      </c>
      <c r="D990" s="132">
        <f t="shared" si="62"/>
        <v>0</v>
      </c>
      <c r="E990" s="162">
        <f t="shared" si="64"/>
        <v>0</v>
      </c>
      <c r="F990" s="162">
        <f t="shared" si="65"/>
        <v>0</v>
      </c>
      <c r="G990" s="162">
        <f>FINTERP(REFERENCE!$W$17:$W$67,REFERENCE!$V$17:$V$67,HYDROGRAPH!F990)</f>
        <v>0</v>
      </c>
      <c r="H990" s="132">
        <f>(F990-G990)/2*REFERENCE!$P$19</f>
        <v>0</v>
      </c>
      <c r="I990">
        <f>(FINTERP('STAGE-STORAGE'!$D$4:$D$54,'STAGE-STORAGE'!$A$4:$A$54,H990))</f>
        <v>0</v>
      </c>
    </row>
    <row r="991" spans="1:9" x14ac:dyDescent="0.25">
      <c r="A991">
        <v>988</v>
      </c>
      <c r="B991" s="132">
        <f t="shared" si="63"/>
        <v>164.5</v>
      </c>
      <c r="C991" s="162">
        <f>IF(B991&lt;(MAX(USER_INPUT!$J$14:$J$2000)),FINTERP(USER_INPUT!$J$14:$J$2000,USER_INPUT!$K$14:$K$2000,HYDROGRAPH!B991),0)</f>
        <v>0</v>
      </c>
      <c r="D991" s="132">
        <f t="shared" si="62"/>
        <v>0</v>
      </c>
      <c r="E991" s="162">
        <f t="shared" si="64"/>
        <v>0</v>
      </c>
      <c r="F991" s="162">
        <f t="shared" si="65"/>
        <v>0</v>
      </c>
      <c r="G991" s="162">
        <f>FINTERP(REFERENCE!$W$17:$W$67,REFERENCE!$V$17:$V$67,HYDROGRAPH!F991)</f>
        <v>0</v>
      </c>
      <c r="H991" s="132">
        <f>(F991-G991)/2*REFERENCE!$P$19</f>
        <v>0</v>
      </c>
      <c r="I991">
        <f>(FINTERP('STAGE-STORAGE'!$D$4:$D$54,'STAGE-STORAGE'!$A$4:$A$54,H991))</f>
        <v>0</v>
      </c>
    </row>
    <row r="992" spans="1:9" x14ac:dyDescent="0.25">
      <c r="A992">
        <v>989</v>
      </c>
      <c r="B992" s="132">
        <f t="shared" si="63"/>
        <v>164.66666666666666</v>
      </c>
      <c r="C992" s="162">
        <f>IF(B992&lt;(MAX(USER_INPUT!$J$14:$J$2000)),FINTERP(USER_INPUT!$J$14:$J$2000,USER_INPUT!$K$14:$K$2000,HYDROGRAPH!B992),0)</f>
        <v>0</v>
      </c>
      <c r="D992" s="132">
        <f t="shared" si="62"/>
        <v>0</v>
      </c>
      <c r="E992" s="162">
        <f t="shared" si="64"/>
        <v>0</v>
      </c>
      <c r="F992" s="162">
        <f t="shared" si="65"/>
        <v>0</v>
      </c>
      <c r="G992" s="162">
        <f>FINTERP(REFERENCE!$W$17:$W$67,REFERENCE!$V$17:$V$67,HYDROGRAPH!F992)</f>
        <v>0</v>
      </c>
      <c r="H992" s="132">
        <f>(F992-G992)/2*REFERENCE!$P$19</f>
        <v>0</v>
      </c>
      <c r="I992">
        <f>(FINTERP('STAGE-STORAGE'!$D$4:$D$54,'STAGE-STORAGE'!$A$4:$A$54,H992))</f>
        <v>0</v>
      </c>
    </row>
    <row r="993" spans="1:9" x14ac:dyDescent="0.25">
      <c r="A993">
        <v>990</v>
      </c>
      <c r="B993" s="132">
        <f t="shared" si="63"/>
        <v>164.83333333333331</v>
      </c>
      <c r="C993" s="162">
        <f>IF(B993&lt;(MAX(USER_INPUT!$J$14:$J$2000)),FINTERP(USER_INPUT!$J$14:$J$2000,USER_INPUT!$K$14:$K$2000,HYDROGRAPH!B993),0)</f>
        <v>0</v>
      </c>
      <c r="D993" s="132">
        <f t="shared" si="62"/>
        <v>0</v>
      </c>
      <c r="E993" s="162">
        <f t="shared" si="64"/>
        <v>0</v>
      </c>
      <c r="F993" s="162">
        <f t="shared" si="65"/>
        <v>0</v>
      </c>
      <c r="G993" s="162">
        <f>FINTERP(REFERENCE!$W$17:$W$67,REFERENCE!$V$17:$V$67,HYDROGRAPH!F993)</f>
        <v>0</v>
      </c>
      <c r="H993" s="132">
        <f>(F993-G993)/2*REFERENCE!$P$19</f>
        <v>0</v>
      </c>
      <c r="I993">
        <f>(FINTERP('STAGE-STORAGE'!$D$4:$D$54,'STAGE-STORAGE'!$A$4:$A$54,H993))</f>
        <v>0</v>
      </c>
    </row>
    <row r="994" spans="1:9" x14ac:dyDescent="0.25">
      <c r="A994">
        <v>991</v>
      </c>
      <c r="B994" s="132">
        <f t="shared" si="63"/>
        <v>165</v>
      </c>
      <c r="C994" s="162">
        <f>IF(B994&lt;(MAX(USER_INPUT!$J$14:$J$2000)),FINTERP(USER_INPUT!$J$14:$J$2000,USER_INPUT!$K$14:$K$2000,HYDROGRAPH!B994),0)</f>
        <v>0</v>
      </c>
      <c r="D994" s="132">
        <f t="shared" si="62"/>
        <v>0</v>
      </c>
      <c r="E994" s="162">
        <f t="shared" si="64"/>
        <v>0</v>
      </c>
      <c r="F994" s="162">
        <f t="shared" si="65"/>
        <v>0</v>
      </c>
      <c r="G994" s="162">
        <f>FINTERP(REFERENCE!$W$17:$W$67,REFERENCE!$V$17:$V$67,HYDROGRAPH!F994)</f>
        <v>0</v>
      </c>
      <c r="H994" s="132">
        <f>(F994-G994)/2*REFERENCE!$P$19</f>
        <v>0</v>
      </c>
      <c r="I994">
        <f>(FINTERP('STAGE-STORAGE'!$D$4:$D$54,'STAGE-STORAGE'!$A$4:$A$54,H994))</f>
        <v>0</v>
      </c>
    </row>
    <row r="995" spans="1:9" x14ac:dyDescent="0.25">
      <c r="A995">
        <v>992</v>
      </c>
      <c r="B995" s="132">
        <f t="shared" si="63"/>
        <v>165.16666666666666</v>
      </c>
      <c r="C995" s="162">
        <f>IF(B995&lt;(MAX(USER_INPUT!$J$14:$J$2000)),FINTERP(USER_INPUT!$J$14:$J$2000,USER_INPUT!$K$14:$K$2000,HYDROGRAPH!B995),0)</f>
        <v>0</v>
      </c>
      <c r="D995" s="132">
        <f t="shared" si="62"/>
        <v>0</v>
      </c>
      <c r="E995" s="162">
        <f t="shared" si="64"/>
        <v>0</v>
      </c>
      <c r="F995" s="162">
        <f t="shared" si="65"/>
        <v>0</v>
      </c>
      <c r="G995" s="162">
        <f>FINTERP(REFERENCE!$W$17:$W$67,REFERENCE!$V$17:$V$67,HYDROGRAPH!F995)</f>
        <v>0</v>
      </c>
      <c r="H995" s="132">
        <f>(F995-G995)/2*REFERENCE!$P$19</f>
        <v>0</v>
      </c>
      <c r="I995">
        <f>(FINTERP('STAGE-STORAGE'!$D$4:$D$54,'STAGE-STORAGE'!$A$4:$A$54,H995))</f>
        <v>0</v>
      </c>
    </row>
    <row r="996" spans="1:9" x14ac:dyDescent="0.25">
      <c r="A996">
        <v>993</v>
      </c>
      <c r="B996" s="132">
        <f t="shared" si="63"/>
        <v>165.33333333333331</v>
      </c>
      <c r="C996" s="162">
        <f>IF(B996&lt;(MAX(USER_INPUT!$J$14:$J$2000)),FINTERP(USER_INPUT!$J$14:$J$2000,USER_INPUT!$K$14:$K$2000,HYDROGRAPH!B996),0)</f>
        <v>0</v>
      </c>
      <c r="D996" s="132">
        <f t="shared" si="62"/>
        <v>0</v>
      </c>
      <c r="E996" s="162">
        <f t="shared" si="64"/>
        <v>0</v>
      </c>
      <c r="F996" s="162">
        <f t="shared" si="65"/>
        <v>0</v>
      </c>
      <c r="G996" s="162">
        <f>FINTERP(REFERENCE!$W$17:$W$67,REFERENCE!$V$17:$V$67,HYDROGRAPH!F996)</f>
        <v>0</v>
      </c>
      <c r="H996" s="132">
        <f>(F996-G996)/2*REFERENCE!$P$19</f>
        <v>0</v>
      </c>
      <c r="I996">
        <f>(FINTERP('STAGE-STORAGE'!$D$4:$D$54,'STAGE-STORAGE'!$A$4:$A$54,H996))</f>
        <v>0</v>
      </c>
    </row>
    <row r="997" spans="1:9" x14ac:dyDescent="0.25">
      <c r="A997">
        <v>994</v>
      </c>
      <c r="B997" s="132">
        <f t="shared" si="63"/>
        <v>165.5</v>
      </c>
      <c r="C997" s="162">
        <f>IF(B997&lt;(MAX(USER_INPUT!$J$14:$J$2000)),FINTERP(USER_INPUT!$J$14:$J$2000,USER_INPUT!$K$14:$K$2000,HYDROGRAPH!B997),0)</f>
        <v>0</v>
      </c>
      <c r="D997" s="132">
        <f t="shared" si="62"/>
        <v>0</v>
      </c>
      <c r="E997" s="162">
        <f t="shared" si="64"/>
        <v>0</v>
      </c>
      <c r="F997" s="162">
        <f t="shared" si="65"/>
        <v>0</v>
      </c>
      <c r="G997" s="162">
        <f>FINTERP(REFERENCE!$W$17:$W$67,REFERENCE!$V$17:$V$67,HYDROGRAPH!F997)</f>
        <v>0</v>
      </c>
      <c r="H997" s="132">
        <f>(F997-G997)/2*REFERENCE!$P$19</f>
        <v>0</v>
      </c>
      <c r="I997">
        <f>(FINTERP('STAGE-STORAGE'!$D$4:$D$54,'STAGE-STORAGE'!$A$4:$A$54,H997))</f>
        <v>0</v>
      </c>
    </row>
    <row r="998" spans="1:9" x14ac:dyDescent="0.25">
      <c r="A998">
        <v>995</v>
      </c>
      <c r="B998" s="132">
        <f t="shared" si="63"/>
        <v>165.66666666666666</v>
      </c>
      <c r="C998" s="162">
        <f>IF(B998&lt;(MAX(USER_INPUT!$J$14:$J$2000)),FINTERP(USER_INPUT!$J$14:$J$2000,USER_INPUT!$K$14:$K$2000,HYDROGRAPH!B998),0)</f>
        <v>0</v>
      </c>
      <c r="D998" s="132">
        <f t="shared" si="62"/>
        <v>0</v>
      </c>
      <c r="E998" s="162">
        <f t="shared" si="64"/>
        <v>0</v>
      </c>
      <c r="F998" s="162">
        <f t="shared" si="65"/>
        <v>0</v>
      </c>
      <c r="G998" s="162">
        <f>FINTERP(REFERENCE!$W$17:$W$67,REFERENCE!$V$17:$V$67,HYDROGRAPH!F998)</f>
        <v>0</v>
      </c>
      <c r="H998" s="132">
        <f>(F998-G998)/2*REFERENCE!$P$19</f>
        <v>0</v>
      </c>
      <c r="I998">
        <f>(FINTERP('STAGE-STORAGE'!$D$4:$D$54,'STAGE-STORAGE'!$A$4:$A$54,H998))</f>
        <v>0</v>
      </c>
    </row>
    <row r="999" spans="1:9" x14ac:dyDescent="0.25">
      <c r="A999">
        <v>996</v>
      </c>
      <c r="B999" s="132">
        <f t="shared" si="63"/>
        <v>165.83333333333331</v>
      </c>
      <c r="C999" s="162">
        <f>IF(B999&lt;(MAX(USER_INPUT!$J$14:$J$2000)),FINTERP(USER_INPUT!$J$14:$J$2000,USER_INPUT!$K$14:$K$2000,HYDROGRAPH!B999),0)</f>
        <v>0</v>
      </c>
      <c r="D999" s="132">
        <f t="shared" si="62"/>
        <v>0</v>
      </c>
      <c r="E999" s="162">
        <f t="shared" si="64"/>
        <v>0</v>
      </c>
      <c r="F999" s="162">
        <f t="shared" si="65"/>
        <v>0</v>
      </c>
      <c r="G999" s="162">
        <f>FINTERP(REFERENCE!$W$17:$W$67,REFERENCE!$V$17:$V$67,HYDROGRAPH!F999)</f>
        <v>0</v>
      </c>
      <c r="H999" s="132">
        <f>(F999-G999)/2*REFERENCE!$P$19</f>
        <v>0</v>
      </c>
      <c r="I999">
        <f>(FINTERP('STAGE-STORAGE'!$D$4:$D$54,'STAGE-STORAGE'!$A$4:$A$54,H999))</f>
        <v>0</v>
      </c>
    </row>
    <row r="1000" spans="1:9" x14ac:dyDescent="0.25">
      <c r="A1000">
        <v>997</v>
      </c>
      <c r="B1000" s="132">
        <f t="shared" si="63"/>
        <v>166</v>
      </c>
      <c r="C1000" s="162">
        <f>IF(B1000&lt;(MAX(USER_INPUT!$J$14:$J$2000)),FINTERP(USER_INPUT!$J$14:$J$2000,USER_INPUT!$K$14:$K$2000,HYDROGRAPH!B1000),0)</f>
        <v>0</v>
      </c>
      <c r="D1000" s="132">
        <f t="shared" si="62"/>
        <v>0</v>
      </c>
      <c r="E1000" s="162">
        <f t="shared" si="64"/>
        <v>0</v>
      </c>
      <c r="F1000" s="162">
        <f t="shared" si="65"/>
        <v>0</v>
      </c>
      <c r="G1000" s="162">
        <f>FINTERP(REFERENCE!$W$17:$W$67,REFERENCE!$V$17:$V$67,HYDROGRAPH!F1000)</f>
        <v>0</v>
      </c>
      <c r="H1000" s="132">
        <f>(F1000-G1000)/2*REFERENCE!$P$19</f>
        <v>0</v>
      </c>
      <c r="I1000">
        <f>(FINTERP('STAGE-STORAGE'!$D$4:$D$54,'STAGE-STORAGE'!$A$4:$A$54,H1000))</f>
        <v>0</v>
      </c>
    </row>
    <row r="1001" spans="1:9" x14ac:dyDescent="0.25">
      <c r="A1001">
        <v>998</v>
      </c>
      <c r="B1001" s="132">
        <f t="shared" si="63"/>
        <v>166.16666666666666</v>
      </c>
      <c r="C1001" s="162">
        <f>IF(B1001&lt;(MAX(USER_INPUT!$J$14:$J$2000)),FINTERP(USER_INPUT!$J$14:$J$2000,USER_INPUT!$K$14:$K$2000,HYDROGRAPH!B1001),0)</f>
        <v>0</v>
      </c>
      <c r="D1001" s="132">
        <f t="shared" si="62"/>
        <v>0</v>
      </c>
      <c r="E1001" s="162">
        <f t="shared" si="64"/>
        <v>0</v>
      </c>
      <c r="F1001" s="162">
        <f t="shared" si="65"/>
        <v>0</v>
      </c>
      <c r="G1001" s="162">
        <f>FINTERP(REFERENCE!$W$17:$W$67,REFERENCE!$V$17:$V$67,HYDROGRAPH!F1001)</f>
        <v>0</v>
      </c>
      <c r="H1001" s="132">
        <f>(F1001-G1001)/2*REFERENCE!$P$19</f>
        <v>0</v>
      </c>
      <c r="I1001">
        <f>(FINTERP('STAGE-STORAGE'!$D$4:$D$54,'STAGE-STORAGE'!$A$4:$A$54,H1001))</f>
        <v>0</v>
      </c>
    </row>
    <row r="1002" spans="1:9" x14ac:dyDescent="0.25">
      <c r="A1002">
        <v>999</v>
      </c>
      <c r="B1002" s="132">
        <f t="shared" si="63"/>
        <v>166.33333333333331</v>
      </c>
      <c r="C1002" s="162">
        <f>IF(B1002&lt;(MAX(USER_INPUT!$J$14:$J$2000)),FINTERP(USER_INPUT!$J$14:$J$2000,USER_INPUT!$K$14:$K$2000,HYDROGRAPH!B1002),0)</f>
        <v>0</v>
      </c>
      <c r="D1002" s="132">
        <f t="shared" si="62"/>
        <v>0</v>
      </c>
      <c r="E1002" s="162">
        <f t="shared" si="64"/>
        <v>0</v>
      </c>
      <c r="F1002" s="162">
        <f t="shared" si="65"/>
        <v>0</v>
      </c>
      <c r="G1002" s="162">
        <f>FINTERP(REFERENCE!$W$17:$W$67,REFERENCE!$V$17:$V$67,HYDROGRAPH!F1002)</f>
        <v>0</v>
      </c>
      <c r="H1002" s="132">
        <f>(F1002-G1002)/2*REFERENCE!$P$19</f>
        <v>0</v>
      </c>
      <c r="I1002">
        <f>(FINTERP('STAGE-STORAGE'!$D$4:$D$54,'STAGE-STORAGE'!$A$4:$A$54,H1002))</f>
        <v>0</v>
      </c>
    </row>
    <row r="1003" spans="1:9" x14ac:dyDescent="0.25">
      <c r="A1003">
        <v>1000</v>
      </c>
      <c r="B1003" s="132">
        <f t="shared" si="63"/>
        <v>166.5</v>
      </c>
      <c r="C1003" s="162">
        <f>IF(B1003&lt;(MAX(USER_INPUT!$J$14:$J$2000)),FINTERP(USER_INPUT!$J$14:$J$2000,USER_INPUT!$K$14:$K$2000,HYDROGRAPH!B1003),0)</f>
        <v>0</v>
      </c>
      <c r="D1003" s="132">
        <f t="shared" si="62"/>
        <v>0</v>
      </c>
      <c r="E1003" s="162">
        <f t="shared" si="64"/>
        <v>0</v>
      </c>
      <c r="F1003" s="162">
        <f t="shared" si="65"/>
        <v>0</v>
      </c>
      <c r="G1003" s="162">
        <f>FINTERP(REFERENCE!$W$17:$W$67,REFERENCE!$V$17:$V$67,HYDROGRAPH!F1003)</f>
        <v>0</v>
      </c>
      <c r="H1003" s="132">
        <f>(F1003-G1003)/2*REFERENCE!$P$19</f>
        <v>0</v>
      </c>
      <c r="I1003">
        <f>(FINTERP('STAGE-STORAGE'!$D$4:$D$54,'STAGE-STORAGE'!$A$4:$A$54,H1003))</f>
        <v>0</v>
      </c>
    </row>
    <row r="1004" spans="1:9" x14ac:dyDescent="0.25">
      <c r="A1004">
        <v>1001</v>
      </c>
      <c r="B1004" s="132">
        <f t="shared" si="63"/>
        <v>166.66666666666666</v>
      </c>
      <c r="C1004" s="162">
        <f>IF(B1004&lt;(MAX(USER_INPUT!$J$14:$J$2000)),FINTERP(USER_INPUT!$J$14:$J$2000,USER_INPUT!$K$14:$K$2000,HYDROGRAPH!B1004),0)</f>
        <v>0</v>
      </c>
      <c r="D1004" s="132">
        <f t="shared" si="62"/>
        <v>0</v>
      </c>
      <c r="E1004" s="162">
        <f t="shared" si="64"/>
        <v>0</v>
      </c>
      <c r="F1004" s="162">
        <f t="shared" si="65"/>
        <v>0</v>
      </c>
      <c r="G1004" s="162">
        <f>FINTERP(REFERENCE!$W$17:$W$67,REFERENCE!$V$17:$V$67,HYDROGRAPH!F1004)</f>
        <v>0</v>
      </c>
      <c r="H1004" s="132">
        <f>(F1004-G1004)/2*REFERENCE!$P$19</f>
        <v>0</v>
      </c>
      <c r="I1004">
        <f>(FINTERP('STAGE-STORAGE'!$D$4:$D$54,'STAGE-STORAGE'!$A$4:$A$54,H1004))</f>
        <v>0</v>
      </c>
    </row>
    <row r="1005" spans="1:9" x14ac:dyDescent="0.25">
      <c r="A1005">
        <v>1002</v>
      </c>
      <c r="B1005" s="132">
        <f t="shared" si="63"/>
        <v>166.83333333333331</v>
      </c>
      <c r="C1005" s="162">
        <f>IF(B1005&lt;(MAX(USER_INPUT!$J$14:$J$2000)),FINTERP(USER_INPUT!$J$14:$J$2000,USER_INPUT!$K$14:$K$2000,HYDROGRAPH!B1005),0)</f>
        <v>0</v>
      </c>
      <c r="D1005" s="132">
        <f t="shared" si="62"/>
        <v>0</v>
      </c>
      <c r="E1005" s="162">
        <f t="shared" si="64"/>
        <v>0</v>
      </c>
      <c r="F1005" s="162">
        <f t="shared" si="65"/>
        <v>0</v>
      </c>
      <c r="G1005" s="162">
        <f>FINTERP(REFERENCE!$W$17:$W$67,REFERENCE!$V$17:$V$67,HYDROGRAPH!F1005)</f>
        <v>0</v>
      </c>
      <c r="H1005" s="132">
        <f>(F1005-G1005)/2*REFERENCE!$P$19</f>
        <v>0</v>
      </c>
      <c r="I1005">
        <f>(FINTERP('STAGE-STORAGE'!$D$4:$D$54,'STAGE-STORAGE'!$A$4:$A$54,H1005))</f>
        <v>0</v>
      </c>
    </row>
    <row r="1006" spans="1:9" x14ac:dyDescent="0.25">
      <c r="A1006">
        <v>1003</v>
      </c>
      <c r="B1006" s="132">
        <f t="shared" si="63"/>
        <v>167</v>
      </c>
      <c r="C1006" s="162">
        <f>IF(B1006&lt;(MAX(USER_INPUT!$J$14:$J$2000)),FINTERP(USER_INPUT!$J$14:$J$2000,USER_INPUT!$K$14:$K$2000,HYDROGRAPH!B1006),0)</f>
        <v>0</v>
      </c>
      <c r="D1006" s="132">
        <f t="shared" si="62"/>
        <v>0</v>
      </c>
      <c r="E1006" s="162">
        <f t="shared" si="64"/>
        <v>0</v>
      </c>
      <c r="F1006" s="162">
        <f t="shared" si="65"/>
        <v>0</v>
      </c>
      <c r="G1006" s="162">
        <f>FINTERP(REFERENCE!$W$17:$W$67,REFERENCE!$V$17:$V$67,HYDROGRAPH!F1006)</f>
        <v>0</v>
      </c>
      <c r="H1006" s="132">
        <f>(F1006-G1006)/2*REFERENCE!$P$19</f>
        <v>0</v>
      </c>
      <c r="I1006">
        <f>(FINTERP('STAGE-STORAGE'!$D$4:$D$54,'STAGE-STORAGE'!$A$4:$A$54,H1006))</f>
        <v>0</v>
      </c>
    </row>
    <row r="1007" spans="1:9" x14ac:dyDescent="0.25">
      <c r="A1007">
        <v>1004</v>
      </c>
      <c r="B1007" s="132">
        <f t="shared" si="63"/>
        <v>167.16666666666666</v>
      </c>
      <c r="C1007" s="162">
        <f>IF(B1007&lt;(MAX(USER_INPUT!$J$14:$J$2000)),FINTERP(USER_INPUT!$J$14:$J$2000,USER_INPUT!$K$14:$K$2000,HYDROGRAPH!B1007),0)</f>
        <v>0</v>
      </c>
      <c r="D1007" s="132">
        <f t="shared" si="62"/>
        <v>0</v>
      </c>
      <c r="E1007" s="162">
        <f t="shared" si="64"/>
        <v>0</v>
      </c>
      <c r="F1007" s="162">
        <f t="shared" si="65"/>
        <v>0</v>
      </c>
      <c r="G1007" s="162">
        <f>FINTERP(REFERENCE!$W$17:$W$67,REFERENCE!$V$17:$V$67,HYDROGRAPH!F1007)</f>
        <v>0</v>
      </c>
      <c r="H1007" s="132">
        <f>(F1007-G1007)/2*REFERENCE!$P$19</f>
        <v>0</v>
      </c>
      <c r="I1007">
        <f>(FINTERP('STAGE-STORAGE'!$D$4:$D$54,'STAGE-STORAGE'!$A$4:$A$54,H1007))</f>
        <v>0</v>
      </c>
    </row>
    <row r="1008" spans="1:9" x14ac:dyDescent="0.25">
      <c r="A1008">
        <v>1005</v>
      </c>
      <c r="B1008" s="132">
        <f t="shared" si="63"/>
        <v>167.33333333333331</v>
      </c>
      <c r="C1008" s="162">
        <f>IF(B1008&lt;(MAX(USER_INPUT!$J$14:$J$2000)),FINTERP(USER_INPUT!$J$14:$J$2000,USER_INPUT!$K$14:$K$2000,HYDROGRAPH!B1008),0)</f>
        <v>0</v>
      </c>
      <c r="D1008" s="132">
        <f t="shared" si="62"/>
        <v>0</v>
      </c>
      <c r="E1008" s="162">
        <f t="shared" si="64"/>
        <v>0</v>
      </c>
      <c r="F1008" s="162">
        <f t="shared" si="65"/>
        <v>0</v>
      </c>
      <c r="G1008" s="162">
        <f>FINTERP(REFERENCE!$W$17:$W$67,REFERENCE!$V$17:$V$67,HYDROGRAPH!F1008)</f>
        <v>0</v>
      </c>
      <c r="H1008" s="132">
        <f>(F1008-G1008)/2*REFERENCE!$P$19</f>
        <v>0</v>
      </c>
      <c r="I1008">
        <f>(FINTERP('STAGE-STORAGE'!$D$4:$D$54,'STAGE-STORAGE'!$A$4:$A$54,H1008))</f>
        <v>0</v>
      </c>
    </row>
    <row r="1009" spans="1:9" x14ac:dyDescent="0.25">
      <c r="A1009">
        <v>1006</v>
      </c>
      <c r="B1009" s="132">
        <f t="shared" si="63"/>
        <v>167.5</v>
      </c>
      <c r="C1009" s="162">
        <f>IF(B1009&lt;(MAX(USER_INPUT!$J$14:$J$2000)),FINTERP(USER_INPUT!$J$14:$J$2000,USER_INPUT!$K$14:$K$2000,HYDROGRAPH!B1009),0)</f>
        <v>0</v>
      </c>
      <c r="D1009" s="132">
        <f t="shared" si="62"/>
        <v>0</v>
      </c>
      <c r="E1009" s="162">
        <f t="shared" si="64"/>
        <v>0</v>
      </c>
      <c r="F1009" s="162">
        <f t="shared" si="65"/>
        <v>0</v>
      </c>
      <c r="G1009" s="162">
        <f>FINTERP(REFERENCE!$W$17:$W$67,REFERENCE!$V$17:$V$67,HYDROGRAPH!F1009)</f>
        <v>0</v>
      </c>
      <c r="H1009" s="132">
        <f>(F1009-G1009)/2*REFERENCE!$P$19</f>
        <v>0</v>
      </c>
      <c r="I1009">
        <f>(FINTERP('STAGE-STORAGE'!$D$4:$D$54,'STAGE-STORAGE'!$A$4:$A$54,H1009))</f>
        <v>0</v>
      </c>
    </row>
    <row r="1010" spans="1:9" x14ac:dyDescent="0.25">
      <c r="A1010">
        <v>1007</v>
      </c>
      <c r="B1010" s="132">
        <f t="shared" si="63"/>
        <v>167.66666666666666</v>
      </c>
      <c r="C1010" s="162">
        <f>IF(B1010&lt;(MAX(USER_INPUT!$J$14:$J$2000)),FINTERP(USER_INPUT!$J$14:$J$2000,USER_INPUT!$K$14:$K$2000,HYDROGRAPH!B1010),0)</f>
        <v>0</v>
      </c>
      <c r="D1010" s="132">
        <f t="shared" si="62"/>
        <v>0</v>
      </c>
      <c r="E1010" s="162">
        <f t="shared" si="64"/>
        <v>0</v>
      </c>
      <c r="F1010" s="162">
        <f t="shared" si="65"/>
        <v>0</v>
      </c>
      <c r="G1010" s="162">
        <f>FINTERP(REFERENCE!$W$17:$W$67,REFERENCE!$V$17:$V$67,HYDROGRAPH!F1010)</f>
        <v>0</v>
      </c>
      <c r="H1010" s="132">
        <f>(F1010-G1010)/2*REFERENCE!$P$19</f>
        <v>0</v>
      </c>
      <c r="I1010">
        <f>(FINTERP('STAGE-STORAGE'!$D$4:$D$54,'STAGE-STORAGE'!$A$4:$A$54,H1010))</f>
        <v>0</v>
      </c>
    </row>
    <row r="1011" spans="1:9" x14ac:dyDescent="0.25">
      <c r="A1011">
        <v>1008</v>
      </c>
      <c r="B1011" s="132">
        <f t="shared" si="63"/>
        <v>167.83333333333331</v>
      </c>
      <c r="C1011" s="162">
        <f>IF(B1011&lt;(MAX(USER_INPUT!$J$14:$J$2000)),FINTERP(USER_INPUT!$J$14:$J$2000,USER_INPUT!$K$14:$K$2000,HYDROGRAPH!B1011),0)</f>
        <v>0</v>
      </c>
      <c r="D1011" s="132">
        <f t="shared" si="62"/>
        <v>0</v>
      </c>
      <c r="E1011" s="162">
        <f t="shared" si="64"/>
        <v>0</v>
      </c>
      <c r="F1011" s="162">
        <f t="shared" si="65"/>
        <v>0</v>
      </c>
      <c r="G1011" s="162">
        <f>FINTERP(REFERENCE!$W$17:$W$67,REFERENCE!$V$17:$V$67,HYDROGRAPH!F1011)</f>
        <v>0</v>
      </c>
      <c r="H1011" s="132">
        <f>(F1011-G1011)/2*REFERENCE!$P$19</f>
        <v>0</v>
      </c>
      <c r="I1011">
        <f>(FINTERP('STAGE-STORAGE'!$D$4:$D$54,'STAGE-STORAGE'!$A$4:$A$54,H1011))</f>
        <v>0</v>
      </c>
    </row>
    <row r="1012" spans="1:9" x14ac:dyDescent="0.25">
      <c r="A1012">
        <v>1009</v>
      </c>
      <c r="B1012" s="132">
        <f t="shared" si="63"/>
        <v>168</v>
      </c>
      <c r="C1012" s="162">
        <f>IF(B1012&lt;(MAX(USER_INPUT!$J$14:$J$2000)),FINTERP(USER_INPUT!$J$14:$J$2000,USER_INPUT!$K$14:$K$2000,HYDROGRAPH!B1012),0)</f>
        <v>0</v>
      </c>
      <c r="D1012" s="132">
        <f t="shared" si="62"/>
        <v>0</v>
      </c>
      <c r="E1012" s="162">
        <f t="shared" si="64"/>
        <v>0</v>
      </c>
      <c r="F1012" s="162">
        <f t="shared" si="65"/>
        <v>0</v>
      </c>
      <c r="G1012" s="162">
        <f>FINTERP(REFERENCE!$W$17:$W$67,REFERENCE!$V$17:$V$67,HYDROGRAPH!F1012)</f>
        <v>0</v>
      </c>
      <c r="H1012" s="132">
        <f>(F1012-G1012)/2*REFERENCE!$P$19</f>
        <v>0</v>
      </c>
      <c r="I1012">
        <f>(FINTERP('STAGE-STORAGE'!$D$4:$D$54,'STAGE-STORAGE'!$A$4:$A$54,H1012))</f>
        <v>0</v>
      </c>
    </row>
    <row r="1013" spans="1:9" x14ac:dyDescent="0.25">
      <c r="A1013">
        <v>1010</v>
      </c>
      <c r="B1013" s="132">
        <f t="shared" si="63"/>
        <v>168.16666666666666</v>
      </c>
      <c r="C1013" s="162">
        <f>IF(B1013&lt;(MAX(USER_INPUT!$J$14:$J$2000)),FINTERP(USER_INPUT!$J$14:$J$2000,USER_INPUT!$K$14:$K$2000,HYDROGRAPH!B1013),0)</f>
        <v>0</v>
      </c>
      <c r="D1013" s="132">
        <f t="shared" si="62"/>
        <v>0</v>
      </c>
      <c r="E1013" s="162">
        <f t="shared" si="64"/>
        <v>0</v>
      </c>
      <c r="F1013" s="162">
        <f t="shared" si="65"/>
        <v>0</v>
      </c>
      <c r="G1013" s="162">
        <f>FINTERP(REFERENCE!$W$17:$W$67,REFERENCE!$V$17:$V$67,HYDROGRAPH!F1013)</f>
        <v>0</v>
      </c>
      <c r="H1013" s="132">
        <f>(F1013-G1013)/2*REFERENCE!$P$19</f>
        <v>0</v>
      </c>
      <c r="I1013">
        <f>(FINTERP('STAGE-STORAGE'!$D$4:$D$54,'STAGE-STORAGE'!$A$4:$A$54,H1013))</f>
        <v>0</v>
      </c>
    </row>
    <row r="1014" spans="1:9" x14ac:dyDescent="0.25">
      <c r="A1014">
        <v>1011</v>
      </c>
      <c r="B1014" s="132">
        <f t="shared" si="63"/>
        <v>168.33333333333331</v>
      </c>
      <c r="C1014" s="162">
        <f>IF(B1014&lt;(MAX(USER_INPUT!$J$14:$J$2000)),FINTERP(USER_INPUT!$J$14:$J$2000,USER_INPUT!$K$14:$K$2000,HYDROGRAPH!B1014),0)</f>
        <v>0</v>
      </c>
      <c r="D1014" s="132">
        <f t="shared" si="62"/>
        <v>0</v>
      </c>
      <c r="E1014" s="162">
        <f t="shared" si="64"/>
        <v>0</v>
      </c>
      <c r="F1014" s="162">
        <f t="shared" si="65"/>
        <v>0</v>
      </c>
      <c r="G1014" s="162">
        <f>FINTERP(REFERENCE!$W$17:$W$67,REFERENCE!$V$17:$V$67,HYDROGRAPH!F1014)</f>
        <v>0</v>
      </c>
      <c r="H1014" s="132">
        <f>(F1014-G1014)/2*REFERENCE!$P$19</f>
        <v>0</v>
      </c>
      <c r="I1014">
        <f>(FINTERP('STAGE-STORAGE'!$D$4:$D$54,'STAGE-STORAGE'!$A$4:$A$54,H1014))</f>
        <v>0</v>
      </c>
    </row>
    <row r="1015" spans="1:9" x14ac:dyDescent="0.25">
      <c r="A1015">
        <v>1012</v>
      </c>
      <c r="B1015" s="132">
        <f t="shared" si="63"/>
        <v>168.5</v>
      </c>
      <c r="C1015" s="162">
        <f>IF(B1015&lt;(MAX(USER_INPUT!$J$14:$J$2000)),FINTERP(USER_INPUT!$J$14:$J$2000,USER_INPUT!$K$14:$K$2000,HYDROGRAPH!B1015),0)</f>
        <v>0</v>
      </c>
      <c r="D1015" s="132">
        <f t="shared" si="62"/>
        <v>0</v>
      </c>
      <c r="E1015" s="162">
        <f t="shared" si="64"/>
        <v>0</v>
      </c>
      <c r="F1015" s="162">
        <f t="shared" si="65"/>
        <v>0</v>
      </c>
      <c r="G1015" s="162">
        <f>FINTERP(REFERENCE!$W$17:$W$67,REFERENCE!$V$17:$V$67,HYDROGRAPH!F1015)</f>
        <v>0</v>
      </c>
      <c r="H1015" s="132">
        <f>(F1015-G1015)/2*REFERENCE!$P$19</f>
        <v>0</v>
      </c>
      <c r="I1015">
        <f>(FINTERP('STAGE-STORAGE'!$D$4:$D$54,'STAGE-STORAGE'!$A$4:$A$54,H1015))</f>
        <v>0</v>
      </c>
    </row>
    <row r="1016" spans="1:9" x14ac:dyDescent="0.25">
      <c r="A1016">
        <v>1013</v>
      </c>
      <c r="B1016" s="132">
        <f t="shared" si="63"/>
        <v>168.66666666666666</v>
      </c>
      <c r="C1016" s="162">
        <f>IF(B1016&lt;(MAX(USER_INPUT!$J$14:$J$2000)),FINTERP(USER_INPUT!$J$14:$J$2000,USER_INPUT!$K$14:$K$2000,HYDROGRAPH!B1016),0)</f>
        <v>0</v>
      </c>
      <c r="D1016" s="132">
        <f t="shared" si="62"/>
        <v>0</v>
      </c>
      <c r="E1016" s="162">
        <f t="shared" si="64"/>
        <v>0</v>
      </c>
      <c r="F1016" s="162">
        <f t="shared" si="65"/>
        <v>0</v>
      </c>
      <c r="G1016" s="162">
        <f>FINTERP(REFERENCE!$W$17:$W$67,REFERENCE!$V$17:$V$67,HYDROGRAPH!F1016)</f>
        <v>0</v>
      </c>
      <c r="H1016" s="132">
        <f>(F1016-G1016)/2*REFERENCE!$P$19</f>
        <v>0</v>
      </c>
      <c r="I1016">
        <f>(FINTERP('STAGE-STORAGE'!$D$4:$D$54,'STAGE-STORAGE'!$A$4:$A$54,H1016))</f>
        <v>0</v>
      </c>
    </row>
    <row r="1017" spans="1:9" x14ac:dyDescent="0.25">
      <c r="A1017">
        <v>1014</v>
      </c>
      <c r="B1017" s="132">
        <f t="shared" si="63"/>
        <v>168.83333333333331</v>
      </c>
      <c r="C1017" s="162">
        <f>IF(B1017&lt;(MAX(USER_INPUT!$J$14:$J$2000)),FINTERP(USER_INPUT!$J$14:$J$2000,USER_INPUT!$K$14:$K$2000,HYDROGRAPH!B1017),0)</f>
        <v>0</v>
      </c>
      <c r="D1017" s="132">
        <f t="shared" si="62"/>
        <v>0</v>
      </c>
      <c r="E1017" s="162">
        <f t="shared" si="64"/>
        <v>0</v>
      </c>
      <c r="F1017" s="162">
        <f t="shared" si="65"/>
        <v>0</v>
      </c>
      <c r="G1017" s="162">
        <f>FINTERP(REFERENCE!$W$17:$W$67,REFERENCE!$V$17:$V$67,HYDROGRAPH!F1017)</f>
        <v>0</v>
      </c>
      <c r="H1017" s="132">
        <f>(F1017-G1017)/2*REFERENCE!$P$19</f>
        <v>0</v>
      </c>
      <c r="I1017">
        <f>(FINTERP('STAGE-STORAGE'!$D$4:$D$54,'STAGE-STORAGE'!$A$4:$A$54,H1017))</f>
        <v>0</v>
      </c>
    </row>
    <row r="1018" spans="1:9" x14ac:dyDescent="0.25">
      <c r="A1018">
        <v>1015</v>
      </c>
      <c r="B1018" s="132">
        <f t="shared" si="63"/>
        <v>169</v>
      </c>
      <c r="C1018" s="162">
        <f>IF(B1018&lt;(MAX(USER_INPUT!$J$14:$J$2000)),FINTERP(USER_INPUT!$J$14:$J$2000,USER_INPUT!$K$14:$K$2000,HYDROGRAPH!B1018),0)</f>
        <v>0</v>
      </c>
      <c r="D1018" s="132">
        <f t="shared" si="62"/>
        <v>0</v>
      </c>
      <c r="E1018" s="162">
        <f t="shared" si="64"/>
        <v>0</v>
      </c>
      <c r="F1018" s="162">
        <f t="shared" si="65"/>
        <v>0</v>
      </c>
      <c r="G1018" s="162">
        <f>FINTERP(REFERENCE!$W$17:$W$67,REFERENCE!$V$17:$V$67,HYDROGRAPH!F1018)</f>
        <v>0</v>
      </c>
      <c r="H1018" s="132">
        <f>(F1018-G1018)/2*REFERENCE!$P$19</f>
        <v>0</v>
      </c>
      <c r="I1018">
        <f>(FINTERP('STAGE-STORAGE'!$D$4:$D$54,'STAGE-STORAGE'!$A$4:$A$54,H1018))</f>
        <v>0</v>
      </c>
    </row>
    <row r="1019" spans="1:9" x14ac:dyDescent="0.25">
      <c r="A1019">
        <v>1016</v>
      </c>
      <c r="B1019" s="132">
        <f t="shared" si="63"/>
        <v>169.16666666666666</v>
      </c>
      <c r="C1019" s="162">
        <f>IF(B1019&lt;(MAX(USER_INPUT!$J$14:$J$2000)),FINTERP(USER_INPUT!$J$14:$J$2000,USER_INPUT!$K$14:$K$2000,HYDROGRAPH!B1019),0)</f>
        <v>0</v>
      </c>
      <c r="D1019" s="132">
        <f t="shared" si="62"/>
        <v>0</v>
      </c>
      <c r="E1019" s="162">
        <f t="shared" si="64"/>
        <v>0</v>
      </c>
      <c r="F1019" s="162">
        <f t="shared" si="65"/>
        <v>0</v>
      </c>
      <c r="G1019" s="162">
        <f>FINTERP(REFERENCE!$W$17:$W$67,REFERENCE!$V$17:$V$67,HYDROGRAPH!F1019)</f>
        <v>0</v>
      </c>
      <c r="H1019" s="132">
        <f>(F1019-G1019)/2*REFERENCE!$P$19</f>
        <v>0</v>
      </c>
      <c r="I1019">
        <f>(FINTERP('STAGE-STORAGE'!$D$4:$D$54,'STAGE-STORAGE'!$A$4:$A$54,H1019))</f>
        <v>0</v>
      </c>
    </row>
    <row r="1020" spans="1:9" x14ac:dyDescent="0.25">
      <c r="A1020">
        <v>1017</v>
      </c>
      <c r="B1020" s="132">
        <f t="shared" si="63"/>
        <v>169.33333333333331</v>
      </c>
      <c r="C1020" s="162">
        <f>IF(B1020&lt;(MAX(USER_INPUT!$J$14:$J$2000)),FINTERP(USER_INPUT!$J$14:$J$2000,USER_INPUT!$K$14:$K$2000,HYDROGRAPH!B1020),0)</f>
        <v>0</v>
      </c>
      <c r="D1020" s="132">
        <f t="shared" si="62"/>
        <v>0</v>
      </c>
      <c r="E1020" s="162">
        <f t="shared" si="64"/>
        <v>0</v>
      </c>
      <c r="F1020" s="162">
        <f t="shared" si="65"/>
        <v>0</v>
      </c>
      <c r="G1020" s="162">
        <f>FINTERP(REFERENCE!$W$17:$W$67,REFERENCE!$V$17:$V$67,HYDROGRAPH!F1020)</f>
        <v>0</v>
      </c>
      <c r="H1020" s="132">
        <f>(F1020-G1020)/2*REFERENCE!$P$19</f>
        <v>0</v>
      </c>
      <c r="I1020">
        <f>(FINTERP('STAGE-STORAGE'!$D$4:$D$54,'STAGE-STORAGE'!$A$4:$A$54,H1020))</f>
        <v>0</v>
      </c>
    </row>
    <row r="1021" spans="1:9" x14ac:dyDescent="0.25">
      <c r="A1021">
        <v>1018</v>
      </c>
      <c r="B1021" s="132">
        <f t="shared" si="63"/>
        <v>169.5</v>
      </c>
      <c r="C1021" s="162">
        <f>IF(B1021&lt;(MAX(USER_INPUT!$J$14:$J$2000)),FINTERP(USER_INPUT!$J$14:$J$2000,USER_INPUT!$K$14:$K$2000,HYDROGRAPH!B1021),0)</f>
        <v>0</v>
      </c>
      <c r="D1021" s="132">
        <f t="shared" si="62"/>
        <v>0</v>
      </c>
      <c r="E1021" s="162">
        <f t="shared" si="64"/>
        <v>0</v>
      </c>
      <c r="F1021" s="162">
        <f t="shared" si="65"/>
        <v>0</v>
      </c>
      <c r="G1021" s="162">
        <f>FINTERP(REFERENCE!$W$17:$W$67,REFERENCE!$V$17:$V$67,HYDROGRAPH!F1021)</f>
        <v>0</v>
      </c>
      <c r="H1021" s="132">
        <f>(F1021-G1021)/2*REFERENCE!$P$19</f>
        <v>0</v>
      </c>
      <c r="I1021">
        <f>(FINTERP('STAGE-STORAGE'!$D$4:$D$54,'STAGE-STORAGE'!$A$4:$A$54,H1021))</f>
        <v>0</v>
      </c>
    </row>
    <row r="1022" spans="1:9" x14ac:dyDescent="0.25">
      <c r="A1022">
        <v>1019</v>
      </c>
      <c r="B1022" s="132">
        <f t="shared" si="63"/>
        <v>169.66666666666666</v>
      </c>
      <c r="C1022" s="162">
        <f>IF(B1022&lt;(MAX(USER_INPUT!$J$14:$J$2000)),FINTERP(USER_INPUT!$J$14:$J$2000,USER_INPUT!$K$14:$K$2000,HYDROGRAPH!B1022),0)</f>
        <v>0</v>
      </c>
      <c r="D1022" s="132">
        <f t="shared" si="62"/>
        <v>0</v>
      </c>
      <c r="E1022" s="162">
        <f t="shared" si="64"/>
        <v>0</v>
      </c>
      <c r="F1022" s="162">
        <f t="shared" si="65"/>
        <v>0</v>
      </c>
      <c r="G1022" s="162">
        <f>FINTERP(REFERENCE!$W$17:$W$67,REFERENCE!$V$17:$V$67,HYDROGRAPH!F1022)</f>
        <v>0</v>
      </c>
      <c r="H1022" s="132">
        <f>(F1022-G1022)/2*REFERENCE!$P$19</f>
        <v>0</v>
      </c>
      <c r="I1022">
        <f>(FINTERP('STAGE-STORAGE'!$D$4:$D$54,'STAGE-STORAGE'!$A$4:$A$54,H1022))</f>
        <v>0</v>
      </c>
    </row>
    <row r="1023" spans="1:9" x14ac:dyDescent="0.25">
      <c r="A1023">
        <v>1020</v>
      </c>
      <c r="B1023" s="132">
        <f t="shared" si="63"/>
        <v>169.83333333333331</v>
      </c>
      <c r="C1023" s="162">
        <f>IF(B1023&lt;(MAX(USER_INPUT!$J$14:$J$2000)),FINTERP(USER_INPUT!$J$14:$J$2000,USER_INPUT!$K$14:$K$2000,HYDROGRAPH!B1023),0)</f>
        <v>0</v>
      </c>
      <c r="D1023" s="132">
        <f t="shared" si="62"/>
        <v>0</v>
      </c>
      <c r="E1023" s="162">
        <f t="shared" si="64"/>
        <v>0</v>
      </c>
      <c r="F1023" s="162">
        <f t="shared" si="65"/>
        <v>0</v>
      </c>
      <c r="G1023" s="162">
        <f>FINTERP(REFERENCE!$W$17:$W$67,REFERENCE!$V$17:$V$67,HYDROGRAPH!F1023)</f>
        <v>0</v>
      </c>
      <c r="H1023" s="132">
        <f>(F1023-G1023)/2*REFERENCE!$P$19</f>
        <v>0</v>
      </c>
      <c r="I1023">
        <f>(FINTERP('STAGE-STORAGE'!$D$4:$D$54,'STAGE-STORAGE'!$A$4:$A$54,H1023))</f>
        <v>0</v>
      </c>
    </row>
    <row r="1024" spans="1:9" x14ac:dyDescent="0.25">
      <c r="A1024">
        <v>1021</v>
      </c>
      <c r="B1024" s="132">
        <f t="shared" si="63"/>
        <v>170</v>
      </c>
      <c r="C1024" s="162">
        <f>IF(B1024&lt;(MAX(USER_INPUT!$J$14:$J$2000)),FINTERP(USER_INPUT!$J$14:$J$2000,USER_INPUT!$K$14:$K$2000,HYDROGRAPH!B1024),0)</f>
        <v>0</v>
      </c>
      <c r="D1024" s="132">
        <f t="shared" si="62"/>
        <v>0</v>
      </c>
      <c r="E1024" s="162">
        <f t="shared" si="64"/>
        <v>0</v>
      </c>
      <c r="F1024" s="162">
        <f t="shared" si="65"/>
        <v>0</v>
      </c>
      <c r="G1024" s="162">
        <f>FINTERP(REFERENCE!$W$17:$W$67,REFERENCE!$V$17:$V$67,HYDROGRAPH!F1024)</f>
        <v>0</v>
      </c>
      <c r="H1024" s="132">
        <f>(F1024-G1024)/2*REFERENCE!$P$19</f>
        <v>0</v>
      </c>
      <c r="I1024">
        <f>(FINTERP('STAGE-STORAGE'!$D$4:$D$54,'STAGE-STORAGE'!$A$4:$A$54,H1024))</f>
        <v>0</v>
      </c>
    </row>
    <row r="1025" spans="1:9" x14ac:dyDescent="0.25">
      <c r="A1025">
        <v>1022</v>
      </c>
      <c r="B1025" s="132">
        <f t="shared" si="63"/>
        <v>170.16666666666666</v>
      </c>
      <c r="C1025" s="162">
        <f>IF(B1025&lt;(MAX(USER_INPUT!$J$14:$J$2000)),FINTERP(USER_INPUT!$J$14:$J$2000,USER_INPUT!$K$14:$K$2000,HYDROGRAPH!B1025),0)</f>
        <v>0</v>
      </c>
      <c r="D1025" s="132">
        <f t="shared" si="62"/>
        <v>0</v>
      </c>
      <c r="E1025" s="162">
        <f t="shared" si="64"/>
        <v>0</v>
      </c>
      <c r="F1025" s="162">
        <f t="shared" si="65"/>
        <v>0</v>
      </c>
      <c r="G1025" s="162">
        <f>FINTERP(REFERENCE!$W$17:$W$67,REFERENCE!$V$17:$V$67,HYDROGRAPH!F1025)</f>
        <v>0</v>
      </c>
      <c r="H1025" s="132">
        <f>(F1025-G1025)/2*REFERENCE!$P$19</f>
        <v>0</v>
      </c>
      <c r="I1025">
        <f>(FINTERP('STAGE-STORAGE'!$D$4:$D$54,'STAGE-STORAGE'!$A$4:$A$54,H1025))</f>
        <v>0</v>
      </c>
    </row>
    <row r="1026" spans="1:9" x14ac:dyDescent="0.25">
      <c r="A1026">
        <v>1023</v>
      </c>
      <c r="B1026" s="132">
        <f t="shared" si="63"/>
        <v>170.33333333333331</v>
      </c>
      <c r="C1026" s="162">
        <f>IF(B1026&lt;(MAX(USER_INPUT!$J$14:$J$2000)),FINTERP(USER_INPUT!$J$14:$J$2000,USER_INPUT!$K$14:$K$2000,HYDROGRAPH!B1026),0)</f>
        <v>0</v>
      </c>
      <c r="D1026" s="132">
        <f t="shared" si="62"/>
        <v>0</v>
      </c>
      <c r="E1026" s="162">
        <f t="shared" si="64"/>
        <v>0</v>
      </c>
      <c r="F1026" s="162">
        <f t="shared" si="65"/>
        <v>0</v>
      </c>
      <c r="G1026" s="162">
        <f>FINTERP(REFERENCE!$W$17:$W$67,REFERENCE!$V$17:$V$67,HYDROGRAPH!F1026)</f>
        <v>0</v>
      </c>
      <c r="H1026" s="132">
        <f>(F1026-G1026)/2*REFERENCE!$P$19</f>
        <v>0</v>
      </c>
      <c r="I1026">
        <f>(FINTERP('STAGE-STORAGE'!$D$4:$D$54,'STAGE-STORAGE'!$A$4:$A$54,H1026))</f>
        <v>0</v>
      </c>
    </row>
    <row r="1027" spans="1:9" x14ac:dyDescent="0.25">
      <c r="A1027">
        <v>1024</v>
      </c>
      <c r="B1027" s="132">
        <f t="shared" si="63"/>
        <v>170.5</v>
      </c>
      <c r="C1027" s="162">
        <f>IF(B1027&lt;(MAX(USER_INPUT!$J$14:$J$2000)),FINTERP(USER_INPUT!$J$14:$J$2000,USER_INPUT!$K$14:$K$2000,HYDROGRAPH!B1027),0)</f>
        <v>0</v>
      </c>
      <c r="D1027" s="132">
        <f t="shared" si="62"/>
        <v>0</v>
      </c>
      <c r="E1027" s="162">
        <f t="shared" si="64"/>
        <v>0</v>
      </c>
      <c r="F1027" s="162">
        <f t="shared" si="65"/>
        <v>0</v>
      </c>
      <c r="G1027" s="162">
        <f>FINTERP(REFERENCE!$W$17:$W$67,REFERENCE!$V$17:$V$67,HYDROGRAPH!F1027)</f>
        <v>0</v>
      </c>
      <c r="H1027" s="132">
        <f>(F1027-G1027)/2*REFERENCE!$P$19</f>
        <v>0</v>
      </c>
      <c r="I1027">
        <f>(FINTERP('STAGE-STORAGE'!$D$4:$D$54,'STAGE-STORAGE'!$A$4:$A$54,H1027))</f>
        <v>0</v>
      </c>
    </row>
    <row r="1028" spans="1:9" x14ac:dyDescent="0.25">
      <c r="A1028">
        <v>1025</v>
      </c>
      <c r="B1028" s="132">
        <f t="shared" si="63"/>
        <v>170.66666666666666</v>
      </c>
      <c r="C1028" s="162">
        <f>IF(B1028&lt;(MAX(USER_INPUT!$J$14:$J$2000)),FINTERP(USER_INPUT!$J$14:$J$2000,USER_INPUT!$K$14:$K$2000,HYDROGRAPH!B1028),0)</f>
        <v>0</v>
      </c>
      <c r="D1028" s="132">
        <f t="shared" si="62"/>
        <v>0</v>
      </c>
      <c r="E1028" s="162">
        <f t="shared" si="64"/>
        <v>0</v>
      </c>
      <c r="F1028" s="162">
        <f t="shared" si="65"/>
        <v>0</v>
      </c>
      <c r="G1028" s="162">
        <f>FINTERP(REFERENCE!$W$17:$W$67,REFERENCE!$V$17:$V$67,HYDROGRAPH!F1028)</f>
        <v>0</v>
      </c>
      <c r="H1028" s="132">
        <f>(F1028-G1028)/2*REFERENCE!$P$19</f>
        <v>0</v>
      </c>
      <c r="I1028">
        <f>(FINTERP('STAGE-STORAGE'!$D$4:$D$54,'STAGE-STORAGE'!$A$4:$A$54,H1028))</f>
        <v>0</v>
      </c>
    </row>
    <row r="1029" spans="1:9" x14ac:dyDescent="0.25">
      <c r="A1029">
        <v>1026</v>
      </c>
      <c r="B1029" s="132">
        <f t="shared" si="63"/>
        <v>170.83333333333331</v>
      </c>
      <c r="C1029" s="162">
        <f>IF(B1029&lt;(MAX(USER_INPUT!$J$14:$J$2000)),FINTERP(USER_INPUT!$J$14:$J$2000,USER_INPUT!$K$14:$K$2000,HYDROGRAPH!B1029),0)</f>
        <v>0</v>
      </c>
      <c r="D1029" s="132">
        <f t="shared" ref="D1029:D1092" si="66">C1029+C1030</f>
        <v>0</v>
      </c>
      <c r="E1029" s="162">
        <f t="shared" si="64"/>
        <v>0</v>
      </c>
      <c r="F1029" s="162">
        <f t="shared" si="65"/>
        <v>0</v>
      </c>
      <c r="G1029" s="162">
        <f>FINTERP(REFERENCE!$W$17:$W$67,REFERENCE!$V$17:$V$67,HYDROGRAPH!F1029)</f>
        <v>0</v>
      </c>
      <c r="H1029" s="132">
        <f>(F1029-G1029)/2*REFERENCE!$P$19</f>
        <v>0</v>
      </c>
      <c r="I1029">
        <f>(FINTERP('STAGE-STORAGE'!$D$4:$D$54,'STAGE-STORAGE'!$A$4:$A$54,H1029))</f>
        <v>0</v>
      </c>
    </row>
    <row r="1030" spans="1:9" x14ac:dyDescent="0.25">
      <c r="A1030">
        <v>1027</v>
      </c>
      <c r="B1030" s="132">
        <f t="shared" si="63"/>
        <v>171</v>
      </c>
      <c r="C1030" s="162">
        <f>IF(B1030&lt;(MAX(USER_INPUT!$J$14:$J$2000)),FINTERP(USER_INPUT!$J$14:$J$2000,USER_INPUT!$K$14:$K$2000,HYDROGRAPH!B1030),0)</f>
        <v>0</v>
      </c>
      <c r="D1030" s="132">
        <f t="shared" si="66"/>
        <v>0</v>
      </c>
      <c r="E1030" s="162">
        <f t="shared" si="64"/>
        <v>0</v>
      </c>
      <c r="F1030" s="162">
        <f t="shared" si="65"/>
        <v>0</v>
      </c>
      <c r="G1030" s="162">
        <f>FINTERP(REFERENCE!$W$17:$W$67,REFERENCE!$V$17:$V$67,HYDROGRAPH!F1030)</f>
        <v>0</v>
      </c>
      <c r="H1030" s="132">
        <f>(F1030-G1030)/2*REFERENCE!$P$19</f>
        <v>0</v>
      </c>
      <c r="I1030">
        <f>(FINTERP('STAGE-STORAGE'!$D$4:$D$54,'STAGE-STORAGE'!$A$4:$A$54,H1030))</f>
        <v>0</v>
      </c>
    </row>
    <row r="1031" spans="1:9" x14ac:dyDescent="0.25">
      <c r="A1031">
        <v>1028</v>
      </c>
      <c r="B1031" s="132">
        <f t="shared" ref="B1031:B1094" si="67">$B$5*A1030</f>
        <v>171.16666666666666</v>
      </c>
      <c r="C1031" s="162">
        <f>IF(B1031&lt;(MAX(USER_INPUT!$J$14:$J$2000)),FINTERP(USER_INPUT!$J$14:$J$2000,USER_INPUT!$K$14:$K$2000,HYDROGRAPH!B1031),0)</f>
        <v>0</v>
      </c>
      <c r="D1031" s="132">
        <f t="shared" si="66"/>
        <v>0</v>
      </c>
      <c r="E1031" s="162">
        <f t="shared" si="64"/>
        <v>0</v>
      </c>
      <c r="F1031" s="162">
        <f t="shared" si="65"/>
        <v>0</v>
      </c>
      <c r="G1031" s="162">
        <f>FINTERP(REFERENCE!$W$17:$W$67,REFERENCE!$V$17:$V$67,HYDROGRAPH!F1031)</f>
        <v>0</v>
      </c>
      <c r="H1031" s="132">
        <f>(F1031-G1031)/2*REFERENCE!$P$19</f>
        <v>0</v>
      </c>
      <c r="I1031">
        <f>(FINTERP('STAGE-STORAGE'!$D$4:$D$54,'STAGE-STORAGE'!$A$4:$A$54,H1031))</f>
        <v>0</v>
      </c>
    </row>
    <row r="1032" spans="1:9" x14ac:dyDescent="0.25">
      <c r="A1032">
        <v>1029</v>
      </c>
      <c r="B1032" s="132">
        <f t="shared" si="67"/>
        <v>171.33333333333331</v>
      </c>
      <c r="C1032" s="162">
        <f>IF(B1032&lt;(MAX(USER_INPUT!$J$14:$J$2000)),FINTERP(USER_INPUT!$J$14:$J$2000,USER_INPUT!$K$14:$K$2000,HYDROGRAPH!B1032),0)</f>
        <v>0</v>
      </c>
      <c r="D1032" s="132">
        <f t="shared" si="66"/>
        <v>0</v>
      </c>
      <c r="E1032" s="162">
        <f t="shared" si="64"/>
        <v>0</v>
      </c>
      <c r="F1032" s="162">
        <f t="shared" si="65"/>
        <v>0</v>
      </c>
      <c r="G1032" s="162">
        <f>FINTERP(REFERENCE!$W$17:$W$67,REFERENCE!$V$17:$V$67,HYDROGRAPH!F1032)</f>
        <v>0</v>
      </c>
      <c r="H1032" s="132">
        <f>(F1032-G1032)/2*REFERENCE!$P$19</f>
        <v>0</v>
      </c>
      <c r="I1032">
        <f>(FINTERP('STAGE-STORAGE'!$D$4:$D$54,'STAGE-STORAGE'!$A$4:$A$54,H1032))</f>
        <v>0</v>
      </c>
    </row>
    <row r="1033" spans="1:9" x14ac:dyDescent="0.25">
      <c r="A1033">
        <v>1030</v>
      </c>
      <c r="B1033" s="132">
        <f t="shared" si="67"/>
        <v>171.5</v>
      </c>
      <c r="C1033" s="162">
        <f>IF(B1033&lt;(MAX(USER_INPUT!$J$14:$J$2000)),FINTERP(USER_INPUT!$J$14:$J$2000,USER_INPUT!$K$14:$K$2000,HYDROGRAPH!B1033),0)</f>
        <v>0</v>
      </c>
      <c r="D1033" s="132">
        <f t="shared" si="66"/>
        <v>0</v>
      </c>
      <c r="E1033" s="162">
        <f t="shared" ref="E1033:E1096" si="68">F1032-(2*G1032)</f>
        <v>0</v>
      </c>
      <c r="F1033" s="162">
        <f t="shared" ref="F1033:F1096" si="69">D1033+E1033</f>
        <v>0</v>
      </c>
      <c r="G1033" s="162">
        <f>FINTERP(REFERENCE!$W$17:$W$67,REFERENCE!$V$17:$V$67,HYDROGRAPH!F1033)</f>
        <v>0</v>
      </c>
      <c r="H1033" s="132">
        <f>(F1033-G1033)/2*REFERENCE!$P$19</f>
        <v>0</v>
      </c>
      <c r="I1033">
        <f>(FINTERP('STAGE-STORAGE'!$D$4:$D$54,'STAGE-STORAGE'!$A$4:$A$54,H1033))</f>
        <v>0</v>
      </c>
    </row>
    <row r="1034" spans="1:9" x14ac:dyDescent="0.25">
      <c r="A1034">
        <v>1031</v>
      </c>
      <c r="B1034" s="132">
        <f t="shared" si="67"/>
        <v>171.66666666666666</v>
      </c>
      <c r="C1034" s="162">
        <f>IF(B1034&lt;(MAX(USER_INPUT!$J$14:$J$2000)),FINTERP(USER_INPUT!$J$14:$J$2000,USER_INPUT!$K$14:$K$2000,HYDROGRAPH!B1034),0)</f>
        <v>0</v>
      </c>
      <c r="D1034" s="132">
        <f t="shared" si="66"/>
        <v>0</v>
      </c>
      <c r="E1034" s="162">
        <f t="shared" si="68"/>
        <v>0</v>
      </c>
      <c r="F1034" s="162">
        <f t="shared" si="69"/>
        <v>0</v>
      </c>
      <c r="G1034" s="162">
        <f>FINTERP(REFERENCE!$W$17:$W$67,REFERENCE!$V$17:$V$67,HYDROGRAPH!F1034)</f>
        <v>0</v>
      </c>
      <c r="H1034" s="132">
        <f>(F1034-G1034)/2*REFERENCE!$P$19</f>
        <v>0</v>
      </c>
      <c r="I1034">
        <f>(FINTERP('STAGE-STORAGE'!$D$4:$D$54,'STAGE-STORAGE'!$A$4:$A$54,H1034))</f>
        <v>0</v>
      </c>
    </row>
    <row r="1035" spans="1:9" x14ac:dyDescent="0.25">
      <c r="A1035">
        <v>1032</v>
      </c>
      <c r="B1035" s="132">
        <f t="shared" si="67"/>
        <v>171.83333333333331</v>
      </c>
      <c r="C1035" s="162">
        <f>IF(B1035&lt;(MAX(USER_INPUT!$J$14:$J$2000)),FINTERP(USER_INPUT!$J$14:$J$2000,USER_INPUT!$K$14:$K$2000,HYDROGRAPH!B1035),0)</f>
        <v>0</v>
      </c>
      <c r="D1035" s="132">
        <f t="shared" si="66"/>
        <v>0</v>
      </c>
      <c r="E1035" s="162">
        <f t="shared" si="68"/>
        <v>0</v>
      </c>
      <c r="F1035" s="162">
        <f t="shared" si="69"/>
        <v>0</v>
      </c>
      <c r="G1035" s="162">
        <f>FINTERP(REFERENCE!$W$17:$W$67,REFERENCE!$V$17:$V$67,HYDROGRAPH!F1035)</f>
        <v>0</v>
      </c>
      <c r="H1035" s="132">
        <f>(F1035-G1035)/2*REFERENCE!$P$19</f>
        <v>0</v>
      </c>
      <c r="I1035">
        <f>(FINTERP('STAGE-STORAGE'!$D$4:$D$54,'STAGE-STORAGE'!$A$4:$A$54,H1035))</f>
        <v>0</v>
      </c>
    </row>
    <row r="1036" spans="1:9" x14ac:dyDescent="0.25">
      <c r="A1036">
        <v>1033</v>
      </c>
      <c r="B1036" s="132">
        <f t="shared" si="67"/>
        <v>172</v>
      </c>
      <c r="C1036" s="162">
        <f>IF(B1036&lt;(MAX(USER_INPUT!$J$14:$J$2000)),FINTERP(USER_INPUT!$J$14:$J$2000,USER_INPUT!$K$14:$K$2000,HYDROGRAPH!B1036),0)</f>
        <v>0</v>
      </c>
      <c r="D1036" s="132">
        <f t="shared" si="66"/>
        <v>0</v>
      </c>
      <c r="E1036" s="162">
        <f t="shared" si="68"/>
        <v>0</v>
      </c>
      <c r="F1036" s="162">
        <f t="shared" si="69"/>
        <v>0</v>
      </c>
      <c r="G1036" s="162">
        <f>FINTERP(REFERENCE!$W$17:$W$67,REFERENCE!$V$17:$V$67,HYDROGRAPH!F1036)</f>
        <v>0</v>
      </c>
      <c r="H1036" s="132">
        <f>(F1036-G1036)/2*REFERENCE!$P$19</f>
        <v>0</v>
      </c>
      <c r="I1036">
        <f>(FINTERP('STAGE-STORAGE'!$D$4:$D$54,'STAGE-STORAGE'!$A$4:$A$54,H1036))</f>
        <v>0</v>
      </c>
    </row>
    <row r="1037" spans="1:9" x14ac:dyDescent="0.25">
      <c r="A1037">
        <v>1034</v>
      </c>
      <c r="B1037" s="132">
        <f t="shared" si="67"/>
        <v>172.16666666666666</v>
      </c>
      <c r="C1037" s="162">
        <f>IF(B1037&lt;(MAX(USER_INPUT!$J$14:$J$2000)),FINTERP(USER_INPUT!$J$14:$J$2000,USER_INPUT!$K$14:$K$2000,HYDROGRAPH!B1037),0)</f>
        <v>0</v>
      </c>
      <c r="D1037" s="132">
        <f t="shared" si="66"/>
        <v>0</v>
      </c>
      <c r="E1037" s="162">
        <f t="shared" si="68"/>
        <v>0</v>
      </c>
      <c r="F1037" s="162">
        <f t="shared" si="69"/>
        <v>0</v>
      </c>
      <c r="G1037" s="162">
        <f>FINTERP(REFERENCE!$W$17:$W$67,REFERENCE!$V$17:$V$67,HYDROGRAPH!F1037)</f>
        <v>0</v>
      </c>
      <c r="H1037" s="132">
        <f>(F1037-G1037)/2*REFERENCE!$P$19</f>
        <v>0</v>
      </c>
      <c r="I1037">
        <f>(FINTERP('STAGE-STORAGE'!$D$4:$D$54,'STAGE-STORAGE'!$A$4:$A$54,H1037))</f>
        <v>0</v>
      </c>
    </row>
    <row r="1038" spans="1:9" x14ac:dyDescent="0.25">
      <c r="A1038">
        <v>1035</v>
      </c>
      <c r="B1038" s="132">
        <f t="shared" si="67"/>
        <v>172.33333333333331</v>
      </c>
      <c r="C1038" s="162">
        <f>IF(B1038&lt;(MAX(USER_INPUT!$J$14:$J$2000)),FINTERP(USER_INPUT!$J$14:$J$2000,USER_INPUT!$K$14:$K$2000,HYDROGRAPH!B1038),0)</f>
        <v>0</v>
      </c>
      <c r="D1038" s="132">
        <f t="shared" si="66"/>
        <v>0</v>
      </c>
      <c r="E1038" s="162">
        <f t="shared" si="68"/>
        <v>0</v>
      </c>
      <c r="F1038" s="162">
        <f t="shared" si="69"/>
        <v>0</v>
      </c>
      <c r="G1038" s="162">
        <f>FINTERP(REFERENCE!$W$17:$W$67,REFERENCE!$V$17:$V$67,HYDROGRAPH!F1038)</f>
        <v>0</v>
      </c>
      <c r="H1038" s="132">
        <f>(F1038-G1038)/2*REFERENCE!$P$19</f>
        <v>0</v>
      </c>
      <c r="I1038">
        <f>(FINTERP('STAGE-STORAGE'!$D$4:$D$54,'STAGE-STORAGE'!$A$4:$A$54,H1038))</f>
        <v>0</v>
      </c>
    </row>
    <row r="1039" spans="1:9" x14ac:dyDescent="0.25">
      <c r="A1039">
        <v>1036</v>
      </c>
      <c r="B1039" s="132">
        <f t="shared" si="67"/>
        <v>172.5</v>
      </c>
      <c r="C1039" s="162">
        <f>IF(B1039&lt;(MAX(USER_INPUT!$J$14:$J$2000)),FINTERP(USER_INPUT!$J$14:$J$2000,USER_INPUT!$K$14:$K$2000,HYDROGRAPH!B1039),0)</f>
        <v>0</v>
      </c>
      <c r="D1039" s="132">
        <f t="shared" si="66"/>
        <v>0</v>
      </c>
      <c r="E1039" s="162">
        <f t="shared" si="68"/>
        <v>0</v>
      </c>
      <c r="F1039" s="162">
        <f t="shared" si="69"/>
        <v>0</v>
      </c>
      <c r="G1039" s="162">
        <f>FINTERP(REFERENCE!$W$17:$W$67,REFERENCE!$V$17:$V$67,HYDROGRAPH!F1039)</f>
        <v>0</v>
      </c>
      <c r="H1039" s="132">
        <f>(F1039-G1039)/2*REFERENCE!$P$19</f>
        <v>0</v>
      </c>
      <c r="I1039">
        <f>(FINTERP('STAGE-STORAGE'!$D$4:$D$54,'STAGE-STORAGE'!$A$4:$A$54,H1039))</f>
        <v>0</v>
      </c>
    </row>
    <row r="1040" spans="1:9" x14ac:dyDescent="0.25">
      <c r="A1040">
        <v>1037</v>
      </c>
      <c r="B1040" s="132">
        <f t="shared" si="67"/>
        <v>172.66666666666666</v>
      </c>
      <c r="C1040" s="162">
        <f>IF(B1040&lt;(MAX(USER_INPUT!$J$14:$J$2000)),FINTERP(USER_INPUT!$J$14:$J$2000,USER_INPUT!$K$14:$K$2000,HYDROGRAPH!B1040),0)</f>
        <v>0</v>
      </c>
      <c r="D1040" s="132">
        <f t="shared" si="66"/>
        <v>0</v>
      </c>
      <c r="E1040" s="162">
        <f t="shared" si="68"/>
        <v>0</v>
      </c>
      <c r="F1040" s="162">
        <f t="shared" si="69"/>
        <v>0</v>
      </c>
      <c r="G1040" s="162">
        <f>FINTERP(REFERENCE!$W$17:$W$67,REFERENCE!$V$17:$V$67,HYDROGRAPH!F1040)</f>
        <v>0</v>
      </c>
      <c r="H1040" s="132">
        <f>(F1040-G1040)/2*REFERENCE!$P$19</f>
        <v>0</v>
      </c>
      <c r="I1040">
        <f>(FINTERP('STAGE-STORAGE'!$D$4:$D$54,'STAGE-STORAGE'!$A$4:$A$54,H1040))</f>
        <v>0</v>
      </c>
    </row>
    <row r="1041" spans="1:9" x14ac:dyDescent="0.25">
      <c r="A1041">
        <v>1038</v>
      </c>
      <c r="B1041" s="132">
        <f t="shared" si="67"/>
        <v>172.83333333333331</v>
      </c>
      <c r="C1041" s="162">
        <f>IF(B1041&lt;(MAX(USER_INPUT!$J$14:$J$2000)),FINTERP(USER_INPUT!$J$14:$J$2000,USER_INPUT!$K$14:$K$2000,HYDROGRAPH!B1041),0)</f>
        <v>0</v>
      </c>
      <c r="D1041" s="132">
        <f t="shared" si="66"/>
        <v>0</v>
      </c>
      <c r="E1041" s="162">
        <f t="shared" si="68"/>
        <v>0</v>
      </c>
      <c r="F1041" s="162">
        <f t="shared" si="69"/>
        <v>0</v>
      </c>
      <c r="G1041" s="162">
        <f>FINTERP(REFERENCE!$W$17:$W$67,REFERENCE!$V$17:$V$67,HYDROGRAPH!F1041)</f>
        <v>0</v>
      </c>
      <c r="H1041" s="132">
        <f>(F1041-G1041)/2*REFERENCE!$P$19</f>
        <v>0</v>
      </c>
      <c r="I1041">
        <f>(FINTERP('STAGE-STORAGE'!$D$4:$D$54,'STAGE-STORAGE'!$A$4:$A$54,H1041))</f>
        <v>0</v>
      </c>
    </row>
    <row r="1042" spans="1:9" x14ac:dyDescent="0.25">
      <c r="A1042">
        <v>1039</v>
      </c>
      <c r="B1042" s="132">
        <f t="shared" si="67"/>
        <v>173</v>
      </c>
      <c r="C1042" s="162">
        <f>IF(B1042&lt;(MAX(USER_INPUT!$J$14:$J$2000)),FINTERP(USER_INPUT!$J$14:$J$2000,USER_INPUT!$K$14:$K$2000,HYDROGRAPH!B1042),0)</f>
        <v>0</v>
      </c>
      <c r="D1042" s="132">
        <f t="shared" si="66"/>
        <v>0</v>
      </c>
      <c r="E1042" s="162">
        <f t="shared" si="68"/>
        <v>0</v>
      </c>
      <c r="F1042" s="162">
        <f t="shared" si="69"/>
        <v>0</v>
      </c>
      <c r="G1042" s="162">
        <f>FINTERP(REFERENCE!$W$17:$W$67,REFERENCE!$V$17:$V$67,HYDROGRAPH!F1042)</f>
        <v>0</v>
      </c>
      <c r="H1042" s="132">
        <f>(F1042-G1042)/2*REFERENCE!$P$19</f>
        <v>0</v>
      </c>
      <c r="I1042">
        <f>(FINTERP('STAGE-STORAGE'!$D$4:$D$54,'STAGE-STORAGE'!$A$4:$A$54,H1042))</f>
        <v>0</v>
      </c>
    </row>
    <row r="1043" spans="1:9" x14ac:dyDescent="0.25">
      <c r="A1043">
        <v>1040</v>
      </c>
      <c r="B1043" s="132">
        <f t="shared" si="67"/>
        <v>173.16666666666666</v>
      </c>
      <c r="C1043" s="162">
        <f>IF(B1043&lt;(MAX(USER_INPUT!$J$14:$J$2000)),FINTERP(USER_INPUT!$J$14:$J$2000,USER_INPUT!$K$14:$K$2000,HYDROGRAPH!B1043),0)</f>
        <v>0</v>
      </c>
      <c r="D1043" s="132">
        <f t="shared" si="66"/>
        <v>0</v>
      </c>
      <c r="E1043" s="162">
        <f t="shared" si="68"/>
        <v>0</v>
      </c>
      <c r="F1043" s="162">
        <f t="shared" si="69"/>
        <v>0</v>
      </c>
      <c r="G1043" s="162">
        <f>FINTERP(REFERENCE!$W$17:$W$67,REFERENCE!$V$17:$V$67,HYDROGRAPH!F1043)</f>
        <v>0</v>
      </c>
      <c r="H1043" s="132">
        <f>(F1043-G1043)/2*REFERENCE!$P$19</f>
        <v>0</v>
      </c>
      <c r="I1043">
        <f>(FINTERP('STAGE-STORAGE'!$D$4:$D$54,'STAGE-STORAGE'!$A$4:$A$54,H1043))</f>
        <v>0</v>
      </c>
    </row>
    <row r="1044" spans="1:9" x14ac:dyDescent="0.25">
      <c r="A1044">
        <v>1041</v>
      </c>
      <c r="B1044" s="132">
        <f t="shared" si="67"/>
        <v>173.33333333333331</v>
      </c>
      <c r="C1044" s="162">
        <f>IF(B1044&lt;(MAX(USER_INPUT!$J$14:$J$2000)),FINTERP(USER_INPUT!$J$14:$J$2000,USER_INPUT!$K$14:$K$2000,HYDROGRAPH!B1044),0)</f>
        <v>0</v>
      </c>
      <c r="D1044" s="132">
        <f t="shared" si="66"/>
        <v>0</v>
      </c>
      <c r="E1044" s="162">
        <f t="shared" si="68"/>
        <v>0</v>
      </c>
      <c r="F1044" s="162">
        <f t="shared" si="69"/>
        <v>0</v>
      </c>
      <c r="G1044" s="162">
        <f>FINTERP(REFERENCE!$W$17:$W$67,REFERENCE!$V$17:$V$67,HYDROGRAPH!F1044)</f>
        <v>0</v>
      </c>
      <c r="H1044" s="132">
        <f>(F1044-G1044)/2*REFERENCE!$P$19</f>
        <v>0</v>
      </c>
      <c r="I1044">
        <f>(FINTERP('STAGE-STORAGE'!$D$4:$D$54,'STAGE-STORAGE'!$A$4:$A$54,H1044))</f>
        <v>0</v>
      </c>
    </row>
    <row r="1045" spans="1:9" x14ac:dyDescent="0.25">
      <c r="A1045">
        <v>1042</v>
      </c>
      <c r="B1045" s="132">
        <f t="shared" si="67"/>
        <v>173.5</v>
      </c>
      <c r="C1045" s="162">
        <f>IF(B1045&lt;(MAX(USER_INPUT!$J$14:$J$2000)),FINTERP(USER_INPUT!$J$14:$J$2000,USER_INPUT!$K$14:$K$2000,HYDROGRAPH!B1045),0)</f>
        <v>0</v>
      </c>
      <c r="D1045" s="132">
        <f t="shared" si="66"/>
        <v>0</v>
      </c>
      <c r="E1045" s="162">
        <f t="shared" si="68"/>
        <v>0</v>
      </c>
      <c r="F1045" s="162">
        <f t="shared" si="69"/>
        <v>0</v>
      </c>
      <c r="G1045" s="162">
        <f>FINTERP(REFERENCE!$W$17:$W$67,REFERENCE!$V$17:$V$67,HYDROGRAPH!F1045)</f>
        <v>0</v>
      </c>
      <c r="H1045" s="132">
        <f>(F1045-G1045)/2*REFERENCE!$P$19</f>
        <v>0</v>
      </c>
      <c r="I1045">
        <f>(FINTERP('STAGE-STORAGE'!$D$4:$D$54,'STAGE-STORAGE'!$A$4:$A$54,H1045))</f>
        <v>0</v>
      </c>
    </row>
    <row r="1046" spans="1:9" x14ac:dyDescent="0.25">
      <c r="A1046">
        <v>1043</v>
      </c>
      <c r="B1046" s="132">
        <f t="shared" si="67"/>
        <v>173.66666666666666</v>
      </c>
      <c r="C1046" s="162">
        <f>IF(B1046&lt;(MAX(USER_INPUT!$J$14:$J$2000)),FINTERP(USER_INPUT!$J$14:$J$2000,USER_INPUT!$K$14:$K$2000,HYDROGRAPH!B1046),0)</f>
        <v>0</v>
      </c>
      <c r="D1046" s="132">
        <f t="shared" si="66"/>
        <v>0</v>
      </c>
      <c r="E1046" s="162">
        <f t="shared" si="68"/>
        <v>0</v>
      </c>
      <c r="F1046" s="162">
        <f t="shared" si="69"/>
        <v>0</v>
      </c>
      <c r="G1046" s="162">
        <f>FINTERP(REFERENCE!$W$17:$W$67,REFERENCE!$V$17:$V$67,HYDROGRAPH!F1046)</f>
        <v>0</v>
      </c>
      <c r="H1046" s="132">
        <f>(F1046-G1046)/2*REFERENCE!$P$19</f>
        <v>0</v>
      </c>
      <c r="I1046">
        <f>(FINTERP('STAGE-STORAGE'!$D$4:$D$54,'STAGE-STORAGE'!$A$4:$A$54,H1046))</f>
        <v>0</v>
      </c>
    </row>
    <row r="1047" spans="1:9" x14ac:dyDescent="0.25">
      <c r="A1047">
        <v>1044</v>
      </c>
      <c r="B1047" s="132">
        <f t="shared" si="67"/>
        <v>173.83333333333331</v>
      </c>
      <c r="C1047" s="162">
        <f>IF(B1047&lt;(MAX(USER_INPUT!$J$14:$J$2000)),FINTERP(USER_INPUT!$J$14:$J$2000,USER_INPUT!$K$14:$K$2000,HYDROGRAPH!B1047),0)</f>
        <v>0</v>
      </c>
      <c r="D1047" s="132">
        <f t="shared" si="66"/>
        <v>0</v>
      </c>
      <c r="E1047" s="162">
        <f t="shared" si="68"/>
        <v>0</v>
      </c>
      <c r="F1047" s="162">
        <f t="shared" si="69"/>
        <v>0</v>
      </c>
      <c r="G1047" s="162">
        <f>FINTERP(REFERENCE!$W$17:$W$67,REFERENCE!$V$17:$V$67,HYDROGRAPH!F1047)</f>
        <v>0</v>
      </c>
      <c r="H1047" s="132">
        <f>(F1047-G1047)/2*REFERENCE!$P$19</f>
        <v>0</v>
      </c>
      <c r="I1047">
        <f>(FINTERP('STAGE-STORAGE'!$D$4:$D$54,'STAGE-STORAGE'!$A$4:$A$54,H1047))</f>
        <v>0</v>
      </c>
    </row>
    <row r="1048" spans="1:9" x14ac:dyDescent="0.25">
      <c r="A1048">
        <v>1045</v>
      </c>
      <c r="B1048" s="132">
        <f t="shared" si="67"/>
        <v>174</v>
      </c>
      <c r="C1048" s="162">
        <f>IF(B1048&lt;(MAX(USER_INPUT!$J$14:$J$2000)),FINTERP(USER_INPUT!$J$14:$J$2000,USER_INPUT!$K$14:$K$2000,HYDROGRAPH!B1048),0)</f>
        <v>0</v>
      </c>
      <c r="D1048" s="132">
        <f t="shared" si="66"/>
        <v>0</v>
      </c>
      <c r="E1048" s="162">
        <f t="shared" si="68"/>
        <v>0</v>
      </c>
      <c r="F1048" s="162">
        <f t="shared" si="69"/>
        <v>0</v>
      </c>
      <c r="G1048" s="162">
        <f>FINTERP(REFERENCE!$W$17:$W$67,REFERENCE!$V$17:$V$67,HYDROGRAPH!F1048)</f>
        <v>0</v>
      </c>
      <c r="H1048" s="132">
        <f>(F1048-G1048)/2*REFERENCE!$P$19</f>
        <v>0</v>
      </c>
      <c r="I1048">
        <f>(FINTERP('STAGE-STORAGE'!$D$4:$D$54,'STAGE-STORAGE'!$A$4:$A$54,H1048))</f>
        <v>0</v>
      </c>
    </row>
    <row r="1049" spans="1:9" x14ac:dyDescent="0.25">
      <c r="A1049">
        <v>1046</v>
      </c>
      <c r="B1049" s="132">
        <f t="shared" si="67"/>
        <v>174.16666666666666</v>
      </c>
      <c r="C1049" s="162">
        <f>IF(B1049&lt;(MAX(USER_INPUT!$J$14:$J$2000)),FINTERP(USER_INPUT!$J$14:$J$2000,USER_INPUT!$K$14:$K$2000,HYDROGRAPH!B1049),0)</f>
        <v>0</v>
      </c>
      <c r="D1049" s="132">
        <f t="shared" si="66"/>
        <v>0</v>
      </c>
      <c r="E1049" s="162">
        <f t="shared" si="68"/>
        <v>0</v>
      </c>
      <c r="F1049" s="162">
        <f t="shared" si="69"/>
        <v>0</v>
      </c>
      <c r="G1049" s="162">
        <f>FINTERP(REFERENCE!$W$17:$W$67,REFERENCE!$V$17:$V$67,HYDROGRAPH!F1049)</f>
        <v>0</v>
      </c>
      <c r="H1049" s="132">
        <f>(F1049-G1049)/2*REFERENCE!$P$19</f>
        <v>0</v>
      </c>
      <c r="I1049">
        <f>(FINTERP('STAGE-STORAGE'!$D$4:$D$54,'STAGE-STORAGE'!$A$4:$A$54,H1049))</f>
        <v>0</v>
      </c>
    </row>
    <row r="1050" spans="1:9" x14ac:dyDescent="0.25">
      <c r="A1050">
        <v>1047</v>
      </c>
      <c r="B1050" s="132">
        <f t="shared" si="67"/>
        <v>174.33333333333331</v>
      </c>
      <c r="C1050" s="162">
        <f>IF(B1050&lt;(MAX(USER_INPUT!$J$14:$J$2000)),FINTERP(USER_INPUT!$J$14:$J$2000,USER_INPUT!$K$14:$K$2000,HYDROGRAPH!B1050),0)</f>
        <v>0</v>
      </c>
      <c r="D1050" s="132">
        <f t="shared" si="66"/>
        <v>0</v>
      </c>
      <c r="E1050" s="162">
        <f t="shared" si="68"/>
        <v>0</v>
      </c>
      <c r="F1050" s="162">
        <f t="shared" si="69"/>
        <v>0</v>
      </c>
      <c r="G1050" s="162">
        <f>FINTERP(REFERENCE!$W$17:$W$67,REFERENCE!$V$17:$V$67,HYDROGRAPH!F1050)</f>
        <v>0</v>
      </c>
      <c r="H1050" s="132">
        <f>(F1050-G1050)/2*REFERENCE!$P$19</f>
        <v>0</v>
      </c>
      <c r="I1050">
        <f>(FINTERP('STAGE-STORAGE'!$D$4:$D$54,'STAGE-STORAGE'!$A$4:$A$54,H1050))</f>
        <v>0</v>
      </c>
    </row>
    <row r="1051" spans="1:9" x14ac:dyDescent="0.25">
      <c r="A1051">
        <v>1048</v>
      </c>
      <c r="B1051" s="132">
        <f t="shared" si="67"/>
        <v>174.5</v>
      </c>
      <c r="C1051" s="162">
        <f>IF(B1051&lt;(MAX(USER_INPUT!$J$14:$J$2000)),FINTERP(USER_INPUT!$J$14:$J$2000,USER_INPUT!$K$14:$K$2000,HYDROGRAPH!B1051),0)</f>
        <v>0</v>
      </c>
      <c r="D1051" s="132">
        <f t="shared" si="66"/>
        <v>0</v>
      </c>
      <c r="E1051" s="162">
        <f t="shared" si="68"/>
        <v>0</v>
      </c>
      <c r="F1051" s="162">
        <f t="shared" si="69"/>
        <v>0</v>
      </c>
      <c r="G1051" s="162">
        <f>FINTERP(REFERENCE!$W$17:$W$67,REFERENCE!$V$17:$V$67,HYDROGRAPH!F1051)</f>
        <v>0</v>
      </c>
      <c r="H1051" s="132">
        <f>(F1051-G1051)/2*REFERENCE!$P$19</f>
        <v>0</v>
      </c>
      <c r="I1051">
        <f>(FINTERP('STAGE-STORAGE'!$D$4:$D$54,'STAGE-STORAGE'!$A$4:$A$54,H1051))</f>
        <v>0</v>
      </c>
    </row>
    <row r="1052" spans="1:9" x14ac:dyDescent="0.25">
      <c r="A1052">
        <v>1049</v>
      </c>
      <c r="B1052" s="132">
        <f t="shared" si="67"/>
        <v>174.66666666666666</v>
      </c>
      <c r="C1052" s="162">
        <f>IF(B1052&lt;(MAX(USER_INPUT!$J$14:$J$2000)),FINTERP(USER_INPUT!$J$14:$J$2000,USER_INPUT!$K$14:$K$2000,HYDROGRAPH!B1052),0)</f>
        <v>0</v>
      </c>
      <c r="D1052" s="132">
        <f t="shared" si="66"/>
        <v>0</v>
      </c>
      <c r="E1052" s="162">
        <f t="shared" si="68"/>
        <v>0</v>
      </c>
      <c r="F1052" s="162">
        <f t="shared" si="69"/>
        <v>0</v>
      </c>
      <c r="G1052" s="162">
        <f>FINTERP(REFERENCE!$W$17:$W$67,REFERENCE!$V$17:$V$67,HYDROGRAPH!F1052)</f>
        <v>0</v>
      </c>
      <c r="H1052" s="132">
        <f>(F1052-G1052)/2*REFERENCE!$P$19</f>
        <v>0</v>
      </c>
      <c r="I1052">
        <f>(FINTERP('STAGE-STORAGE'!$D$4:$D$54,'STAGE-STORAGE'!$A$4:$A$54,H1052))</f>
        <v>0</v>
      </c>
    </row>
    <row r="1053" spans="1:9" x14ac:dyDescent="0.25">
      <c r="A1053">
        <v>1050</v>
      </c>
      <c r="B1053" s="132">
        <f t="shared" si="67"/>
        <v>174.83333333333331</v>
      </c>
      <c r="C1053" s="162">
        <f>IF(B1053&lt;(MAX(USER_INPUT!$J$14:$J$2000)),FINTERP(USER_INPUT!$J$14:$J$2000,USER_INPUT!$K$14:$K$2000,HYDROGRAPH!B1053),0)</f>
        <v>0</v>
      </c>
      <c r="D1053" s="132">
        <f t="shared" si="66"/>
        <v>0</v>
      </c>
      <c r="E1053" s="162">
        <f t="shared" si="68"/>
        <v>0</v>
      </c>
      <c r="F1053" s="162">
        <f t="shared" si="69"/>
        <v>0</v>
      </c>
      <c r="G1053" s="162">
        <f>FINTERP(REFERENCE!$W$17:$W$67,REFERENCE!$V$17:$V$67,HYDROGRAPH!F1053)</f>
        <v>0</v>
      </c>
      <c r="H1053" s="132">
        <f>(F1053-G1053)/2*REFERENCE!$P$19</f>
        <v>0</v>
      </c>
      <c r="I1053">
        <f>(FINTERP('STAGE-STORAGE'!$D$4:$D$54,'STAGE-STORAGE'!$A$4:$A$54,H1053))</f>
        <v>0</v>
      </c>
    </row>
    <row r="1054" spans="1:9" x14ac:dyDescent="0.25">
      <c r="A1054">
        <v>1051</v>
      </c>
      <c r="B1054" s="132">
        <f t="shared" si="67"/>
        <v>175</v>
      </c>
      <c r="C1054" s="162">
        <f>IF(B1054&lt;(MAX(USER_INPUT!$J$14:$J$2000)),FINTERP(USER_INPUT!$J$14:$J$2000,USER_INPUT!$K$14:$K$2000,HYDROGRAPH!B1054),0)</f>
        <v>0</v>
      </c>
      <c r="D1054" s="132">
        <f t="shared" si="66"/>
        <v>0</v>
      </c>
      <c r="E1054" s="162">
        <f t="shared" si="68"/>
        <v>0</v>
      </c>
      <c r="F1054" s="162">
        <f t="shared" si="69"/>
        <v>0</v>
      </c>
      <c r="G1054" s="162">
        <f>FINTERP(REFERENCE!$W$17:$W$67,REFERENCE!$V$17:$V$67,HYDROGRAPH!F1054)</f>
        <v>0</v>
      </c>
      <c r="H1054" s="132">
        <f>(F1054-G1054)/2*REFERENCE!$P$19</f>
        <v>0</v>
      </c>
      <c r="I1054">
        <f>(FINTERP('STAGE-STORAGE'!$D$4:$D$54,'STAGE-STORAGE'!$A$4:$A$54,H1054))</f>
        <v>0</v>
      </c>
    </row>
    <row r="1055" spans="1:9" x14ac:dyDescent="0.25">
      <c r="A1055">
        <v>1052</v>
      </c>
      <c r="B1055" s="132">
        <f t="shared" si="67"/>
        <v>175.16666666666666</v>
      </c>
      <c r="C1055" s="162">
        <f>IF(B1055&lt;(MAX(USER_INPUT!$J$14:$J$2000)),FINTERP(USER_INPUT!$J$14:$J$2000,USER_INPUT!$K$14:$K$2000,HYDROGRAPH!B1055),0)</f>
        <v>0</v>
      </c>
      <c r="D1055" s="132">
        <f t="shared" si="66"/>
        <v>0</v>
      </c>
      <c r="E1055" s="162">
        <f t="shared" si="68"/>
        <v>0</v>
      </c>
      <c r="F1055" s="162">
        <f t="shared" si="69"/>
        <v>0</v>
      </c>
      <c r="G1055" s="162">
        <f>FINTERP(REFERENCE!$W$17:$W$67,REFERENCE!$V$17:$V$67,HYDROGRAPH!F1055)</f>
        <v>0</v>
      </c>
      <c r="H1055" s="132">
        <f>(F1055-G1055)/2*REFERENCE!$P$19</f>
        <v>0</v>
      </c>
      <c r="I1055">
        <f>(FINTERP('STAGE-STORAGE'!$D$4:$D$54,'STAGE-STORAGE'!$A$4:$A$54,H1055))</f>
        <v>0</v>
      </c>
    </row>
    <row r="1056" spans="1:9" x14ac:dyDescent="0.25">
      <c r="A1056">
        <v>1053</v>
      </c>
      <c r="B1056" s="132">
        <f t="shared" si="67"/>
        <v>175.33333333333331</v>
      </c>
      <c r="C1056" s="162">
        <f>IF(B1056&lt;(MAX(USER_INPUT!$J$14:$J$2000)),FINTERP(USER_INPUT!$J$14:$J$2000,USER_INPUT!$K$14:$K$2000,HYDROGRAPH!B1056),0)</f>
        <v>0</v>
      </c>
      <c r="D1056" s="132">
        <f t="shared" si="66"/>
        <v>0</v>
      </c>
      <c r="E1056" s="162">
        <f t="shared" si="68"/>
        <v>0</v>
      </c>
      <c r="F1056" s="162">
        <f t="shared" si="69"/>
        <v>0</v>
      </c>
      <c r="G1056" s="162">
        <f>FINTERP(REFERENCE!$W$17:$W$67,REFERENCE!$V$17:$V$67,HYDROGRAPH!F1056)</f>
        <v>0</v>
      </c>
      <c r="H1056" s="132">
        <f>(F1056-G1056)/2*REFERENCE!$P$19</f>
        <v>0</v>
      </c>
      <c r="I1056">
        <f>(FINTERP('STAGE-STORAGE'!$D$4:$D$54,'STAGE-STORAGE'!$A$4:$A$54,H1056))</f>
        <v>0</v>
      </c>
    </row>
    <row r="1057" spans="1:9" x14ac:dyDescent="0.25">
      <c r="A1057">
        <v>1054</v>
      </c>
      <c r="B1057" s="132">
        <f t="shared" si="67"/>
        <v>175.5</v>
      </c>
      <c r="C1057" s="162">
        <f>IF(B1057&lt;(MAX(USER_INPUT!$J$14:$J$2000)),FINTERP(USER_INPUT!$J$14:$J$2000,USER_INPUT!$K$14:$K$2000,HYDROGRAPH!B1057),0)</f>
        <v>0</v>
      </c>
      <c r="D1057" s="132">
        <f t="shared" si="66"/>
        <v>0</v>
      </c>
      <c r="E1057" s="162">
        <f t="shared" si="68"/>
        <v>0</v>
      </c>
      <c r="F1057" s="162">
        <f t="shared" si="69"/>
        <v>0</v>
      </c>
      <c r="G1057" s="162">
        <f>FINTERP(REFERENCE!$W$17:$W$67,REFERENCE!$V$17:$V$67,HYDROGRAPH!F1057)</f>
        <v>0</v>
      </c>
      <c r="H1057" s="132">
        <f>(F1057-G1057)/2*REFERENCE!$P$19</f>
        <v>0</v>
      </c>
      <c r="I1057">
        <f>(FINTERP('STAGE-STORAGE'!$D$4:$D$54,'STAGE-STORAGE'!$A$4:$A$54,H1057))</f>
        <v>0</v>
      </c>
    </row>
    <row r="1058" spans="1:9" x14ac:dyDescent="0.25">
      <c r="A1058">
        <v>1055</v>
      </c>
      <c r="B1058" s="132">
        <f t="shared" si="67"/>
        <v>175.66666666666666</v>
      </c>
      <c r="C1058" s="162">
        <f>IF(B1058&lt;(MAX(USER_INPUT!$J$14:$J$2000)),FINTERP(USER_INPUT!$J$14:$J$2000,USER_INPUT!$K$14:$K$2000,HYDROGRAPH!B1058),0)</f>
        <v>0</v>
      </c>
      <c r="D1058" s="132">
        <f t="shared" si="66"/>
        <v>0</v>
      </c>
      <c r="E1058" s="162">
        <f t="shared" si="68"/>
        <v>0</v>
      </c>
      <c r="F1058" s="162">
        <f t="shared" si="69"/>
        <v>0</v>
      </c>
      <c r="G1058" s="162">
        <f>FINTERP(REFERENCE!$W$17:$W$67,REFERENCE!$V$17:$V$67,HYDROGRAPH!F1058)</f>
        <v>0</v>
      </c>
      <c r="H1058" s="132">
        <f>(F1058-G1058)/2*REFERENCE!$P$19</f>
        <v>0</v>
      </c>
      <c r="I1058">
        <f>(FINTERP('STAGE-STORAGE'!$D$4:$D$54,'STAGE-STORAGE'!$A$4:$A$54,H1058))</f>
        <v>0</v>
      </c>
    </row>
    <row r="1059" spans="1:9" x14ac:dyDescent="0.25">
      <c r="A1059">
        <v>1056</v>
      </c>
      <c r="B1059" s="132">
        <f t="shared" si="67"/>
        <v>175.83333333333331</v>
      </c>
      <c r="C1059" s="162">
        <f>IF(B1059&lt;(MAX(USER_INPUT!$J$14:$J$2000)),FINTERP(USER_INPUT!$J$14:$J$2000,USER_INPUT!$K$14:$K$2000,HYDROGRAPH!B1059),0)</f>
        <v>0</v>
      </c>
      <c r="D1059" s="132">
        <f t="shared" si="66"/>
        <v>0</v>
      </c>
      <c r="E1059" s="162">
        <f t="shared" si="68"/>
        <v>0</v>
      </c>
      <c r="F1059" s="162">
        <f t="shared" si="69"/>
        <v>0</v>
      </c>
      <c r="G1059" s="162">
        <f>FINTERP(REFERENCE!$W$17:$W$67,REFERENCE!$V$17:$V$67,HYDROGRAPH!F1059)</f>
        <v>0</v>
      </c>
      <c r="H1059" s="132">
        <f>(F1059-G1059)/2*REFERENCE!$P$19</f>
        <v>0</v>
      </c>
      <c r="I1059">
        <f>(FINTERP('STAGE-STORAGE'!$D$4:$D$54,'STAGE-STORAGE'!$A$4:$A$54,H1059))</f>
        <v>0</v>
      </c>
    </row>
    <row r="1060" spans="1:9" x14ac:dyDescent="0.25">
      <c r="A1060">
        <v>1057</v>
      </c>
      <c r="B1060" s="132">
        <f t="shared" si="67"/>
        <v>176</v>
      </c>
      <c r="C1060" s="162">
        <f>IF(B1060&lt;(MAX(USER_INPUT!$J$14:$J$2000)),FINTERP(USER_INPUT!$J$14:$J$2000,USER_INPUT!$K$14:$K$2000,HYDROGRAPH!B1060),0)</f>
        <v>0</v>
      </c>
      <c r="D1060" s="132">
        <f t="shared" si="66"/>
        <v>0</v>
      </c>
      <c r="E1060" s="162">
        <f t="shared" si="68"/>
        <v>0</v>
      </c>
      <c r="F1060" s="162">
        <f t="shared" si="69"/>
        <v>0</v>
      </c>
      <c r="G1060" s="162">
        <f>FINTERP(REFERENCE!$W$17:$W$67,REFERENCE!$V$17:$V$67,HYDROGRAPH!F1060)</f>
        <v>0</v>
      </c>
      <c r="H1060" s="132">
        <f>(F1060-G1060)/2*REFERENCE!$P$19</f>
        <v>0</v>
      </c>
      <c r="I1060">
        <f>(FINTERP('STAGE-STORAGE'!$D$4:$D$54,'STAGE-STORAGE'!$A$4:$A$54,H1060))</f>
        <v>0</v>
      </c>
    </row>
    <row r="1061" spans="1:9" x14ac:dyDescent="0.25">
      <c r="A1061">
        <v>1058</v>
      </c>
      <c r="B1061" s="132">
        <f t="shared" si="67"/>
        <v>176.16666666666666</v>
      </c>
      <c r="C1061" s="162">
        <f>IF(B1061&lt;(MAX(USER_INPUT!$J$14:$J$2000)),FINTERP(USER_INPUT!$J$14:$J$2000,USER_INPUT!$K$14:$K$2000,HYDROGRAPH!B1061),0)</f>
        <v>0</v>
      </c>
      <c r="D1061" s="132">
        <f t="shared" si="66"/>
        <v>0</v>
      </c>
      <c r="E1061" s="162">
        <f t="shared" si="68"/>
        <v>0</v>
      </c>
      <c r="F1061" s="162">
        <f t="shared" si="69"/>
        <v>0</v>
      </c>
      <c r="G1061" s="162">
        <f>FINTERP(REFERENCE!$W$17:$W$67,REFERENCE!$V$17:$V$67,HYDROGRAPH!F1061)</f>
        <v>0</v>
      </c>
      <c r="H1061" s="132">
        <f>(F1061-G1061)/2*REFERENCE!$P$19</f>
        <v>0</v>
      </c>
      <c r="I1061">
        <f>(FINTERP('STAGE-STORAGE'!$D$4:$D$54,'STAGE-STORAGE'!$A$4:$A$54,H1061))</f>
        <v>0</v>
      </c>
    </row>
    <row r="1062" spans="1:9" x14ac:dyDescent="0.25">
      <c r="A1062">
        <v>1059</v>
      </c>
      <c r="B1062" s="132">
        <f t="shared" si="67"/>
        <v>176.33333333333331</v>
      </c>
      <c r="C1062" s="162">
        <f>IF(B1062&lt;(MAX(USER_INPUT!$J$14:$J$2000)),FINTERP(USER_INPUT!$J$14:$J$2000,USER_INPUT!$K$14:$K$2000,HYDROGRAPH!B1062),0)</f>
        <v>0</v>
      </c>
      <c r="D1062" s="132">
        <f t="shared" si="66"/>
        <v>0</v>
      </c>
      <c r="E1062" s="162">
        <f t="shared" si="68"/>
        <v>0</v>
      </c>
      <c r="F1062" s="162">
        <f t="shared" si="69"/>
        <v>0</v>
      </c>
      <c r="G1062" s="162">
        <f>FINTERP(REFERENCE!$W$17:$W$67,REFERENCE!$V$17:$V$67,HYDROGRAPH!F1062)</f>
        <v>0</v>
      </c>
      <c r="H1062" s="132">
        <f>(F1062-G1062)/2*REFERENCE!$P$19</f>
        <v>0</v>
      </c>
      <c r="I1062">
        <f>(FINTERP('STAGE-STORAGE'!$D$4:$D$54,'STAGE-STORAGE'!$A$4:$A$54,H1062))</f>
        <v>0</v>
      </c>
    </row>
    <row r="1063" spans="1:9" x14ac:dyDescent="0.25">
      <c r="A1063">
        <v>1060</v>
      </c>
      <c r="B1063" s="132">
        <f t="shared" si="67"/>
        <v>176.5</v>
      </c>
      <c r="C1063" s="162">
        <f>IF(B1063&lt;(MAX(USER_INPUT!$J$14:$J$2000)),FINTERP(USER_INPUT!$J$14:$J$2000,USER_INPUT!$K$14:$K$2000,HYDROGRAPH!B1063),0)</f>
        <v>0</v>
      </c>
      <c r="D1063" s="132">
        <f t="shared" si="66"/>
        <v>0</v>
      </c>
      <c r="E1063" s="162">
        <f t="shared" si="68"/>
        <v>0</v>
      </c>
      <c r="F1063" s="162">
        <f t="shared" si="69"/>
        <v>0</v>
      </c>
      <c r="G1063" s="162">
        <f>FINTERP(REFERENCE!$W$17:$W$67,REFERENCE!$V$17:$V$67,HYDROGRAPH!F1063)</f>
        <v>0</v>
      </c>
      <c r="H1063" s="132">
        <f>(F1063-G1063)/2*REFERENCE!$P$19</f>
        <v>0</v>
      </c>
      <c r="I1063">
        <f>(FINTERP('STAGE-STORAGE'!$D$4:$D$54,'STAGE-STORAGE'!$A$4:$A$54,H1063))</f>
        <v>0</v>
      </c>
    </row>
    <row r="1064" spans="1:9" x14ac:dyDescent="0.25">
      <c r="A1064">
        <v>1061</v>
      </c>
      <c r="B1064" s="132">
        <f t="shared" si="67"/>
        <v>176.66666666666666</v>
      </c>
      <c r="C1064" s="162">
        <f>IF(B1064&lt;(MAX(USER_INPUT!$J$14:$J$2000)),FINTERP(USER_INPUT!$J$14:$J$2000,USER_INPUT!$K$14:$K$2000,HYDROGRAPH!B1064),0)</f>
        <v>0</v>
      </c>
      <c r="D1064" s="132">
        <f t="shared" si="66"/>
        <v>0</v>
      </c>
      <c r="E1064" s="162">
        <f t="shared" si="68"/>
        <v>0</v>
      </c>
      <c r="F1064" s="162">
        <f t="shared" si="69"/>
        <v>0</v>
      </c>
      <c r="G1064" s="162">
        <f>FINTERP(REFERENCE!$W$17:$W$67,REFERENCE!$V$17:$V$67,HYDROGRAPH!F1064)</f>
        <v>0</v>
      </c>
      <c r="H1064" s="132">
        <f>(F1064-G1064)/2*REFERENCE!$P$19</f>
        <v>0</v>
      </c>
      <c r="I1064">
        <f>(FINTERP('STAGE-STORAGE'!$D$4:$D$54,'STAGE-STORAGE'!$A$4:$A$54,H1064))</f>
        <v>0</v>
      </c>
    </row>
    <row r="1065" spans="1:9" x14ac:dyDescent="0.25">
      <c r="A1065">
        <v>1062</v>
      </c>
      <c r="B1065" s="132">
        <f t="shared" si="67"/>
        <v>176.83333333333331</v>
      </c>
      <c r="C1065" s="162">
        <f>IF(B1065&lt;(MAX(USER_INPUT!$J$14:$J$2000)),FINTERP(USER_INPUT!$J$14:$J$2000,USER_INPUT!$K$14:$K$2000,HYDROGRAPH!B1065),0)</f>
        <v>0</v>
      </c>
      <c r="D1065" s="132">
        <f t="shared" si="66"/>
        <v>0</v>
      </c>
      <c r="E1065" s="162">
        <f t="shared" si="68"/>
        <v>0</v>
      </c>
      <c r="F1065" s="162">
        <f t="shared" si="69"/>
        <v>0</v>
      </c>
      <c r="G1065" s="162">
        <f>FINTERP(REFERENCE!$W$17:$W$67,REFERENCE!$V$17:$V$67,HYDROGRAPH!F1065)</f>
        <v>0</v>
      </c>
      <c r="H1065" s="132">
        <f>(F1065-G1065)/2*REFERENCE!$P$19</f>
        <v>0</v>
      </c>
      <c r="I1065">
        <f>(FINTERP('STAGE-STORAGE'!$D$4:$D$54,'STAGE-STORAGE'!$A$4:$A$54,H1065))</f>
        <v>0</v>
      </c>
    </row>
    <row r="1066" spans="1:9" x14ac:dyDescent="0.25">
      <c r="A1066">
        <v>1063</v>
      </c>
      <c r="B1066" s="132">
        <f t="shared" si="67"/>
        <v>177</v>
      </c>
      <c r="C1066" s="162">
        <f>IF(B1066&lt;(MAX(USER_INPUT!$J$14:$J$2000)),FINTERP(USER_INPUT!$J$14:$J$2000,USER_INPUT!$K$14:$K$2000,HYDROGRAPH!B1066),0)</f>
        <v>0</v>
      </c>
      <c r="D1066" s="132">
        <f t="shared" si="66"/>
        <v>0</v>
      </c>
      <c r="E1066" s="162">
        <f t="shared" si="68"/>
        <v>0</v>
      </c>
      <c r="F1066" s="162">
        <f t="shared" si="69"/>
        <v>0</v>
      </c>
      <c r="G1066" s="162">
        <f>FINTERP(REFERENCE!$W$17:$W$67,REFERENCE!$V$17:$V$67,HYDROGRAPH!F1066)</f>
        <v>0</v>
      </c>
      <c r="H1066" s="132">
        <f>(F1066-G1066)/2*REFERENCE!$P$19</f>
        <v>0</v>
      </c>
      <c r="I1066">
        <f>(FINTERP('STAGE-STORAGE'!$D$4:$D$54,'STAGE-STORAGE'!$A$4:$A$54,H1066))</f>
        <v>0</v>
      </c>
    </row>
    <row r="1067" spans="1:9" x14ac:dyDescent="0.25">
      <c r="A1067">
        <v>1064</v>
      </c>
      <c r="B1067" s="132">
        <f t="shared" si="67"/>
        <v>177.16666666666666</v>
      </c>
      <c r="C1067" s="162">
        <f>IF(B1067&lt;(MAX(USER_INPUT!$J$14:$J$2000)),FINTERP(USER_INPUT!$J$14:$J$2000,USER_INPUT!$K$14:$K$2000,HYDROGRAPH!B1067),0)</f>
        <v>0</v>
      </c>
      <c r="D1067" s="132">
        <f t="shared" si="66"/>
        <v>0</v>
      </c>
      <c r="E1067" s="162">
        <f t="shared" si="68"/>
        <v>0</v>
      </c>
      <c r="F1067" s="162">
        <f t="shared" si="69"/>
        <v>0</v>
      </c>
      <c r="G1067" s="162">
        <f>FINTERP(REFERENCE!$W$17:$W$67,REFERENCE!$V$17:$V$67,HYDROGRAPH!F1067)</f>
        <v>0</v>
      </c>
      <c r="H1067" s="132">
        <f>(F1067-G1067)/2*REFERENCE!$P$19</f>
        <v>0</v>
      </c>
      <c r="I1067">
        <f>(FINTERP('STAGE-STORAGE'!$D$4:$D$54,'STAGE-STORAGE'!$A$4:$A$54,H1067))</f>
        <v>0</v>
      </c>
    </row>
    <row r="1068" spans="1:9" x14ac:dyDescent="0.25">
      <c r="A1068">
        <v>1065</v>
      </c>
      <c r="B1068" s="132">
        <f t="shared" si="67"/>
        <v>177.33333333333331</v>
      </c>
      <c r="C1068" s="162">
        <f>IF(B1068&lt;(MAX(USER_INPUT!$J$14:$J$2000)),FINTERP(USER_INPUT!$J$14:$J$2000,USER_INPUT!$K$14:$K$2000,HYDROGRAPH!B1068),0)</f>
        <v>0</v>
      </c>
      <c r="D1068" s="132">
        <f t="shared" si="66"/>
        <v>0</v>
      </c>
      <c r="E1068" s="162">
        <f t="shared" si="68"/>
        <v>0</v>
      </c>
      <c r="F1068" s="162">
        <f t="shared" si="69"/>
        <v>0</v>
      </c>
      <c r="G1068" s="162">
        <f>FINTERP(REFERENCE!$W$17:$W$67,REFERENCE!$V$17:$V$67,HYDROGRAPH!F1068)</f>
        <v>0</v>
      </c>
      <c r="H1068" s="132">
        <f>(F1068-G1068)/2*REFERENCE!$P$19</f>
        <v>0</v>
      </c>
      <c r="I1068">
        <f>(FINTERP('STAGE-STORAGE'!$D$4:$D$54,'STAGE-STORAGE'!$A$4:$A$54,H1068))</f>
        <v>0</v>
      </c>
    </row>
    <row r="1069" spans="1:9" x14ac:dyDescent="0.25">
      <c r="A1069">
        <v>1066</v>
      </c>
      <c r="B1069" s="132">
        <f t="shared" si="67"/>
        <v>177.5</v>
      </c>
      <c r="C1069" s="162">
        <f>IF(B1069&lt;(MAX(USER_INPUT!$J$14:$J$2000)),FINTERP(USER_INPUT!$J$14:$J$2000,USER_INPUT!$K$14:$K$2000,HYDROGRAPH!B1069),0)</f>
        <v>0</v>
      </c>
      <c r="D1069" s="132">
        <f t="shared" si="66"/>
        <v>0</v>
      </c>
      <c r="E1069" s="162">
        <f t="shared" si="68"/>
        <v>0</v>
      </c>
      <c r="F1069" s="162">
        <f t="shared" si="69"/>
        <v>0</v>
      </c>
      <c r="G1069" s="162">
        <f>FINTERP(REFERENCE!$W$17:$W$67,REFERENCE!$V$17:$V$67,HYDROGRAPH!F1069)</f>
        <v>0</v>
      </c>
      <c r="H1069" s="132">
        <f>(F1069-G1069)/2*REFERENCE!$P$19</f>
        <v>0</v>
      </c>
      <c r="I1069">
        <f>(FINTERP('STAGE-STORAGE'!$D$4:$D$54,'STAGE-STORAGE'!$A$4:$A$54,H1069))</f>
        <v>0</v>
      </c>
    </row>
    <row r="1070" spans="1:9" x14ac:dyDescent="0.25">
      <c r="A1070">
        <v>1067</v>
      </c>
      <c r="B1070" s="132">
        <f t="shared" si="67"/>
        <v>177.66666666666666</v>
      </c>
      <c r="C1070" s="162">
        <f>IF(B1070&lt;(MAX(USER_INPUT!$J$14:$J$2000)),FINTERP(USER_INPUT!$J$14:$J$2000,USER_INPUT!$K$14:$K$2000,HYDROGRAPH!B1070),0)</f>
        <v>0</v>
      </c>
      <c r="D1070" s="132">
        <f t="shared" si="66"/>
        <v>0</v>
      </c>
      <c r="E1070" s="162">
        <f t="shared" si="68"/>
        <v>0</v>
      </c>
      <c r="F1070" s="162">
        <f t="shared" si="69"/>
        <v>0</v>
      </c>
      <c r="G1070" s="162">
        <f>FINTERP(REFERENCE!$W$17:$W$67,REFERENCE!$V$17:$V$67,HYDROGRAPH!F1070)</f>
        <v>0</v>
      </c>
      <c r="H1070" s="132">
        <f>(F1070-G1070)/2*REFERENCE!$P$19</f>
        <v>0</v>
      </c>
      <c r="I1070">
        <f>(FINTERP('STAGE-STORAGE'!$D$4:$D$54,'STAGE-STORAGE'!$A$4:$A$54,H1070))</f>
        <v>0</v>
      </c>
    </row>
    <row r="1071" spans="1:9" x14ac:dyDescent="0.25">
      <c r="A1071">
        <v>1068</v>
      </c>
      <c r="B1071" s="132">
        <f t="shared" si="67"/>
        <v>177.83333333333331</v>
      </c>
      <c r="C1071" s="162">
        <f>IF(B1071&lt;(MAX(USER_INPUT!$J$14:$J$2000)),FINTERP(USER_INPUT!$J$14:$J$2000,USER_INPUT!$K$14:$K$2000,HYDROGRAPH!B1071),0)</f>
        <v>0</v>
      </c>
      <c r="D1071" s="132">
        <f t="shared" si="66"/>
        <v>0</v>
      </c>
      <c r="E1071" s="162">
        <f t="shared" si="68"/>
        <v>0</v>
      </c>
      <c r="F1071" s="162">
        <f t="shared" si="69"/>
        <v>0</v>
      </c>
      <c r="G1071" s="162">
        <f>FINTERP(REFERENCE!$W$17:$W$67,REFERENCE!$V$17:$V$67,HYDROGRAPH!F1071)</f>
        <v>0</v>
      </c>
      <c r="H1071" s="132">
        <f>(F1071-G1071)/2*REFERENCE!$P$19</f>
        <v>0</v>
      </c>
      <c r="I1071">
        <f>(FINTERP('STAGE-STORAGE'!$D$4:$D$54,'STAGE-STORAGE'!$A$4:$A$54,H1071))</f>
        <v>0</v>
      </c>
    </row>
    <row r="1072" spans="1:9" x14ac:dyDescent="0.25">
      <c r="A1072">
        <v>1069</v>
      </c>
      <c r="B1072" s="132">
        <f t="shared" si="67"/>
        <v>178</v>
      </c>
      <c r="C1072" s="162">
        <f>IF(B1072&lt;(MAX(USER_INPUT!$J$14:$J$2000)),FINTERP(USER_INPUT!$J$14:$J$2000,USER_INPUT!$K$14:$K$2000,HYDROGRAPH!B1072),0)</f>
        <v>0</v>
      </c>
      <c r="D1072" s="132">
        <f t="shared" si="66"/>
        <v>0</v>
      </c>
      <c r="E1072" s="162">
        <f t="shared" si="68"/>
        <v>0</v>
      </c>
      <c r="F1072" s="162">
        <f t="shared" si="69"/>
        <v>0</v>
      </c>
      <c r="G1072" s="162">
        <f>FINTERP(REFERENCE!$W$17:$W$67,REFERENCE!$V$17:$V$67,HYDROGRAPH!F1072)</f>
        <v>0</v>
      </c>
      <c r="H1072" s="132">
        <f>(F1072-G1072)/2*REFERENCE!$P$19</f>
        <v>0</v>
      </c>
      <c r="I1072">
        <f>(FINTERP('STAGE-STORAGE'!$D$4:$D$54,'STAGE-STORAGE'!$A$4:$A$54,H1072))</f>
        <v>0</v>
      </c>
    </row>
    <row r="1073" spans="1:9" x14ac:dyDescent="0.25">
      <c r="A1073">
        <v>1070</v>
      </c>
      <c r="B1073" s="132">
        <f t="shared" si="67"/>
        <v>178.16666666666666</v>
      </c>
      <c r="C1073" s="162">
        <f>IF(B1073&lt;(MAX(USER_INPUT!$J$14:$J$2000)),FINTERP(USER_INPUT!$J$14:$J$2000,USER_INPUT!$K$14:$K$2000,HYDROGRAPH!B1073),0)</f>
        <v>0</v>
      </c>
      <c r="D1073" s="132">
        <f t="shared" si="66"/>
        <v>0</v>
      </c>
      <c r="E1073" s="162">
        <f t="shared" si="68"/>
        <v>0</v>
      </c>
      <c r="F1073" s="162">
        <f t="shared" si="69"/>
        <v>0</v>
      </c>
      <c r="G1073" s="162">
        <f>FINTERP(REFERENCE!$W$17:$W$67,REFERENCE!$V$17:$V$67,HYDROGRAPH!F1073)</f>
        <v>0</v>
      </c>
      <c r="H1073" s="132">
        <f>(F1073-G1073)/2*REFERENCE!$P$19</f>
        <v>0</v>
      </c>
      <c r="I1073">
        <f>(FINTERP('STAGE-STORAGE'!$D$4:$D$54,'STAGE-STORAGE'!$A$4:$A$54,H1073))</f>
        <v>0</v>
      </c>
    </row>
    <row r="1074" spans="1:9" x14ac:dyDescent="0.25">
      <c r="A1074">
        <v>1071</v>
      </c>
      <c r="B1074" s="132">
        <f t="shared" si="67"/>
        <v>178.33333333333331</v>
      </c>
      <c r="C1074" s="162">
        <f>IF(B1074&lt;(MAX(USER_INPUT!$J$14:$J$2000)),FINTERP(USER_INPUT!$J$14:$J$2000,USER_INPUT!$K$14:$K$2000,HYDROGRAPH!B1074),0)</f>
        <v>0</v>
      </c>
      <c r="D1074" s="132">
        <f t="shared" si="66"/>
        <v>0</v>
      </c>
      <c r="E1074" s="162">
        <f t="shared" si="68"/>
        <v>0</v>
      </c>
      <c r="F1074" s="162">
        <f t="shared" si="69"/>
        <v>0</v>
      </c>
      <c r="G1074" s="162">
        <f>FINTERP(REFERENCE!$W$17:$W$67,REFERENCE!$V$17:$V$67,HYDROGRAPH!F1074)</f>
        <v>0</v>
      </c>
      <c r="H1074" s="132">
        <f>(F1074-G1074)/2*REFERENCE!$P$19</f>
        <v>0</v>
      </c>
      <c r="I1074">
        <f>(FINTERP('STAGE-STORAGE'!$D$4:$D$54,'STAGE-STORAGE'!$A$4:$A$54,H1074))</f>
        <v>0</v>
      </c>
    </row>
    <row r="1075" spans="1:9" x14ac:dyDescent="0.25">
      <c r="A1075">
        <v>1072</v>
      </c>
      <c r="B1075" s="132">
        <f t="shared" si="67"/>
        <v>178.5</v>
      </c>
      <c r="C1075" s="162">
        <f>IF(B1075&lt;(MAX(USER_INPUT!$J$14:$J$2000)),FINTERP(USER_INPUT!$J$14:$J$2000,USER_INPUT!$K$14:$K$2000,HYDROGRAPH!B1075),0)</f>
        <v>0</v>
      </c>
      <c r="D1075" s="132">
        <f t="shared" si="66"/>
        <v>0</v>
      </c>
      <c r="E1075" s="162">
        <f t="shared" si="68"/>
        <v>0</v>
      </c>
      <c r="F1075" s="162">
        <f t="shared" si="69"/>
        <v>0</v>
      </c>
      <c r="G1075" s="162">
        <f>FINTERP(REFERENCE!$W$17:$W$67,REFERENCE!$V$17:$V$67,HYDROGRAPH!F1075)</f>
        <v>0</v>
      </c>
      <c r="H1075" s="132">
        <f>(F1075-G1075)/2*REFERENCE!$P$19</f>
        <v>0</v>
      </c>
      <c r="I1075">
        <f>(FINTERP('STAGE-STORAGE'!$D$4:$D$54,'STAGE-STORAGE'!$A$4:$A$54,H1075))</f>
        <v>0</v>
      </c>
    </row>
    <row r="1076" spans="1:9" x14ac:dyDescent="0.25">
      <c r="A1076">
        <v>1073</v>
      </c>
      <c r="B1076" s="132">
        <f t="shared" si="67"/>
        <v>178.66666666666666</v>
      </c>
      <c r="C1076" s="162">
        <f>IF(B1076&lt;(MAX(USER_INPUT!$J$14:$J$2000)),FINTERP(USER_INPUT!$J$14:$J$2000,USER_INPUT!$K$14:$K$2000,HYDROGRAPH!B1076),0)</f>
        <v>0</v>
      </c>
      <c r="D1076" s="132">
        <f t="shared" si="66"/>
        <v>0</v>
      </c>
      <c r="E1076" s="162">
        <f t="shared" si="68"/>
        <v>0</v>
      </c>
      <c r="F1076" s="162">
        <f t="shared" si="69"/>
        <v>0</v>
      </c>
      <c r="G1076" s="162">
        <f>FINTERP(REFERENCE!$W$17:$W$67,REFERENCE!$V$17:$V$67,HYDROGRAPH!F1076)</f>
        <v>0</v>
      </c>
      <c r="H1076" s="132">
        <f>(F1076-G1076)/2*REFERENCE!$P$19</f>
        <v>0</v>
      </c>
      <c r="I1076">
        <f>(FINTERP('STAGE-STORAGE'!$D$4:$D$54,'STAGE-STORAGE'!$A$4:$A$54,H1076))</f>
        <v>0</v>
      </c>
    </row>
    <row r="1077" spans="1:9" x14ac:dyDescent="0.25">
      <c r="A1077">
        <v>1074</v>
      </c>
      <c r="B1077" s="132">
        <f t="shared" si="67"/>
        <v>178.83333333333331</v>
      </c>
      <c r="C1077" s="162">
        <f>IF(B1077&lt;(MAX(USER_INPUT!$J$14:$J$2000)),FINTERP(USER_INPUT!$J$14:$J$2000,USER_INPUT!$K$14:$K$2000,HYDROGRAPH!B1077),0)</f>
        <v>0</v>
      </c>
      <c r="D1077" s="132">
        <f t="shared" si="66"/>
        <v>0</v>
      </c>
      <c r="E1077" s="162">
        <f t="shared" si="68"/>
        <v>0</v>
      </c>
      <c r="F1077" s="162">
        <f t="shared" si="69"/>
        <v>0</v>
      </c>
      <c r="G1077" s="162">
        <f>FINTERP(REFERENCE!$W$17:$W$67,REFERENCE!$V$17:$V$67,HYDROGRAPH!F1077)</f>
        <v>0</v>
      </c>
      <c r="H1077" s="132">
        <f>(F1077-G1077)/2*REFERENCE!$P$19</f>
        <v>0</v>
      </c>
      <c r="I1077">
        <f>(FINTERP('STAGE-STORAGE'!$D$4:$D$54,'STAGE-STORAGE'!$A$4:$A$54,H1077))</f>
        <v>0</v>
      </c>
    </row>
    <row r="1078" spans="1:9" x14ac:dyDescent="0.25">
      <c r="A1078">
        <v>1075</v>
      </c>
      <c r="B1078" s="132">
        <f t="shared" si="67"/>
        <v>179</v>
      </c>
      <c r="C1078" s="162">
        <f>IF(B1078&lt;(MAX(USER_INPUT!$J$14:$J$2000)),FINTERP(USER_INPUT!$J$14:$J$2000,USER_INPUT!$K$14:$K$2000,HYDROGRAPH!B1078),0)</f>
        <v>0</v>
      </c>
      <c r="D1078" s="132">
        <f t="shared" si="66"/>
        <v>0</v>
      </c>
      <c r="E1078" s="162">
        <f t="shared" si="68"/>
        <v>0</v>
      </c>
      <c r="F1078" s="162">
        <f t="shared" si="69"/>
        <v>0</v>
      </c>
      <c r="G1078" s="162">
        <f>FINTERP(REFERENCE!$W$17:$W$67,REFERENCE!$V$17:$V$67,HYDROGRAPH!F1078)</f>
        <v>0</v>
      </c>
      <c r="H1078" s="132">
        <f>(F1078-G1078)/2*REFERENCE!$P$19</f>
        <v>0</v>
      </c>
      <c r="I1078">
        <f>(FINTERP('STAGE-STORAGE'!$D$4:$D$54,'STAGE-STORAGE'!$A$4:$A$54,H1078))</f>
        <v>0</v>
      </c>
    </row>
    <row r="1079" spans="1:9" x14ac:dyDescent="0.25">
      <c r="A1079">
        <v>1076</v>
      </c>
      <c r="B1079" s="132">
        <f t="shared" si="67"/>
        <v>179.16666666666666</v>
      </c>
      <c r="C1079" s="162">
        <f>IF(B1079&lt;(MAX(USER_INPUT!$J$14:$J$2000)),FINTERP(USER_INPUT!$J$14:$J$2000,USER_INPUT!$K$14:$K$2000,HYDROGRAPH!B1079),0)</f>
        <v>0</v>
      </c>
      <c r="D1079" s="132">
        <f t="shared" si="66"/>
        <v>0</v>
      </c>
      <c r="E1079" s="162">
        <f t="shared" si="68"/>
        <v>0</v>
      </c>
      <c r="F1079" s="162">
        <f t="shared" si="69"/>
        <v>0</v>
      </c>
      <c r="G1079" s="162">
        <f>FINTERP(REFERENCE!$W$17:$W$67,REFERENCE!$V$17:$V$67,HYDROGRAPH!F1079)</f>
        <v>0</v>
      </c>
      <c r="H1079" s="132">
        <f>(F1079-G1079)/2*REFERENCE!$P$19</f>
        <v>0</v>
      </c>
      <c r="I1079">
        <f>(FINTERP('STAGE-STORAGE'!$D$4:$D$54,'STAGE-STORAGE'!$A$4:$A$54,H1079))</f>
        <v>0</v>
      </c>
    </row>
    <row r="1080" spans="1:9" x14ac:dyDescent="0.25">
      <c r="A1080">
        <v>1077</v>
      </c>
      <c r="B1080" s="132">
        <f t="shared" si="67"/>
        <v>179.33333333333331</v>
      </c>
      <c r="C1080" s="162">
        <f>IF(B1080&lt;(MAX(USER_INPUT!$J$14:$J$2000)),FINTERP(USER_INPUT!$J$14:$J$2000,USER_INPUT!$K$14:$K$2000,HYDROGRAPH!B1080),0)</f>
        <v>0</v>
      </c>
      <c r="D1080" s="132">
        <f t="shared" si="66"/>
        <v>0</v>
      </c>
      <c r="E1080" s="162">
        <f t="shared" si="68"/>
        <v>0</v>
      </c>
      <c r="F1080" s="162">
        <f t="shared" si="69"/>
        <v>0</v>
      </c>
      <c r="G1080" s="162">
        <f>FINTERP(REFERENCE!$W$17:$W$67,REFERENCE!$V$17:$V$67,HYDROGRAPH!F1080)</f>
        <v>0</v>
      </c>
      <c r="H1080" s="132">
        <f>(F1080-G1080)/2*REFERENCE!$P$19</f>
        <v>0</v>
      </c>
      <c r="I1080">
        <f>(FINTERP('STAGE-STORAGE'!$D$4:$D$54,'STAGE-STORAGE'!$A$4:$A$54,H1080))</f>
        <v>0</v>
      </c>
    </row>
    <row r="1081" spans="1:9" x14ac:dyDescent="0.25">
      <c r="A1081">
        <v>1078</v>
      </c>
      <c r="B1081" s="132">
        <f t="shared" si="67"/>
        <v>179.5</v>
      </c>
      <c r="C1081" s="162">
        <f>IF(B1081&lt;(MAX(USER_INPUT!$J$14:$J$2000)),FINTERP(USER_INPUT!$J$14:$J$2000,USER_INPUT!$K$14:$K$2000,HYDROGRAPH!B1081),0)</f>
        <v>0</v>
      </c>
      <c r="D1081" s="132">
        <f t="shared" si="66"/>
        <v>0</v>
      </c>
      <c r="E1081" s="162">
        <f t="shared" si="68"/>
        <v>0</v>
      </c>
      <c r="F1081" s="162">
        <f t="shared" si="69"/>
        <v>0</v>
      </c>
      <c r="G1081" s="162">
        <f>FINTERP(REFERENCE!$W$17:$W$67,REFERENCE!$V$17:$V$67,HYDROGRAPH!F1081)</f>
        <v>0</v>
      </c>
      <c r="H1081" s="132">
        <f>(F1081-G1081)/2*REFERENCE!$P$19</f>
        <v>0</v>
      </c>
      <c r="I1081">
        <f>(FINTERP('STAGE-STORAGE'!$D$4:$D$54,'STAGE-STORAGE'!$A$4:$A$54,H1081))</f>
        <v>0</v>
      </c>
    </row>
    <row r="1082" spans="1:9" x14ac:dyDescent="0.25">
      <c r="A1082">
        <v>1079</v>
      </c>
      <c r="B1082" s="132">
        <f t="shared" si="67"/>
        <v>179.66666666666666</v>
      </c>
      <c r="C1082" s="162">
        <f>IF(B1082&lt;(MAX(USER_INPUT!$J$14:$J$2000)),FINTERP(USER_INPUT!$J$14:$J$2000,USER_INPUT!$K$14:$K$2000,HYDROGRAPH!B1082),0)</f>
        <v>0</v>
      </c>
      <c r="D1082" s="132">
        <f t="shared" si="66"/>
        <v>0</v>
      </c>
      <c r="E1082" s="162">
        <f t="shared" si="68"/>
        <v>0</v>
      </c>
      <c r="F1082" s="162">
        <f t="shared" si="69"/>
        <v>0</v>
      </c>
      <c r="G1082" s="162">
        <f>FINTERP(REFERENCE!$W$17:$W$67,REFERENCE!$V$17:$V$67,HYDROGRAPH!F1082)</f>
        <v>0</v>
      </c>
      <c r="H1082" s="132">
        <f>(F1082-G1082)/2*REFERENCE!$P$19</f>
        <v>0</v>
      </c>
      <c r="I1082">
        <f>(FINTERP('STAGE-STORAGE'!$D$4:$D$54,'STAGE-STORAGE'!$A$4:$A$54,H1082))</f>
        <v>0</v>
      </c>
    </row>
    <row r="1083" spans="1:9" x14ac:dyDescent="0.25">
      <c r="A1083">
        <v>1080</v>
      </c>
      <c r="B1083" s="132">
        <f t="shared" si="67"/>
        <v>179.83333333333331</v>
      </c>
      <c r="C1083" s="162">
        <f>IF(B1083&lt;(MAX(USER_INPUT!$J$14:$J$2000)),FINTERP(USER_INPUT!$J$14:$J$2000,USER_INPUT!$K$14:$K$2000,HYDROGRAPH!B1083),0)</f>
        <v>0</v>
      </c>
      <c r="D1083" s="132">
        <f t="shared" si="66"/>
        <v>0</v>
      </c>
      <c r="E1083" s="162">
        <f t="shared" si="68"/>
        <v>0</v>
      </c>
      <c r="F1083" s="162">
        <f t="shared" si="69"/>
        <v>0</v>
      </c>
      <c r="G1083" s="162">
        <f>FINTERP(REFERENCE!$W$17:$W$67,REFERENCE!$V$17:$V$67,HYDROGRAPH!F1083)</f>
        <v>0</v>
      </c>
      <c r="H1083" s="132">
        <f>(F1083-G1083)/2*REFERENCE!$P$19</f>
        <v>0</v>
      </c>
      <c r="I1083">
        <f>(FINTERP('STAGE-STORAGE'!$D$4:$D$54,'STAGE-STORAGE'!$A$4:$A$54,H1083))</f>
        <v>0</v>
      </c>
    </row>
    <row r="1084" spans="1:9" x14ac:dyDescent="0.25">
      <c r="A1084">
        <v>1081</v>
      </c>
      <c r="B1084" s="132">
        <f t="shared" si="67"/>
        <v>180</v>
      </c>
      <c r="C1084" s="162">
        <f>IF(B1084&lt;(MAX(USER_INPUT!$J$14:$J$2000)),FINTERP(USER_INPUT!$J$14:$J$2000,USER_INPUT!$K$14:$K$2000,HYDROGRAPH!B1084),0)</f>
        <v>0</v>
      </c>
      <c r="D1084" s="132">
        <f t="shared" si="66"/>
        <v>0</v>
      </c>
      <c r="E1084" s="162">
        <f t="shared" si="68"/>
        <v>0</v>
      </c>
      <c r="F1084" s="162">
        <f t="shared" si="69"/>
        <v>0</v>
      </c>
      <c r="G1084" s="162">
        <f>FINTERP(REFERENCE!$W$17:$W$67,REFERENCE!$V$17:$V$67,HYDROGRAPH!F1084)</f>
        <v>0</v>
      </c>
      <c r="H1084" s="132">
        <f>(F1084-G1084)/2*REFERENCE!$P$19</f>
        <v>0</v>
      </c>
      <c r="I1084">
        <f>(FINTERP('STAGE-STORAGE'!$D$4:$D$54,'STAGE-STORAGE'!$A$4:$A$54,H1084))</f>
        <v>0</v>
      </c>
    </row>
    <row r="1085" spans="1:9" x14ac:dyDescent="0.25">
      <c r="A1085">
        <v>1082</v>
      </c>
      <c r="B1085" s="132">
        <f t="shared" si="67"/>
        <v>180.16666666666666</v>
      </c>
      <c r="C1085" s="162">
        <f>IF(B1085&lt;(MAX(USER_INPUT!$J$14:$J$2000)),FINTERP(USER_INPUT!$J$14:$J$2000,USER_INPUT!$K$14:$K$2000,HYDROGRAPH!B1085),0)</f>
        <v>0</v>
      </c>
      <c r="D1085" s="132">
        <f t="shared" si="66"/>
        <v>0</v>
      </c>
      <c r="E1085" s="162">
        <f t="shared" si="68"/>
        <v>0</v>
      </c>
      <c r="F1085" s="162">
        <f t="shared" si="69"/>
        <v>0</v>
      </c>
      <c r="G1085" s="162">
        <f>FINTERP(REFERENCE!$W$17:$W$67,REFERENCE!$V$17:$V$67,HYDROGRAPH!F1085)</f>
        <v>0</v>
      </c>
      <c r="H1085" s="132">
        <f>(F1085-G1085)/2*REFERENCE!$P$19</f>
        <v>0</v>
      </c>
      <c r="I1085">
        <f>(FINTERP('STAGE-STORAGE'!$D$4:$D$54,'STAGE-STORAGE'!$A$4:$A$54,H1085))</f>
        <v>0</v>
      </c>
    </row>
    <row r="1086" spans="1:9" x14ac:dyDescent="0.25">
      <c r="A1086">
        <v>1083</v>
      </c>
      <c r="B1086" s="132">
        <f t="shared" si="67"/>
        <v>180.33333333333331</v>
      </c>
      <c r="C1086" s="162">
        <f>IF(B1086&lt;(MAX(USER_INPUT!$J$14:$J$2000)),FINTERP(USER_INPUT!$J$14:$J$2000,USER_INPUT!$K$14:$K$2000,HYDROGRAPH!B1086),0)</f>
        <v>0</v>
      </c>
      <c r="D1086" s="132">
        <f t="shared" si="66"/>
        <v>0</v>
      </c>
      <c r="E1086" s="162">
        <f t="shared" si="68"/>
        <v>0</v>
      </c>
      <c r="F1086" s="162">
        <f t="shared" si="69"/>
        <v>0</v>
      </c>
      <c r="G1086" s="162">
        <f>FINTERP(REFERENCE!$W$17:$W$67,REFERENCE!$V$17:$V$67,HYDROGRAPH!F1086)</f>
        <v>0</v>
      </c>
      <c r="H1086" s="132">
        <f>(F1086-G1086)/2*REFERENCE!$P$19</f>
        <v>0</v>
      </c>
      <c r="I1086">
        <f>(FINTERP('STAGE-STORAGE'!$D$4:$D$54,'STAGE-STORAGE'!$A$4:$A$54,H1086))</f>
        <v>0</v>
      </c>
    </row>
    <row r="1087" spans="1:9" x14ac:dyDescent="0.25">
      <c r="A1087">
        <v>1084</v>
      </c>
      <c r="B1087" s="132">
        <f t="shared" si="67"/>
        <v>180.5</v>
      </c>
      <c r="C1087" s="162">
        <f>IF(B1087&lt;(MAX(USER_INPUT!$J$14:$J$2000)),FINTERP(USER_INPUT!$J$14:$J$2000,USER_INPUT!$K$14:$K$2000,HYDROGRAPH!B1087),0)</f>
        <v>0</v>
      </c>
      <c r="D1087" s="132">
        <f t="shared" si="66"/>
        <v>0</v>
      </c>
      <c r="E1087" s="162">
        <f t="shared" si="68"/>
        <v>0</v>
      </c>
      <c r="F1087" s="162">
        <f t="shared" si="69"/>
        <v>0</v>
      </c>
      <c r="G1087" s="162">
        <f>FINTERP(REFERENCE!$W$17:$W$67,REFERENCE!$V$17:$V$67,HYDROGRAPH!F1087)</f>
        <v>0</v>
      </c>
      <c r="H1087" s="132">
        <f>(F1087-G1087)/2*REFERENCE!$P$19</f>
        <v>0</v>
      </c>
      <c r="I1087">
        <f>(FINTERP('STAGE-STORAGE'!$D$4:$D$54,'STAGE-STORAGE'!$A$4:$A$54,H1087))</f>
        <v>0</v>
      </c>
    </row>
    <row r="1088" spans="1:9" x14ac:dyDescent="0.25">
      <c r="A1088">
        <v>1085</v>
      </c>
      <c r="B1088" s="132">
        <f t="shared" si="67"/>
        <v>180.66666666666666</v>
      </c>
      <c r="C1088" s="162">
        <f>IF(B1088&lt;(MAX(USER_INPUT!$J$14:$J$2000)),FINTERP(USER_INPUT!$J$14:$J$2000,USER_INPUT!$K$14:$K$2000,HYDROGRAPH!B1088),0)</f>
        <v>0</v>
      </c>
      <c r="D1088" s="132">
        <f t="shared" si="66"/>
        <v>0</v>
      </c>
      <c r="E1088" s="162">
        <f t="shared" si="68"/>
        <v>0</v>
      </c>
      <c r="F1088" s="162">
        <f t="shared" si="69"/>
        <v>0</v>
      </c>
      <c r="G1088" s="162">
        <f>FINTERP(REFERENCE!$W$17:$W$67,REFERENCE!$V$17:$V$67,HYDROGRAPH!F1088)</f>
        <v>0</v>
      </c>
      <c r="H1088" s="132">
        <f>(F1088-G1088)/2*REFERENCE!$P$19</f>
        <v>0</v>
      </c>
      <c r="I1088">
        <f>(FINTERP('STAGE-STORAGE'!$D$4:$D$54,'STAGE-STORAGE'!$A$4:$A$54,H1088))</f>
        <v>0</v>
      </c>
    </row>
    <row r="1089" spans="1:9" x14ac:dyDescent="0.25">
      <c r="A1089">
        <v>1086</v>
      </c>
      <c r="B1089" s="132">
        <f t="shared" si="67"/>
        <v>180.83333333333331</v>
      </c>
      <c r="C1089" s="162">
        <f>IF(B1089&lt;(MAX(USER_INPUT!$J$14:$J$2000)),FINTERP(USER_INPUT!$J$14:$J$2000,USER_INPUT!$K$14:$K$2000,HYDROGRAPH!B1089),0)</f>
        <v>0</v>
      </c>
      <c r="D1089" s="132">
        <f t="shared" si="66"/>
        <v>0</v>
      </c>
      <c r="E1089" s="162">
        <f t="shared" si="68"/>
        <v>0</v>
      </c>
      <c r="F1089" s="162">
        <f t="shared" si="69"/>
        <v>0</v>
      </c>
      <c r="G1089" s="162">
        <f>FINTERP(REFERENCE!$W$17:$W$67,REFERENCE!$V$17:$V$67,HYDROGRAPH!F1089)</f>
        <v>0</v>
      </c>
      <c r="H1089" s="132">
        <f>(F1089-G1089)/2*REFERENCE!$P$19</f>
        <v>0</v>
      </c>
      <c r="I1089">
        <f>(FINTERP('STAGE-STORAGE'!$D$4:$D$54,'STAGE-STORAGE'!$A$4:$A$54,H1089))</f>
        <v>0</v>
      </c>
    </row>
    <row r="1090" spans="1:9" x14ac:dyDescent="0.25">
      <c r="A1090">
        <v>1087</v>
      </c>
      <c r="B1090" s="132">
        <f t="shared" si="67"/>
        <v>181</v>
      </c>
      <c r="C1090" s="162">
        <f>IF(B1090&lt;(MAX(USER_INPUT!$J$14:$J$2000)),FINTERP(USER_INPUT!$J$14:$J$2000,USER_INPUT!$K$14:$K$2000,HYDROGRAPH!B1090),0)</f>
        <v>0</v>
      </c>
      <c r="D1090" s="132">
        <f t="shared" si="66"/>
        <v>0</v>
      </c>
      <c r="E1090" s="162">
        <f t="shared" si="68"/>
        <v>0</v>
      </c>
      <c r="F1090" s="162">
        <f t="shared" si="69"/>
        <v>0</v>
      </c>
      <c r="G1090" s="162">
        <f>FINTERP(REFERENCE!$W$17:$W$67,REFERENCE!$V$17:$V$67,HYDROGRAPH!F1090)</f>
        <v>0</v>
      </c>
      <c r="H1090" s="132">
        <f>(F1090-G1090)/2*REFERENCE!$P$19</f>
        <v>0</v>
      </c>
      <c r="I1090">
        <f>(FINTERP('STAGE-STORAGE'!$D$4:$D$54,'STAGE-STORAGE'!$A$4:$A$54,H1090))</f>
        <v>0</v>
      </c>
    </row>
    <row r="1091" spans="1:9" x14ac:dyDescent="0.25">
      <c r="A1091">
        <v>1088</v>
      </c>
      <c r="B1091" s="132">
        <f t="shared" si="67"/>
        <v>181.16666666666666</v>
      </c>
      <c r="C1091" s="162">
        <f>IF(B1091&lt;(MAX(USER_INPUT!$J$14:$J$2000)),FINTERP(USER_INPUT!$J$14:$J$2000,USER_INPUT!$K$14:$K$2000,HYDROGRAPH!B1091),0)</f>
        <v>0</v>
      </c>
      <c r="D1091" s="132">
        <f t="shared" si="66"/>
        <v>0</v>
      </c>
      <c r="E1091" s="162">
        <f t="shared" si="68"/>
        <v>0</v>
      </c>
      <c r="F1091" s="162">
        <f t="shared" si="69"/>
        <v>0</v>
      </c>
      <c r="G1091" s="162">
        <f>FINTERP(REFERENCE!$W$17:$W$67,REFERENCE!$V$17:$V$67,HYDROGRAPH!F1091)</f>
        <v>0</v>
      </c>
      <c r="H1091" s="132">
        <f>(F1091-G1091)/2*REFERENCE!$P$19</f>
        <v>0</v>
      </c>
      <c r="I1091">
        <f>(FINTERP('STAGE-STORAGE'!$D$4:$D$54,'STAGE-STORAGE'!$A$4:$A$54,H1091))</f>
        <v>0</v>
      </c>
    </row>
    <row r="1092" spans="1:9" x14ac:dyDescent="0.25">
      <c r="A1092">
        <v>1089</v>
      </c>
      <c r="B1092" s="132">
        <f t="shared" si="67"/>
        <v>181.33333333333331</v>
      </c>
      <c r="C1092" s="162">
        <f>IF(B1092&lt;(MAX(USER_INPUT!$J$14:$J$2000)),FINTERP(USER_INPUT!$J$14:$J$2000,USER_INPUT!$K$14:$K$2000,HYDROGRAPH!B1092),0)</f>
        <v>0</v>
      </c>
      <c r="D1092" s="132">
        <f t="shared" si="66"/>
        <v>0</v>
      </c>
      <c r="E1092" s="162">
        <f t="shared" si="68"/>
        <v>0</v>
      </c>
      <c r="F1092" s="162">
        <f t="shared" si="69"/>
        <v>0</v>
      </c>
      <c r="G1092" s="162">
        <f>FINTERP(REFERENCE!$W$17:$W$67,REFERENCE!$V$17:$V$67,HYDROGRAPH!F1092)</f>
        <v>0</v>
      </c>
      <c r="H1092" s="132">
        <f>(F1092-G1092)/2*REFERENCE!$P$19</f>
        <v>0</v>
      </c>
      <c r="I1092">
        <f>(FINTERP('STAGE-STORAGE'!$D$4:$D$54,'STAGE-STORAGE'!$A$4:$A$54,H1092))</f>
        <v>0</v>
      </c>
    </row>
    <row r="1093" spans="1:9" x14ac:dyDescent="0.25">
      <c r="A1093">
        <v>1090</v>
      </c>
      <c r="B1093" s="132">
        <f t="shared" si="67"/>
        <v>181.5</v>
      </c>
      <c r="C1093" s="162">
        <f>IF(B1093&lt;(MAX(USER_INPUT!$J$14:$J$2000)),FINTERP(USER_INPUT!$J$14:$J$2000,USER_INPUT!$K$14:$K$2000,HYDROGRAPH!B1093),0)</f>
        <v>0</v>
      </c>
      <c r="D1093" s="132">
        <f t="shared" ref="D1093:D1156" si="70">C1093+C1094</f>
        <v>0</v>
      </c>
      <c r="E1093" s="162">
        <f t="shared" si="68"/>
        <v>0</v>
      </c>
      <c r="F1093" s="162">
        <f t="shared" si="69"/>
        <v>0</v>
      </c>
      <c r="G1093" s="162">
        <f>FINTERP(REFERENCE!$W$17:$W$67,REFERENCE!$V$17:$V$67,HYDROGRAPH!F1093)</f>
        <v>0</v>
      </c>
      <c r="H1093" s="132">
        <f>(F1093-G1093)/2*REFERENCE!$P$19</f>
        <v>0</v>
      </c>
      <c r="I1093">
        <f>(FINTERP('STAGE-STORAGE'!$D$4:$D$54,'STAGE-STORAGE'!$A$4:$A$54,H1093))</f>
        <v>0</v>
      </c>
    </row>
    <row r="1094" spans="1:9" x14ac:dyDescent="0.25">
      <c r="A1094">
        <v>1091</v>
      </c>
      <c r="B1094" s="132">
        <f t="shared" si="67"/>
        <v>181.66666666666666</v>
      </c>
      <c r="C1094" s="162">
        <f>IF(B1094&lt;(MAX(USER_INPUT!$J$14:$J$2000)),FINTERP(USER_INPUT!$J$14:$J$2000,USER_INPUT!$K$14:$K$2000,HYDROGRAPH!B1094),0)</f>
        <v>0</v>
      </c>
      <c r="D1094" s="132">
        <f t="shared" si="70"/>
        <v>0</v>
      </c>
      <c r="E1094" s="162">
        <f t="shared" si="68"/>
        <v>0</v>
      </c>
      <c r="F1094" s="162">
        <f t="shared" si="69"/>
        <v>0</v>
      </c>
      <c r="G1094" s="162">
        <f>FINTERP(REFERENCE!$W$17:$W$67,REFERENCE!$V$17:$V$67,HYDROGRAPH!F1094)</f>
        <v>0</v>
      </c>
      <c r="H1094" s="132">
        <f>(F1094-G1094)/2*REFERENCE!$P$19</f>
        <v>0</v>
      </c>
      <c r="I1094">
        <f>(FINTERP('STAGE-STORAGE'!$D$4:$D$54,'STAGE-STORAGE'!$A$4:$A$54,H1094))</f>
        <v>0</v>
      </c>
    </row>
    <row r="1095" spans="1:9" x14ac:dyDescent="0.25">
      <c r="A1095">
        <v>1092</v>
      </c>
      <c r="B1095" s="132">
        <f t="shared" ref="B1095:B1158" si="71">$B$5*A1094</f>
        <v>181.83333333333331</v>
      </c>
      <c r="C1095" s="162">
        <f>IF(B1095&lt;(MAX(USER_INPUT!$J$14:$J$2000)),FINTERP(USER_INPUT!$J$14:$J$2000,USER_INPUT!$K$14:$K$2000,HYDROGRAPH!B1095),0)</f>
        <v>0</v>
      </c>
      <c r="D1095" s="132">
        <f t="shared" si="70"/>
        <v>0</v>
      </c>
      <c r="E1095" s="162">
        <f t="shared" si="68"/>
        <v>0</v>
      </c>
      <c r="F1095" s="162">
        <f t="shared" si="69"/>
        <v>0</v>
      </c>
      <c r="G1095" s="162">
        <f>FINTERP(REFERENCE!$W$17:$W$67,REFERENCE!$V$17:$V$67,HYDROGRAPH!F1095)</f>
        <v>0</v>
      </c>
      <c r="H1095" s="132">
        <f>(F1095-G1095)/2*REFERENCE!$P$19</f>
        <v>0</v>
      </c>
      <c r="I1095">
        <f>(FINTERP('STAGE-STORAGE'!$D$4:$D$54,'STAGE-STORAGE'!$A$4:$A$54,H1095))</f>
        <v>0</v>
      </c>
    </row>
    <row r="1096" spans="1:9" x14ac:dyDescent="0.25">
      <c r="A1096">
        <v>1093</v>
      </c>
      <c r="B1096" s="132">
        <f t="shared" si="71"/>
        <v>182</v>
      </c>
      <c r="C1096" s="162">
        <f>IF(B1096&lt;(MAX(USER_INPUT!$J$14:$J$2000)),FINTERP(USER_INPUT!$J$14:$J$2000,USER_INPUT!$K$14:$K$2000,HYDROGRAPH!B1096),0)</f>
        <v>0</v>
      </c>
      <c r="D1096" s="132">
        <f t="shared" si="70"/>
        <v>0</v>
      </c>
      <c r="E1096" s="162">
        <f t="shared" si="68"/>
        <v>0</v>
      </c>
      <c r="F1096" s="162">
        <f t="shared" si="69"/>
        <v>0</v>
      </c>
      <c r="G1096" s="162">
        <f>FINTERP(REFERENCE!$W$17:$W$67,REFERENCE!$V$17:$V$67,HYDROGRAPH!F1096)</f>
        <v>0</v>
      </c>
      <c r="H1096" s="132">
        <f>(F1096-G1096)/2*REFERENCE!$P$19</f>
        <v>0</v>
      </c>
      <c r="I1096">
        <f>(FINTERP('STAGE-STORAGE'!$D$4:$D$54,'STAGE-STORAGE'!$A$4:$A$54,H1096))</f>
        <v>0</v>
      </c>
    </row>
    <row r="1097" spans="1:9" x14ac:dyDescent="0.25">
      <c r="A1097">
        <v>1094</v>
      </c>
      <c r="B1097" s="132">
        <f t="shared" si="71"/>
        <v>182.16666666666666</v>
      </c>
      <c r="C1097" s="162">
        <f>IF(B1097&lt;(MAX(USER_INPUT!$J$14:$J$2000)),FINTERP(USER_INPUT!$J$14:$J$2000,USER_INPUT!$K$14:$K$2000,HYDROGRAPH!B1097),0)</f>
        <v>0</v>
      </c>
      <c r="D1097" s="132">
        <f t="shared" si="70"/>
        <v>0</v>
      </c>
      <c r="E1097" s="162">
        <f t="shared" ref="E1097:E1160" si="72">F1096-(2*G1096)</f>
        <v>0</v>
      </c>
      <c r="F1097" s="162">
        <f t="shared" ref="F1097:F1160" si="73">D1097+E1097</f>
        <v>0</v>
      </c>
      <c r="G1097" s="162">
        <f>FINTERP(REFERENCE!$W$17:$W$67,REFERENCE!$V$17:$V$67,HYDROGRAPH!F1097)</f>
        <v>0</v>
      </c>
      <c r="H1097" s="132">
        <f>(F1097-G1097)/2*REFERENCE!$P$19</f>
        <v>0</v>
      </c>
      <c r="I1097">
        <f>(FINTERP('STAGE-STORAGE'!$D$4:$D$54,'STAGE-STORAGE'!$A$4:$A$54,H1097))</f>
        <v>0</v>
      </c>
    </row>
    <row r="1098" spans="1:9" x14ac:dyDescent="0.25">
      <c r="A1098">
        <v>1095</v>
      </c>
      <c r="B1098" s="132">
        <f t="shared" si="71"/>
        <v>182.33333333333331</v>
      </c>
      <c r="C1098" s="162">
        <f>IF(B1098&lt;(MAX(USER_INPUT!$J$14:$J$2000)),FINTERP(USER_INPUT!$J$14:$J$2000,USER_INPUT!$K$14:$K$2000,HYDROGRAPH!B1098),0)</f>
        <v>0</v>
      </c>
      <c r="D1098" s="132">
        <f t="shared" si="70"/>
        <v>0</v>
      </c>
      <c r="E1098" s="162">
        <f t="shared" si="72"/>
        <v>0</v>
      </c>
      <c r="F1098" s="162">
        <f t="shared" si="73"/>
        <v>0</v>
      </c>
      <c r="G1098" s="162">
        <f>FINTERP(REFERENCE!$W$17:$W$67,REFERENCE!$V$17:$V$67,HYDROGRAPH!F1098)</f>
        <v>0</v>
      </c>
      <c r="H1098" s="132">
        <f>(F1098-G1098)/2*REFERENCE!$P$19</f>
        <v>0</v>
      </c>
      <c r="I1098">
        <f>(FINTERP('STAGE-STORAGE'!$D$4:$D$54,'STAGE-STORAGE'!$A$4:$A$54,H1098))</f>
        <v>0</v>
      </c>
    </row>
    <row r="1099" spans="1:9" x14ac:dyDescent="0.25">
      <c r="A1099">
        <v>1096</v>
      </c>
      <c r="B1099" s="132">
        <f t="shared" si="71"/>
        <v>182.5</v>
      </c>
      <c r="C1099" s="162">
        <f>IF(B1099&lt;(MAX(USER_INPUT!$J$14:$J$2000)),FINTERP(USER_INPUT!$J$14:$J$2000,USER_INPUT!$K$14:$K$2000,HYDROGRAPH!B1099),0)</f>
        <v>0</v>
      </c>
      <c r="D1099" s="132">
        <f t="shared" si="70"/>
        <v>0</v>
      </c>
      <c r="E1099" s="162">
        <f t="shared" si="72"/>
        <v>0</v>
      </c>
      <c r="F1099" s="162">
        <f t="shared" si="73"/>
        <v>0</v>
      </c>
      <c r="G1099" s="162">
        <f>FINTERP(REFERENCE!$W$17:$W$67,REFERENCE!$V$17:$V$67,HYDROGRAPH!F1099)</f>
        <v>0</v>
      </c>
      <c r="H1099" s="132">
        <f>(F1099-G1099)/2*REFERENCE!$P$19</f>
        <v>0</v>
      </c>
      <c r="I1099">
        <f>(FINTERP('STAGE-STORAGE'!$D$4:$D$54,'STAGE-STORAGE'!$A$4:$A$54,H1099))</f>
        <v>0</v>
      </c>
    </row>
    <row r="1100" spans="1:9" x14ac:dyDescent="0.25">
      <c r="A1100">
        <v>1097</v>
      </c>
      <c r="B1100" s="132">
        <f t="shared" si="71"/>
        <v>182.66666666666666</v>
      </c>
      <c r="C1100" s="162">
        <f>IF(B1100&lt;(MAX(USER_INPUT!$J$14:$J$2000)),FINTERP(USER_INPUT!$J$14:$J$2000,USER_INPUT!$K$14:$K$2000,HYDROGRAPH!B1100),0)</f>
        <v>0</v>
      </c>
      <c r="D1100" s="132">
        <f t="shared" si="70"/>
        <v>0</v>
      </c>
      <c r="E1100" s="162">
        <f t="shared" si="72"/>
        <v>0</v>
      </c>
      <c r="F1100" s="162">
        <f t="shared" si="73"/>
        <v>0</v>
      </c>
      <c r="G1100" s="162">
        <f>FINTERP(REFERENCE!$W$17:$W$67,REFERENCE!$V$17:$V$67,HYDROGRAPH!F1100)</f>
        <v>0</v>
      </c>
      <c r="H1100" s="132">
        <f>(F1100-G1100)/2*REFERENCE!$P$19</f>
        <v>0</v>
      </c>
      <c r="I1100">
        <f>(FINTERP('STAGE-STORAGE'!$D$4:$D$54,'STAGE-STORAGE'!$A$4:$A$54,H1100))</f>
        <v>0</v>
      </c>
    </row>
    <row r="1101" spans="1:9" x14ac:dyDescent="0.25">
      <c r="A1101">
        <v>1098</v>
      </c>
      <c r="B1101" s="132">
        <f t="shared" si="71"/>
        <v>182.83333333333331</v>
      </c>
      <c r="C1101" s="162">
        <f>IF(B1101&lt;(MAX(USER_INPUT!$J$14:$J$2000)),FINTERP(USER_INPUT!$J$14:$J$2000,USER_INPUT!$K$14:$K$2000,HYDROGRAPH!B1101),0)</f>
        <v>0</v>
      </c>
      <c r="D1101" s="132">
        <f t="shared" si="70"/>
        <v>0</v>
      </c>
      <c r="E1101" s="162">
        <f t="shared" si="72"/>
        <v>0</v>
      </c>
      <c r="F1101" s="162">
        <f t="shared" si="73"/>
        <v>0</v>
      </c>
      <c r="G1101" s="162">
        <f>FINTERP(REFERENCE!$W$17:$W$67,REFERENCE!$V$17:$V$67,HYDROGRAPH!F1101)</f>
        <v>0</v>
      </c>
      <c r="H1101" s="132">
        <f>(F1101-G1101)/2*REFERENCE!$P$19</f>
        <v>0</v>
      </c>
      <c r="I1101">
        <f>(FINTERP('STAGE-STORAGE'!$D$4:$D$54,'STAGE-STORAGE'!$A$4:$A$54,H1101))</f>
        <v>0</v>
      </c>
    </row>
    <row r="1102" spans="1:9" x14ac:dyDescent="0.25">
      <c r="A1102">
        <v>1099</v>
      </c>
      <c r="B1102" s="132">
        <f t="shared" si="71"/>
        <v>183</v>
      </c>
      <c r="C1102" s="162">
        <f>IF(B1102&lt;(MAX(USER_INPUT!$J$14:$J$2000)),FINTERP(USER_INPUT!$J$14:$J$2000,USER_INPUT!$K$14:$K$2000,HYDROGRAPH!B1102),0)</f>
        <v>0</v>
      </c>
      <c r="D1102" s="132">
        <f t="shared" si="70"/>
        <v>0</v>
      </c>
      <c r="E1102" s="162">
        <f t="shared" si="72"/>
        <v>0</v>
      </c>
      <c r="F1102" s="162">
        <f t="shared" si="73"/>
        <v>0</v>
      </c>
      <c r="G1102" s="162">
        <f>FINTERP(REFERENCE!$W$17:$W$67,REFERENCE!$V$17:$V$67,HYDROGRAPH!F1102)</f>
        <v>0</v>
      </c>
      <c r="H1102" s="132">
        <f>(F1102-G1102)/2*REFERENCE!$P$19</f>
        <v>0</v>
      </c>
      <c r="I1102">
        <f>(FINTERP('STAGE-STORAGE'!$D$4:$D$54,'STAGE-STORAGE'!$A$4:$A$54,H1102))</f>
        <v>0</v>
      </c>
    </row>
    <row r="1103" spans="1:9" x14ac:dyDescent="0.25">
      <c r="A1103">
        <v>1100</v>
      </c>
      <c r="B1103" s="132">
        <f t="shared" si="71"/>
        <v>183.16666666666666</v>
      </c>
      <c r="C1103" s="162">
        <f>IF(B1103&lt;(MAX(USER_INPUT!$J$14:$J$2000)),FINTERP(USER_INPUT!$J$14:$J$2000,USER_INPUT!$K$14:$K$2000,HYDROGRAPH!B1103),0)</f>
        <v>0</v>
      </c>
      <c r="D1103" s="132">
        <f t="shared" si="70"/>
        <v>0</v>
      </c>
      <c r="E1103" s="162">
        <f t="shared" si="72"/>
        <v>0</v>
      </c>
      <c r="F1103" s="162">
        <f t="shared" si="73"/>
        <v>0</v>
      </c>
      <c r="G1103" s="162">
        <f>FINTERP(REFERENCE!$W$17:$W$67,REFERENCE!$V$17:$V$67,HYDROGRAPH!F1103)</f>
        <v>0</v>
      </c>
      <c r="H1103" s="132">
        <f>(F1103-G1103)/2*REFERENCE!$P$19</f>
        <v>0</v>
      </c>
      <c r="I1103">
        <f>(FINTERP('STAGE-STORAGE'!$D$4:$D$54,'STAGE-STORAGE'!$A$4:$A$54,H1103))</f>
        <v>0</v>
      </c>
    </row>
    <row r="1104" spans="1:9" x14ac:dyDescent="0.25">
      <c r="A1104">
        <v>1101</v>
      </c>
      <c r="B1104" s="132">
        <f t="shared" si="71"/>
        <v>183.33333333333331</v>
      </c>
      <c r="C1104" s="162">
        <f>IF(B1104&lt;(MAX(USER_INPUT!$J$14:$J$2000)),FINTERP(USER_INPUT!$J$14:$J$2000,USER_INPUT!$K$14:$K$2000,HYDROGRAPH!B1104),0)</f>
        <v>0</v>
      </c>
      <c r="D1104" s="132">
        <f t="shared" si="70"/>
        <v>0</v>
      </c>
      <c r="E1104" s="162">
        <f t="shared" si="72"/>
        <v>0</v>
      </c>
      <c r="F1104" s="162">
        <f t="shared" si="73"/>
        <v>0</v>
      </c>
      <c r="G1104" s="162">
        <f>FINTERP(REFERENCE!$W$17:$W$67,REFERENCE!$V$17:$V$67,HYDROGRAPH!F1104)</f>
        <v>0</v>
      </c>
      <c r="H1104" s="132">
        <f>(F1104-G1104)/2*REFERENCE!$P$19</f>
        <v>0</v>
      </c>
      <c r="I1104">
        <f>(FINTERP('STAGE-STORAGE'!$D$4:$D$54,'STAGE-STORAGE'!$A$4:$A$54,H1104))</f>
        <v>0</v>
      </c>
    </row>
    <row r="1105" spans="1:9" x14ac:dyDescent="0.25">
      <c r="A1105">
        <v>1102</v>
      </c>
      <c r="B1105" s="132">
        <f t="shared" si="71"/>
        <v>183.5</v>
      </c>
      <c r="C1105" s="162">
        <f>IF(B1105&lt;(MAX(USER_INPUT!$J$14:$J$2000)),FINTERP(USER_INPUT!$J$14:$J$2000,USER_INPUT!$K$14:$K$2000,HYDROGRAPH!B1105),0)</f>
        <v>0</v>
      </c>
      <c r="D1105" s="132">
        <f t="shared" si="70"/>
        <v>0</v>
      </c>
      <c r="E1105" s="162">
        <f t="shared" si="72"/>
        <v>0</v>
      </c>
      <c r="F1105" s="162">
        <f t="shared" si="73"/>
        <v>0</v>
      </c>
      <c r="G1105" s="162">
        <f>FINTERP(REFERENCE!$W$17:$W$67,REFERENCE!$V$17:$V$67,HYDROGRAPH!F1105)</f>
        <v>0</v>
      </c>
      <c r="H1105" s="132">
        <f>(F1105-G1105)/2*REFERENCE!$P$19</f>
        <v>0</v>
      </c>
      <c r="I1105">
        <f>(FINTERP('STAGE-STORAGE'!$D$4:$D$54,'STAGE-STORAGE'!$A$4:$A$54,H1105))</f>
        <v>0</v>
      </c>
    </row>
    <row r="1106" spans="1:9" x14ac:dyDescent="0.25">
      <c r="A1106">
        <v>1103</v>
      </c>
      <c r="B1106" s="132">
        <f t="shared" si="71"/>
        <v>183.66666666666666</v>
      </c>
      <c r="C1106" s="162">
        <f>IF(B1106&lt;(MAX(USER_INPUT!$J$14:$J$2000)),FINTERP(USER_INPUT!$J$14:$J$2000,USER_INPUT!$K$14:$K$2000,HYDROGRAPH!B1106),0)</f>
        <v>0</v>
      </c>
      <c r="D1106" s="132">
        <f t="shared" si="70"/>
        <v>0</v>
      </c>
      <c r="E1106" s="162">
        <f t="shared" si="72"/>
        <v>0</v>
      </c>
      <c r="F1106" s="162">
        <f t="shared" si="73"/>
        <v>0</v>
      </c>
      <c r="G1106" s="162">
        <f>FINTERP(REFERENCE!$W$17:$W$67,REFERENCE!$V$17:$V$67,HYDROGRAPH!F1106)</f>
        <v>0</v>
      </c>
      <c r="H1106" s="132">
        <f>(F1106-G1106)/2*REFERENCE!$P$19</f>
        <v>0</v>
      </c>
      <c r="I1106">
        <f>(FINTERP('STAGE-STORAGE'!$D$4:$D$54,'STAGE-STORAGE'!$A$4:$A$54,H1106))</f>
        <v>0</v>
      </c>
    </row>
    <row r="1107" spans="1:9" x14ac:dyDescent="0.25">
      <c r="A1107">
        <v>1104</v>
      </c>
      <c r="B1107" s="132">
        <f t="shared" si="71"/>
        <v>183.83333333333331</v>
      </c>
      <c r="C1107" s="162">
        <f>IF(B1107&lt;(MAX(USER_INPUT!$J$14:$J$2000)),FINTERP(USER_INPUT!$J$14:$J$2000,USER_INPUT!$K$14:$K$2000,HYDROGRAPH!B1107),0)</f>
        <v>0</v>
      </c>
      <c r="D1107" s="132">
        <f t="shared" si="70"/>
        <v>0</v>
      </c>
      <c r="E1107" s="162">
        <f t="shared" si="72"/>
        <v>0</v>
      </c>
      <c r="F1107" s="162">
        <f t="shared" si="73"/>
        <v>0</v>
      </c>
      <c r="G1107" s="162">
        <f>FINTERP(REFERENCE!$W$17:$W$67,REFERENCE!$V$17:$V$67,HYDROGRAPH!F1107)</f>
        <v>0</v>
      </c>
      <c r="H1107" s="132">
        <f>(F1107-G1107)/2*REFERENCE!$P$19</f>
        <v>0</v>
      </c>
      <c r="I1107">
        <f>(FINTERP('STAGE-STORAGE'!$D$4:$D$54,'STAGE-STORAGE'!$A$4:$A$54,H1107))</f>
        <v>0</v>
      </c>
    </row>
    <row r="1108" spans="1:9" x14ac:dyDescent="0.25">
      <c r="A1108">
        <v>1105</v>
      </c>
      <c r="B1108" s="132">
        <f t="shared" si="71"/>
        <v>184</v>
      </c>
      <c r="C1108" s="162">
        <f>IF(B1108&lt;(MAX(USER_INPUT!$J$14:$J$2000)),FINTERP(USER_INPUT!$J$14:$J$2000,USER_INPUT!$K$14:$K$2000,HYDROGRAPH!B1108),0)</f>
        <v>0</v>
      </c>
      <c r="D1108" s="132">
        <f t="shared" si="70"/>
        <v>0</v>
      </c>
      <c r="E1108" s="162">
        <f t="shared" si="72"/>
        <v>0</v>
      </c>
      <c r="F1108" s="162">
        <f t="shared" si="73"/>
        <v>0</v>
      </c>
      <c r="G1108" s="162">
        <f>FINTERP(REFERENCE!$W$17:$W$67,REFERENCE!$V$17:$V$67,HYDROGRAPH!F1108)</f>
        <v>0</v>
      </c>
      <c r="H1108" s="132">
        <f>(F1108-G1108)/2*REFERENCE!$P$19</f>
        <v>0</v>
      </c>
      <c r="I1108">
        <f>(FINTERP('STAGE-STORAGE'!$D$4:$D$54,'STAGE-STORAGE'!$A$4:$A$54,H1108))</f>
        <v>0</v>
      </c>
    </row>
    <row r="1109" spans="1:9" x14ac:dyDescent="0.25">
      <c r="A1109">
        <v>1106</v>
      </c>
      <c r="B1109" s="132">
        <f t="shared" si="71"/>
        <v>184.16666666666666</v>
      </c>
      <c r="C1109" s="162">
        <f>IF(B1109&lt;(MAX(USER_INPUT!$J$14:$J$2000)),FINTERP(USER_INPUT!$J$14:$J$2000,USER_INPUT!$K$14:$K$2000,HYDROGRAPH!B1109),0)</f>
        <v>0</v>
      </c>
      <c r="D1109" s="132">
        <f t="shared" si="70"/>
        <v>0</v>
      </c>
      <c r="E1109" s="162">
        <f t="shared" si="72"/>
        <v>0</v>
      </c>
      <c r="F1109" s="162">
        <f t="shared" si="73"/>
        <v>0</v>
      </c>
      <c r="G1109" s="162">
        <f>FINTERP(REFERENCE!$W$17:$W$67,REFERENCE!$V$17:$V$67,HYDROGRAPH!F1109)</f>
        <v>0</v>
      </c>
      <c r="H1109" s="132">
        <f>(F1109-G1109)/2*REFERENCE!$P$19</f>
        <v>0</v>
      </c>
      <c r="I1109">
        <f>(FINTERP('STAGE-STORAGE'!$D$4:$D$54,'STAGE-STORAGE'!$A$4:$A$54,H1109))</f>
        <v>0</v>
      </c>
    </row>
    <row r="1110" spans="1:9" x14ac:dyDescent="0.25">
      <c r="A1110">
        <v>1107</v>
      </c>
      <c r="B1110" s="132">
        <f t="shared" si="71"/>
        <v>184.33333333333331</v>
      </c>
      <c r="C1110" s="162">
        <f>IF(B1110&lt;(MAX(USER_INPUT!$J$14:$J$2000)),FINTERP(USER_INPUT!$J$14:$J$2000,USER_INPUT!$K$14:$K$2000,HYDROGRAPH!B1110),0)</f>
        <v>0</v>
      </c>
      <c r="D1110" s="132">
        <f t="shared" si="70"/>
        <v>0</v>
      </c>
      <c r="E1110" s="162">
        <f t="shared" si="72"/>
        <v>0</v>
      </c>
      <c r="F1110" s="162">
        <f t="shared" si="73"/>
        <v>0</v>
      </c>
      <c r="G1110" s="162">
        <f>FINTERP(REFERENCE!$W$17:$W$67,REFERENCE!$V$17:$V$67,HYDROGRAPH!F1110)</f>
        <v>0</v>
      </c>
      <c r="H1110" s="132">
        <f>(F1110-G1110)/2*REFERENCE!$P$19</f>
        <v>0</v>
      </c>
      <c r="I1110">
        <f>(FINTERP('STAGE-STORAGE'!$D$4:$D$54,'STAGE-STORAGE'!$A$4:$A$54,H1110))</f>
        <v>0</v>
      </c>
    </row>
    <row r="1111" spans="1:9" x14ac:dyDescent="0.25">
      <c r="A1111">
        <v>1108</v>
      </c>
      <c r="B1111" s="132">
        <f t="shared" si="71"/>
        <v>184.5</v>
      </c>
      <c r="C1111" s="162">
        <f>IF(B1111&lt;(MAX(USER_INPUT!$J$14:$J$2000)),FINTERP(USER_INPUT!$J$14:$J$2000,USER_INPUT!$K$14:$K$2000,HYDROGRAPH!B1111),0)</f>
        <v>0</v>
      </c>
      <c r="D1111" s="132">
        <f t="shared" si="70"/>
        <v>0</v>
      </c>
      <c r="E1111" s="162">
        <f t="shared" si="72"/>
        <v>0</v>
      </c>
      <c r="F1111" s="162">
        <f t="shared" si="73"/>
        <v>0</v>
      </c>
      <c r="G1111" s="162">
        <f>FINTERP(REFERENCE!$W$17:$W$67,REFERENCE!$V$17:$V$67,HYDROGRAPH!F1111)</f>
        <v>0</v>
      </c>
      <c r="H1111" s="132">
        <f>(F1111-G1111)/2*REFERENCE!$P$19</f>
        <v>0</v>
      </c>
      <c r="I1111">
        <f>(FINTERP('STAGE-STORAGE'!$D$4:$D$54,'STAGE-STORAGE'!$A$4:$A$54,H1111))</f>
        <v>0</v>
      </c>
    </row>
    <row r="1112" spans="1:9" x14ac:dyDescent="0.25">
      <c r="A1112">
        <v>1109</v>
      </c>
      <c r="B1112" s="132">
        <f t="shared" si="71"/>
        <v>184.66666666666666</v>
      </c>
      <c r="C1112" s="162">
        <f>IF(B1112&lt;(MAX(USER_INPUT!$J$14:$J$2000)),FINTERP(USER_INPUT!$J$14:$J$2000,USER_INPUT!$K$14:$K$2000,HYDROGRAPH!B1112),0)</f>
        <v>0</v>
      </c>
      <c r="D1112" s="132">
        <f t="shared" si="70"/>
        <v>0</v>
      </c>
      <c r="E1112" s="162">
        <f t="shared" si="72"/>
        <v>0</v>
      </c>
      <c r="F1112" s="162">
        <f t="shared" si="73"/>
        <v>0</v>
      </c>
      <c r="G1112" s="162">
        <f>FINTERP(REFERENCE!$W$17:$W$67,REFERENCE!$V$17:$V$67,HYDROGRAPH!F1112)</f>
        <v>0</v>
      </c>
      <c r="H1112" s="132">
        <f>(F1112-G1112)/2*REFERENCE!$P$19</f>
        <v>0</v>
      </c>
      <c r="I1112">
        <f>(FINTERP('STAGE-STORAGE'!$D$4:$D$54,'STAGE-STORAGE'!$A$4:$A$54,H1112))</f>
        <v>0</v>
      </c>
    </row>
    <row r="1113" spans="1:9" x14ac:dyDescent="0.25">
      <c r="A1113">
        <v>1110</v>
      </c>
      <c r="B1113" s="132">
        <f t="shared" si="71"/>
        <v>184.83333333333331</v>
      </c>
      <c r="C1113" s="162">
        <f>IF(B1113&lt;(MAX(USER_INPUT!$J$14:$J$2000)),FINTERP(USER_INPUT!$J$14:$J$2000,USER_INPUT!$K$14:$K$2000,HYDROGRAPH!B1113),0)</f>
        <v>0</v>
      </c>
      <c r="D1113" s="132">
        <f t="shared" si="70"/>
        <v>0</v>
      </c>
      <c r="E1113" s="162">
        <f t="shared" si="72"/>
        <v>0</v>
      </c>
      <c r="F1113" s="162">
        <f t="shared" si="73"/>
        <v>0</v>
      </c>
      <c r="G1113" s="162">
        <f>FINTERP(REFERENCE!$W$17:$W$67,REFERENCE!$V$17:$V$67,HYDROGRAPH!F1113)</f>
        <v>0</v>
      </c>
      <c r="H1113" s="132">
        <f>(F1113-G1113)/2*REFERENCE!$P$19</f>
        <v>0</v>
      </c>
      <c r="I1113">
        <f>(FINTERP('STAGE-STORAGE'!$D$4:$D$54,'STAGE-STORAGE'!$A$4:$A$54,H1113))</f>
        <v>0</v>
      </c>
    </row>
    <row r="1114" spans="1:9" x14ac:dyDescent="0.25">
      <c r="A1114">
        <v>1111</v>
      </c>
      <c r="B1114" s="132">
        <f t="shared" si="71"/>
        <v>185</v>
      </c>
      <c r="C1114" s="162">
        <f>IF(B1114&lt;(MAX(USER_INPUT!$J$14:$J$2000)),FINTERP(USER_INPUT!$J$14:$J$2000,USER_INPUT!$K$14:$K$2000,HYDROGRAPH!B1114),0)</f>
        <v>0</v>
      </c>
      <c r="D1114" s="132">
        <f t="shared" si="70"/>
        <v>0</v>
      </c>
      <c r="E1114" s="162">
        <f t="shared" si="72"/>
        <v>0</v>
      </c>
      <c r="F1114" s="162">
        <f t="shared" si="73"/>
        <v>0</v>
      </c>
      <c r="G1114" s="162">
        <f>FINTERP(REFERENCE!$W$17:$W$67,REFERENCE!$V$17:$V$67,HYDROGRAPH!F1114)</f>
        <v>0</v>
      </c>
      <c r="H1114" s="132">
        <f>(F1114-G1114)/2*REFERENCE!$P$19</f>
        <v>0</v>
      </c>
      <c r="I1114">
        <f>(FINTERP('STAGE-STORAGE'!$D$4:$D$54,'STAGE-STORAGE'!$A$4:$A$54,H1114))</f>
        <v>0</v>
      </c>
    </row>
    <row r="1115" spans="1:9" x14ac:dyDescent="0.25">
      <c r="A1115">
        <v>1112</v>
      </c>
      <c r="B1115" s="132">
        <f t="shared" si="71"/>
        <v>185.16666666666666</v>
      </c>
      <c r="C1115" s="162">
        <f>IF(B1115&lt;(MAX(USER_INPUT!$J$14:$J$2000)),FINTERP(USER_INPUT!$J$14:$J$2000,USER_INPUT!$K$14:$K$2000,HYDROGRAPH!B1115),0)</f>
        <v>0</v>
      </c>
      <c r="D1115" s="132">
        <f t="shared" si="70"/>
        <v>0</v>
      </c>
      <c r="E1115" s="162">
        <f t="shared" si="72"/>
        <v>0</v>
      </c>
      <c r="F1115" s="162">
        <f t="shared" si="73"/>
        <v>0</v>
      </c>
      <c r="G1115" s="162">
        <f>FINTERP(REFERENCE!$W$17:$W$67,REFERENCE!$V$17:$V$67,HYDROGRAPH!F1115)</f>
        <v>0</v>
      </c>
      <c r="H1115" s="132">
        <f>(F1115-G1115)/2*REFERENCE!$P$19</f>
        <v>0</v>
      </c>
      <c r="I1115">
        <f>(FINTERP('STAGE-STORAGE'!$D$4:$D$54,'STAGE-STORAGE'!$A$4:$A$54,H1115))</f>
        <v>0</v>
      </c>
    </row>
    <row r="1116" spans="1:9" x14ac:dyDescent="0.25">
      <c r="A1116">
        <v>1113</v>
      </c>
      <c r="B1116" s="132">
        <f t="shared" si="71"/>
        <v>185.33333333333331</v>
      </c>
      <c r="C1116" s="162">
        <f>IF(B1116&lt;(MAX(USER_INPUT!$J$14:$J$2000)),FINTERP(USER_INPUT!$J$14:$J$2000,USER_INPUT!$K$14:$K$2000,HYDROGRAPH!B1116),0)</f>
        <v>0</v>
      </c>
      <c r="D1116" s="132">
        <f t="shared" si="70"/>
        <v>0</v>
      </c>
      <c r="E1116" s="162">
        <f t="shared" si="72"/>
        <v>0</v>
      </c>
      <c r="F1116" s="162">
        <f t="shared" si="73"/>
        <v>0</v>
      </c>
      <c r="G1116" s="162">
        <f>FINTERP(REFERENCE!$W$17:$W$67,REFERENCE!$V$17:$V$67,HYDROGRAPH!F1116)</f>
        <v>0</v>
      </c>
      <c r="H1116" s="132">
        <f>(F1116-G1116)/2*REFERENCE!$P$19</f>
        <v>0</v>
      </c>
      <c r="I1116">
        <f>(FINTERP('STAGE-STORAGE'!$D$4:$D$54,'STAGE-STORAGE'!$A$4:$A$54,H1116))</f>
        <v>0</v>
      </c>
    </row>
    <row r="1117" spans="1:9" x14ac:dyDescent="0.25">
      <c r="A1117">
        <v>1114</v>
      </c>
      <c r="B1117" s="132">
        <f t="shared" si="71"/>
        <v>185.5</v>
      </c>
      <c r="C1117" s="162">
        <f>IF(B1117&lt;(MAX(USER_INPUT!$J$14:$J$2000)),FINTERP(USER_INPUT!$J$14:$J$2000,USER_INPUT!$K$14:$K$2000,HYDROGRAPH!B1117),0)</f>
        <v>0</v>
      </c>
      <c r="D1117" s="132">
        <f t="shared" si="70"/>
        <v>0</v>
      </c>
      <c r="E1117" s="162">
        <f t="shared" si="72"/>
        <v>0</v>
      </c>
      <c r="F1117" s="162">
        <f t="shared" si="73"/>
        <v>0</v>
      </c>
      <c r="G1117" s="162">
        <f>FINTERP(REFERENCE!$W$17:$W$67,REFERENCE!$V$17:$V$67,HYDROGRAPH!F1117)</f>
        <v>0</v>
      </c>
      <c r="H1117" s="132">
        <f>(F1117-G1117)/2*REFERENCE!$P$19</f>
        <v>0</v>
      </c>
      <c r="I1117">
        <f>(FINTERP('STAGE-STORAGE'!$D$4:$D$54,'STAGE-STORAGE'!$A$4:$A$54,H1117))</f>
        <v>0</v>
      </c>
    </row>
    <row r="1118" spans="1:9" x14ac:dyDescent="0.25">
      <c r="A1118">
        <v>1115</v>
      </c>
      <c r="B1118" s="132">
        <f t="shared" si="71"/>
        <v>185.66666666666666</v>
      </c>
      <c r="C1118" s="162">
        <f>IF(B1118&lt;(MAX(USER_INPUT!$J$14:$J$2000)),FINTERP(USER_INPUT!$J$14:$J$2000,USER_INPUT!$K$14:$K$2000,HYDROGRAPH!B1118),0)</f>
        <v>0</v>
      </c>
      <c r="D1118" s="132">
        <f t="shared" si="70"/>
        <v>0</v>
      </c>
      <c r="E1118" s="162">
        <f t="shared" si="72"/>
        <v>0</v>
      </c>
      <c r="F1118" s="162">
        <f t="shared" si="73"/>
        <v>0</v>
      </c>
      <c r="G1118" s="162">
        <f>FINTERP(REFERENCE!$W$17:$W$67,REFERENCE!$V$17:$V$67,HYDROGRAPH!F1118)</f>
        <v>0</v>
      </c>
      <c r="H1118" s="132">
        <f>(F1118-G1118)/2*REFERENCE!$P$19</f>
        <v>0</v>
      </c>
      <c r="I1118">
        <f>(FINTERP('STAGE-STORAGE'!$D$4:$D$54,'STAGE-STORAGE'!$A$4:$A$54,H1118))</f>
        <v>0</v>
      </c>
    </row>
    <row r="1119" spans="1:9" x14ac:dyDescent="0.25">
      <c r="A1119">
        <v>1116</v>
      </c>
      <c r="B1119" s="132">
        <f t="shared" si="71"/>
        <v>185.83333333333331</v>
      </c>
      <c r="C1119" s="162">
        <f>IF(B1119&lt;(MAX(USER_INPUT!$J$14:$J$2000)),FINTERP(USER_INPUT!$J$14:$J$2000,USER_INPUT!$K$14:$K$2000,HYDROGRAPH!B1119),0)</f>
        <v>0</v>
      </c>
      <c r="D1119" s="132">
        <f t="shared" si="70"/>
        <v>0</v>
      </c>
      <c r="E1119" s="162">
        <f t="shared" si="72"/>
        <v>0</v>
      </c>
      <c r="F1119" s="162">
        <f t="shared" si="73"/>
        <v>0</v>
      </c>
      <c r="G1119" s="162">
        <f>FINTERP(REFERENCE!$W$17:$W$67,REFERENCE!$V$17:$V$67,HYDROGRAPH!F1119)</f>
        <v>0</v>
      </c>
      <c r="H1119" s="132">
        <f>(F1119-G1119)/2*REFERENCE!$P$19</f>
        <v>0</v>
      </c>
      <c r="I1119">
        <f>(FINTERP('STAGE-STORAGE'!$D$4:$D$54,'STAGE-STORAGE'!$A$4:$A$54,H1119))</f>
        <v>0</v>
      </c>
    </row>
    <row r="1120" spans="1:9" x14ac:dyDescent="0.25">
      <c r="A1120">
        <v>1117</v>
      </c>
      <c r="B1120" s="132">
        <f t="shared" si="71"/>
        <v>186</v>
      </c>
      <c r="C1120" s="162">
        <f>IF(B1120&lt;(MAX(USER_INPUT!$J$14:$J$2000)),FINTERP(USER_INPUT!$J$14:$J$2000,USER_INPUT!$K$14:$K$2000,HYDROGRAPH!B1120),0)</f>
        <v>0</v>
      </c>
      <c r="D1120" s="132">
        <f t="shared" si="70"/>
        <v>0</v>
      </c>
      <c r="E1120" s="162">
        <f t="shared" si="72"/>
        <v>0</v>
      </c>
      <c r="F1120" s="162">
        <f t="shared" si="73"/>
        <v>0</v>
      </c>
      <c r="G1120" s="162">
        <f>FINTERP(REFERENCE!$W$17:$W$67,REFERENCE!$V$17:$V$67,HYDROGRAPH!F1120)</f>
        <v>0</v>
      </c>
      <c r="H1120" s="132">
        <f>(F1120-G1120)/2*REFERENCE!$P$19</f>
        <v>0</v>
      </c>
      <c r="I1120">
        <f>(FINTERP('STAGE-STORAGE'!$D$4:$D$54,'STAGE-STORAGE'!$A$4:$A$54,H1120))</f>
        <v>0</v>
      </c>
    </row>
    <row r="1121" spans="1:9" x14ac:dyDescent="0.25">
      <c r="A1121">
        <v>1118</v>
      </c>
      <c r="B1121" s="132">
        <f t="shared" si="71"/>
        <v>186.16666666666666</v>
      </c>
      <c r="C1121" s="162">
        <f>IF(B1121&lt;(MAX(USER_INPUT!$J$14:$J$2000)),FINTERP(USER_INPUT!$J$14:$J$2000,USER_INPUT!$K$14:$K$2000,HYDROGRAPH!B1121),0)</f>
        <v>0</v>
      </c>
      <c r="D1121" s="132">
        <f t="shared" si="70"/>
        <v>0</v>
      </c>
      <c r="E1121" s="162">
        <f t="shared" si="72"/>
        <v>0</v>
      </c>
      <c r="F1121" s="162">
        <f t="shared" si="73"/>
        <v>0</v>
      </c>
      <c r="G1121" s="162">
        <f>FINTERP(REFERENCE!$W$17:$W$67,REFERENCE!$V$17:$V$67,HYDROGRAPH!F1121)</f>
        <v>0</v>
      </c>
      <c r="H1121" s="132">
        <f>(F1121-G1121)/2*REFERENCE!$P$19</f>
        <v>0</v>
      </c>
      <c r="I1121">
        <f>(FINTERP('STAGE-STORAGE'!$D$4:$D$54,'STAGE-STORAGE'!$A$4:$A$54,H1121))</f>
        <v>0</v>
      </c>
    </row>
    <row r="1122" spans="1:9" x14ac:dyDescent="0.25">
      <c r="A1122">
        <v>1119</v>
      </c>
      <c r="B1122" s="132">
        <f t="shared" si="71"/>
        <v>186.33333333333331</v>
      </c>
      <c r="C1122" s="162">
        <f>IF(B1122&lt;(MAX(USER_INPUT!$J$14:$J$2000)),FINTERP(USER_INPUT!$J$14:$J$2000,USER_INPUT!$K$14:$K$2000,HYDROGRAPH!B1122),0)</f>
        <v>0</v>
      </c>
      <c r="D1122" s="132">
        <f t="shared" si="70"/>
        <v>0</v>
      </c>
      <c r="E1122" s="162">
        <f t="shared" si="72"/>
        <v>0</v>
      </c>
      <c r="F1122" s="162">
        <f t="shared" si="73"/>
        <v>0</v>
      </c>
      <c r="G1122" s="162">
        <f>FINTERP(REFERENCE!$W$17:$W$67,REFERENCE!$V$17:$V$67,HYDROGRAPH!F1122)</f>
        <v>0</v>
      </c>
      <c r="H1122" s="132">
        <f>(F1122-G1122)/2*REFERENCE!$P$19</f>
        <v>0</v>
      </c>
      <c r="I1122">
        <f>(FINTERP('STAGE-STORAGE'!$D$4:$D$54,'STAGE-STORAGE'!$A$4:$A$54,H1122))</f>
        <v>0</v>
      </c>
    </row>
    <row r="1123" spans="1:9" x14ac:dyDescent="0.25">
      <c r="A1123">
        <v>1120</v>
      </c>
      <c r="B1123" s="132">
        <f t="shared" si="71"/>
        <v>186.5</v>
      </c>
      <c r="C1123" s="162">
        <f>IF(B1123&lt;(MAX(USER_INPUT!$J$14:$J$2000)),FINTERP(USER_INPUT!$J$14:$J$2000,USER_INPUT!$K$14:$K$2000,HYDROGRAPH!B1123),0)</f>
        <v>0</v>
      </c>
      <c r="D1123" s="132">
        <f t="shared" si="70"/>
        <v>0</v>
      </c>
      <c r="E1123" s="162">
        <f t="shared" si="72"/>
        <v>0</v>
      </c>
      <c r="F1123" s="162">
        <f t="shared" si="73"/>
        <v>0</v>
      </c>
      <c r="G1123" s="162">
        <f>FINTERP(REFERENCE!$W$17:$W$67,REFERENCE!$V$17:$V$67,HYDROGRAPH!F1123)</f>
        <v>0</v>
      </c>
      <c r="H1123" s="132">
        <f>(F1123-G1123)/2*REFERENCE!$P$19</f>
        <v>0</v>
      </c>
      <c r="I1123">
        <f>(FINTERP('STAGE-STORAGE'!$D$4:$D$54,'STAGE-STORAGE'!$A$4:$A$54,H1123))</f>
        <v>0</v>
      </c>
    </row>
    <row r="1124" spans="1:9" x14ac:dyDescent="0.25">
      <c r="A1124">
        <v>1121</v>
      </c>
      <c r="B1124" s="132">
        <f t="shared" si="71"/>
        <v>186.66666666666666</v>
      </c>
      <c r="C1124" s="162">
        <f>IF(B1124&lt;(MAX(USER_INPUT!$J$14:$J$2000)),FINTERP(USER_INPUT!$J$14:$J$2000,USER_INPUT!$K$14:$K$2000,HYDROGRAPH!B1124),0)</f>
        <v>0</v>
      </c>
      <c r="D1124" s="132">
        <f t="shared" si="70"/>
        <v>0</v>
      </c>
      <c r="E1124" s="162">
        <f t="shared" si="72"/>
        <v>0</v>
      </c>
      <c r="F1124" s="162">
        <f t="shared" si="73"/>
        <v>0</v>
      </c>
      <c r="G1124" s="162">
        <f>FINTERP(REFERENCE!$W$17:$W$67,REFERENCE!$V$17:$V$67,HYDROGRAPH!F1124)</f>
        <v>0</v>
      </c>
      <c r="H1124" s="132">
        <f>(F1124-G1124)/2*REFERENCE!$P$19</f>
        <v>0</v>
      </c>
      <c r="I1124">
        <f>(FINTERP('STAGE-STORAGE'!$D$4:$D$54,'STAGE-STORAGE'!$A$4:$A$54,H1124))</f>
        <v>0</v>
      </c>
    </row>
    <row r="1125" spans="1:9" x14ac:dyDescent="0.25">
      <c r="A1125">
        <v>1122</v>
      </c>
      <c r="B1125" s="132">
        <f t="shared" si="71"/>
        <v>186.83333333333331</v>
      </c>
      <c r="C1125" s="162">
        <f>IF(B1125&lt;(MAX(USER_INPUT!$J$14:$J$2000)),FINTERP(USER_INPUT!$J$14:$J$2000,USER_INPUT!$K$14:$K$2000,HYDROGRAPH!B1125),0)</f>
        <v>0</v>
      </c>
      <c r="D1125" s="132">
        <f t="shared" si="70"/>
        <v>0</v>
      </c>
      <c r="E1125" s="162">
        <f t="shared" si="72"/>
        <v>0</v>
      </c>
      <c r="F1125" s="162">
        <f t="shared" si="73"/>
        <v>0</v>
      </c>
      <c r="G1125" s="162">
        <f>FINTERP(REFERENCE!$W$17:$W$67,REFERENCE!$V$17:$V$67,HYDROGRAPH!F1125)</f>
        <v>0</v>
      </c>
      <c r="H1125" s="132">
        <f>(F1125-G1125)/2*REFERENCE!$P$19</f>
        <v>0</v>
      </c>
      <c r="I1125">
        <f>(FINTERP('STAGE-STORAGE'!$D$4:$D$54,'STAGE-STORAGE'!$A$4:$A$54,H1125))</f>
        <v>0</v>
      </c>
    </row>
    <row r="1126" spans="1:9" x14ac:dyDescent="0.25">
      <c r="A1126">
        <v>1123</v>
      </c>
      <c r="B1126" s="132">
        <f t="shared" si="71"/>
        <v>187</v>
      </c>
      <c r="C1126" s="162">
        <f>IF(B1126&lt;(MAX(USER_INPUT!$J$14:$J$2000)),FINTERP(USER_INPUT!$J$14:$J$2000,USER_INPUT!$K$14:$K$2000,HYDROGRAPH!B1126),0)</f>
        <v>0</v>
      </c>
      <c r="D1126" s="132">
        <f t="shared" si="70"/>
        <v>0</v>
      </c>
      <c r="E1126" s="162">
        <f t="shared" si="72"/>
        <v>0</v>
      </c>
      <c r="F1126" s="162">
        <f t="shared" si="73"/>
        <v>0</v>
      </c>
      <c r="G1126" s="162">
        <f>FINTERP(REFERENCE!$W$17:$W$67,REFERENCE!$V$17:$V$67,HYDROGRAPH!F1126)</f>
        <v>0</v>
      </c>
      <c r="H1126" s="132">
        <f>(F1126-G1126)/2*REFERENCE!$P$19</f>
        <v>0</v>
      </c>
      <c r="I1126">
        <f>(FINTERP('STAGE-STORAGE'!$D$4:$D$54,'STAGE-STORAGE'!$A$4:$A$54,H1126))</f>
        <v>0</v>
      </c>
    </row>
    <row r="1127" spans="1:9" x14ac:dyDescent="0.25">
      <c r="A1127">
        <v>1124</v>
      </c>
      <c r="B1127" s="132">
        <f t="shared" si="71"/>
        <v>187.16666666666666</v>
      </c>
      <c r="C1127" s="162">
        <f>IF(B1127&lt;(MAX(USER_INPUT!$J$14:$J$2000)),FINTERP(USER_INPUT!$J$14:$J$2000,USER_INPUT!$K$14:$K$2000,HYDROGRAPH!B1127),0)</f>
        <v>0</v>
      </c>
      <c r="D1127" s="132">
        <f t="shared" si="70"/>
        <v>0</v>
      </c>
      <c r="E1127" s="162">
        <f t="shared" si="72"/>
        <v>0</v>
      </c>
      <c r="F1127" s="162">
        <f t="shared" si="73"/>
        <v>0</v>
      </c>
      <c r="G1127" s="162">
        <f>FINTERP(REFERENCE!$W$17:$W$67,REFERENCE!$V$17:$V$67,HYDROGRAPH!F1127)</f>
        <v>0</v>
      </c>
      <c r="H1127" s="132">
        <f>(F1127-G1127)/2*REFERENCE!$P$19</f>
        <v>0</v>
      </c>
      <c r="I1127">
        <f>(FINTERP('STAGE-STORAGE'!$D$4:$D$54,'STAGE-STORAGE'!$A$4:$A$54,H1127))</f>
        <v>0</v>
      </c>
    </row>
    <row r="1128" spans="1:9" x14ac:dyDescent="0.25">
      <c r="A1128">
        <v>1125</v>
      </c>
      <c r="B1128" s="132">
        <f t="shared" si="71"/>
        <v>187.33333333333331</v>
      </c>
      <c r="C1128" s="162">
        <f>IF(B1128&lt;(MAX(USER_INPUT!$J$14:$J$2000)),FINTERP(USER_INPUT!$J$14:$J$2000,USER_INPUT!$K$14:$K$2000,HYDROGRAPH!B1128),0)</f>
        <v>0</v>
      </c>
      <c r="D1128" s="132">
        <f t="shared" si="70"/>
        <v>0</v>
      </c>
      <c r="E1128" s="162">
        <f t="shared" si="72"/>
        <v>0</v>
      </c>
      <c r="F1128" s="162">
        <f t="shared" si="73"/>
        <v>0</v>
      </c>
      <c r="G1128" s="162">
        <f>FINTERP(REFERENCE!$W$17:$W$67,REFERENCE!$V$17:$V$67,HYDROGRAPH!F1128)</f>
        <v>0</v>
      </c>
      <c r="H1128" s="132">
        <f>(F1128-G1128)/2*REFERENCE!$P$19</f>
        <v>0</v>
      </c>
      <c r="I1128">
        <f>(FINTERP('STAGE-STORAGE'!$D$4:$D$54,'STAGE-STORAGE'!$A$4:$A$54,H1128))</f>
        <v>0</v>
      </c>
    </row>
    <row r="1129" spans="1:9" x14ac:dyDescent="0.25">
      <c r="A1129">
        <v>1126</v>
      </c>
      <c r="B1129" s="132">
        <f t="shared" si="71"/>
        <v>187.5</v>
      </c>
      <c r="C1129" s="162">
        <f>IF(B1129&lt;(MAX(USER_INPUT!$J$14:$J$2000)),FINTERP(USER_INPUT!$J$14:$J$2000,USER_INPUT!$K$14:$K$2000,HYDROGRAPH!B1129),0)</f>
        <v>0</v>
      </c>
      <c r="D1129" s="132">
        <f t="shared" si="70"/>
        <v>0</v>
      </c>
      <c r="E1129" s="162">
        <f t="shared" si="72"/>
        <v>0</v>
      </c>
      <c r="F1129" s="162">
        <f t="shared" si="73"/>
        <v>0</v>
      </c>
      <c r="G1129" s="162">
        <f>FINTERP(REFERENCE!$W$17:$W$67,REFERENCE!$V$17:$V$67,HYDROGRAPH!F1129)</f>
        <v>0</v>
      </c>
      <c r="H1129" s="132">
        <f>(F1129-G1129)/2*REFERENCE!$P$19</f>
        <v>0</v>
      </c>
      <c r="I1129">
        <f>(FINTERP('STAGE-STORAGE'!$D$4:$D$54,'STAGE-STORAGE'!$A$4:$A$54,H1129))</f>
        <v>0</v>
      </c>
    </row>
    <row r="1130" spans="1:9" x14ac:dyDescent="0.25">
      <c r="A1130">
        <v>1127</v>
      </c>
      <c r="B1130" s="132">
        <f t="shared" si="71"/>
        <v>187.66666666666666</v>
      </c>
      <c r="C1130" s="162">
        <f>IF(B1130&lt;(MAX(USER_INPUT!$J$14:$J$2000)),FINTERP(USER_INPUT!$J$14:$J$2000,USER_INPUT!$K$14:$K$2000,HYDROGRAPH!B1130),0)</f>
        <v>0</v>
      </c>
      <c r="D1130" s="132">
        <f t="shared" si="70"/>
        <v>0</v>
      </c>
      <c r="E1130" s="162">
        <f t="shared" si="72"/>
        <v>0</v>
      </c>
      <c r="F1130" s="162">
        <f t="shared" si="73"/>
        <v>0</v>
      </c>
      <c r="G1130" s="162">
        <f>FINTERP(REFERENCE!$W$17:$W$67,REFERENCE!$V$17:$V$67,HYDROGRAPH!F1130)</f>
        <v>0</v>
      </c>
      <c r="H1130" s="132">
        <f>(F1130-G1130)/2*REFERENCE!$P$19</f>
        <v>0</v>
      </c>
      <c r="I1130">
        <f>(FINTERP('STAGE-STORAGE'!$D$4:$D$54,'STAGE-STORAGE'!$A$4:$A$54,H1130))</f>
        <v>0</v>
      </c>
    </row>
    <row r="1131" spans="1:9" x14ac:dyDescent="0.25">
      <c r="A1131">
        <v>1128</v>
      </c>
      <c r="B1131" s="132">
        <f t="shared" si="71"/>
        <v>187.83333333333331</v>
      </c>
      <c r="C1131" s="162">
        <f>IF(B1131&lt;(MAX(USER_INPUT!$J$14:$J$2000)),FINTERP(USER_INPUT!$J$14:$J$2000,USER_INPUT!$K$14:$K$2000,HYDROGRAPH!B1131),0)</f>
        <v>0</v>
      </c>
      <c r="D1131" s="132">
        <f t="shared" si="70"/>
        <v>0</v>
      </c>
      <c r="E1131" s="162">
        <f t="shared" si="72"/>
        <v>0</v>
      </c>
      <c r="F1131" s="162">
        <f t="shared" si="73"/>
        <v>0</v>
      </c>
      <c r="G1131" s="162">
        <f>FINTERP(REFERENCE!$W$17:$W$67,REFERENCE!$V$17:$V$67,HYDROGRAPH!F1131)</f>
        <v>0</v>
      </c>
      <c r="H1131" s="132">
        <f>(F1131-G1131)/2*REFERENCE!$P$19</f>
        <v>0</v>
      </c>
      <c r="I1131">
        <f>(FINTERP('STAGE-STORAGE'!$D$4:$D$54,'STAGE-STORAGE'!$A$4:$A$54,H1131))</f>
        <v>0</v>
      </c>
    </row>
    <row r="1132" spans="1:9" x14ac:dyDescent="0.25">
      <c r="A1132">
        <v>1129</v>
      </c>
      <c r="B1132" s="132">
        <f t="shared" si="71"/>
        <v>188</v>
      </c>
      <c r="C1132" s="162">
        <f>IF(B1132&lt;(MAX(USER_INPUT!$J$14:$J$2000)),FINTERP(USER_INPUT!$J$14:$J$2000,USER_INPUT!$K$14:$K$2000,HYDROGRAPH!B1132),0)</f>
        <v>0</v>
      </c>
      <c r="D1132" s="132">
        <f t="shared" si="70"/>
        <v>0</v>
      </c>
      <c r="E1132" s="162">
        <f t="shared" si="72"/>
        <v>0</v>
      </c>
      <c r="F1132" s="162">
        <f t="shared" si="73"/>
        <v>0</v>
      </c>
      <c r="G1132" s="162">
        <f>FINTERP(REFERENCE!$W$17:$W$67,REFERENCE!$V$17:$V$67,HYDROGRAPH!F1132)</f>
        <v>0</v>
      </c>
      <c r="H1132" s="132">
        <f>(F1132-G1132)/2*REFERENCE!$P$19</f>
        <v>0</v>
      </c>
      <c r="I1132">
        <f>(FINTERP('STAGE-STORAGE'!$D$4:$D$54,'STAGE-STORAGE'!$A$4:$A$54,H1132))</f>
        <v>0</v>
      </c>
    </row>
    <row r="1133" spans="1:9" x14ac:dyDescent="0.25">
      <c r="A1133">
        <v>1130</v>
      </c>
      <c r="B1133" s="132">
        <f t="shared" si="71"/>
        <v>188.16666666666666</v>
      </c>
      <c r="C1133" s="162">
        <f>IF(B1133&lt;(MAX(USER_INPUT!$J$14:$J$2000)),FINTERP(USER_INPUT!$J$14:$J$2000,USER_INPUT!$K$14:$K$2000,HYDROGRAPH!B1133),0)</f>
        <v>0</v>
      </c>
      <c r="D1133" s="132">
        <f t="shared" si="70"/>
        <v>0</v>
      </c>
      <c r="E1133" s="162">
        <f t="shared" si="72"/>
        <v>0</v>
      </c>
      <c r="F1133" s="162">
        <f t="shared" si="73"/>
        <v>0</v>
      </c>
      <c r="G1133" s="162">
        <f>FINTERP(REFERENCE!$W$17:$W$67,REFERENCE!$V$17:$V$67,HYDROGRAPH!F1133)</f>
        <v>0</v>
      </c>
      <c r="H1133" s="132">
        <f>(F1133-G1133)/2*REFERENCE!$P$19</f>
        <v>0</v>
      </c>
      <c r="I1133">
        <f>(FINTERP('STAGE-STORAGE'!$D$4:$D$54,'STAGE-STORAGE'!$A$4:$A$54,H1133))</f>
        <v>0</v>
      </c>
    </row>
    <row r="1134" spans="1:9" x14ac:dyDescent="0.25">
      <c r="A1134">
        <v>1131</v>
      </c>
      <c r="B1134" s="132">
        <f t="shared" si="71"/>
        <v>188.33333333333331</v>
      </c>
      <c r="C1134" s="162">
        <f>IF(B1134&lt;(MAX(USER_INPUT!$J$14:$J$2000)),FINTERP(USER_INPUT!$J$14:$J$2000,USER_INPUT!$K$14:$K$2000,HYDROGRAPH!B1134),0)</f>
        <v>0</v>
      </c>
      <c r="D1134" s="132">
        <f t="shared" si="70"/>
        <v>0</v>
      </c>
      <c r="E1134" s="162">
        <f t="shared" si="72"/>
        <v>0</v>
      </c>
      <c r="F1134" s="162">
        <f t="shared" si="73"/>
        <v>0</v>
      </c>
      <c r="G1134" s="162">
        <f>FINTERP(REFERENCE!$W$17:$W$67,REFERENCE!$V$17:$V$67,HYDROGRAPH!F1134)</f>
        <v>0</v>
      </c>
      <c r="H1134" s="132">
        <f>(F1134-G1134)/2*REFERENCE!$P$19</f>
        <v>0</v>
      </c>
      <c r="I1134">
        <f>(FINTERP('STAGE-STORAGE'!$D$4:$D$54,'STAGE-STORAGE'!$A$4:$A$54,H1134))</f>
        <v>0</v>
      </c>
    </row>
    <row r="1135" spans="1:9" x14ac:dyDescent="0.25">
      <c r="A1135">
        <v>1132</v>
      </c>
      <c r="B1135" s="132">
        <f t="shared" si="71"/>
        <v>188.5</v>
      </c>
      <c r="C1135" s="162">
        <f>IF(B1135&lt;(MAX(USER_INPUT!$J$14:$J$2000)),FINTERP(USER_INPUT!$J$14:$J$2000,USER_INPUT!$K$14:$K$2000,HYDROGRAPH!B1135),0)</f>
        <v>0</v>
      </c>
      <c r="D1135" s="132">
        <f t="shared" si="70"/>
        <v>0</v>
      </c>
      <c r="E1135" s="162">
        <f t="shared" si="72"/>
        <v>0</v>
      </c>
      <c r="F1135" s="162">
        <f t="shared" si="73"/>
        <v>0</v>
      </c>
      <c r="G1135" s="162">
        <f>FINTERP(REFERENCE!$W$17:$W$67,REFERENCE!$V$17:$V$67,HYDROGRAPH!F1135)</f>
        <v>0</v>
      </c>
      <c r="H1135" s="132">
        <f>(F1135-G1135)/2*REFERENCE!$P$19</f>
        <v>0</v>
      </c>
      <c r="I1135">
        <f>(FINTERP('STAGE-STORAGE'!$D$4:$D$54,'STAGE-STORAGE'!$A$4:$A$54,H1135))</f>
        <v>0</v>
      </c>
    </row>
    <row r="1136" spans="1:9" x14ac:dyDescent="0.25">
      <c r="A1136">
        <v>1133</v>
      </c>
      <c r="B1136" s="132">
        <f t="shared" si="71"/>
        <v>188.66666666666666</v>
      </c>
      <c r="C1136" s="162">
        <f>IF(B1136&lt;(MAX(USER_INPUT!$J$14:$J$2000)),FINTERP(USER_INPUT!$J$14:$J$2000,USER_INPUT!$K$14:$K$2000,HYDROGRAPH!B1136),0)</f>
        <v>0</v>
      </c>
      <c r="D1136" s="132">
        <f t="shared" si="70"/>
        <v>0</v>
      </c>
      <c r="E1136" s="162">
        <f t="shared" si="72"/>
        <v>0</v>
      </c>
      <c r="F1136" s="162">
        <f t="shared" si="73"/>
        <v>0</v>
      </c>
      <c r="G1136" s="162">
        <f>FINTERP(REFERENCE!$W$17:$W$67,REFERENCE!$V$17:$V$67,HYDROGRAPH!F1136)</f>
        <v>0</v>
      </c>
      <c r="H1136" s="132">
        <f>(F1136-G1136)/2*REFERENCE!$P$19</f>
        <v>0</v>
      </c>
      <c r="I1136">
        <f>(FINTERP('STAGE-STORAGE'!$D$4:$D$54,'STAGE-STORAGE'!$A$4:$A$54,H1136))</f>
        <v>0</v>
      </c>
    </row>
    <row r="1137" spans="1:9" x14ac:dyDescent="0.25">
      <c r="A1137">
        <v>1134</v>
      </c>
      <c r="B1137" s="132">
        <f t="shared" si="71"/>
        <v>188.83333333333331</v>
      </c>
      <c r="C1137" s="162">
        <f>IF(B1137&lt;(MAX(USER_INPUT!$J$14:$J$2000)),FINTERP(USER_INPUT!$J$14:$J$2000,USER_INPUT!$K$14:$K$2000,HYDROGRAPH!B1137),0)</f>
        <v>0</v>
      </c>
      <c r="D1137" s="132">
        <f t="shared" si="70"/>
        <v>0</v>
      </c>
      <c r="E1137" s="162">
        <f t="shared" si="72"/>
        <v>0</v>
      </c>
      <c r="F1137" s="162">
        <f t="shared" si="73"/>
        <v>0</v>
      </c>
      <c r="G1137" s="162">
        <f>FINTERP(REFERENCE!$W$17:$W$67,REFERENCE!$V$17:$V$67,HYDROGRAPH!F1137)</f>
        <v>0</v>
      </c>
      <c r="H1137" s="132">
        <f>(F1137-G1137)/2*REFERENCE!$P$19</f>
        <v>0</v>
      </c>
      <c r="I1137">
        <f>(FINTERP('STAGE-STORAGE'!$D$4:$D$54,'STAGE-STORAGE'!$A$4:$A$54,H1137))</f>
        <v>0</v>
      </c>
    </row>
    <row r="1138" spans="1:9" x14ac:dyDescent="0.25">
      <c r="A1138">
        <v>1135</v>
      </c>
      <c r="B1138" s="132">
        <f t="shared" si="71"/>
        <v>189</v>
      </c>
      <c r="C1138" s="162">
        <f>IF(B1138&lt;(MAX(USER_INPUT!$J$14:$J$2000)),FINTERP(USER_INPUT!$J$14:$J$2000,USER_INPUT!$K$14:$K$2000,HYDROGRAPH!B1138),0)</f>
        <v>0</v>
      </c>
      <c r="D1138" s="132">
        <f t="shared" si="70"/>
        <v>0</v>
      </c>
      <c r="E1138" s="162">
        <f t="shared" si="72"/>
        <v>0</v>
      </c>
      <c r="F1138" s="162">
        <f t="shared" si="73"/>
        <v>0</v>
      </c>
      <c r="G1138" s="162">
        <f>FINTERP(REFERENCE!$W$17:$W$67,REFERENCE!$V$17:$V$67,HYDROGRAPH!F1138)</f>
        <v>0</v>
      </c>
      <c r="H1138" s="132">
        <f>(F1138-G1138)/2*REFERENCE!$P$19</f>
        <v>0</v>
      </c>
      <c r="I1138">
        <f>(FINTERP('STAGE-STORAGE'!$D$4:$D$54,'STAGE-STORAGE'!$A$4:$A$54,H1138))</f>
        <v>0</v>
      </c>
    </row>
    <row r="1139" spans="1:9" x14ac:dyDescent="0.25">
      <c r="A1139">
        <v>1136</v>
      </c>
      <c r="B1139" s="132">
        <f t="shared" si="71"/>
        <v>189.16666666666666</v>
      </c>
      <c r="C1139" s="162">
        <f>IF(B1139&lt;(MAX(USER_INPUT!$J$14:$J$2000)),FINTERP(USER_INPUT!$J$14:$J$2000,USER_INPUT!$K$14:$K$2000,HYDROGRAPH!B1139),0)</f>
        <v>0</v>
      </c>
      <c r="D1139" s="132">
        <f t="shared" si="70"/>
        <v>0</v>
      </c>
      <c r="E1139" s="162">
        <f t="shared" si="72"/>
        <v>0</v>
      </c>
      <c r="F1139" s="162">
        <f t="shared" si="73"/>
        <v>0</v>
      </c>
      <c r="G1139" s="162">
        <f>FINTERP(REFERENCE!$W$17:$W$67,REFERENCE!$V$17:$V$67,HYDROGRAPH!F1139)</f>
        <v>0</v>
      </c>
      <c r="H1139" s="132">
        <f>(F1139-G1139)/2*REFERENCE!$P$19</f>
        <v>0</v>
      </c>
      <c r="I1139">
        <f>(FINTERP('STAGE-STORAGE'!$D$4:$D$54,'STAGE-STORAGE'!$A$4:$A$54,H1139))</f>
        <v>0</v>
      </c>
    </row>
    <row r="1140" spans="1:9" x14ac:dyDescent="0.25">
      <c r="A1140">
        <v>1137</v>
      </c>
      <c r="B1140" s="132">
        <f t="shared" si="71"/>
        <v>189.33333333333331</v>
      </c>
      <c r="C1140" s="162">
        <f>IF(B1140&lt;(MAX(USER_INPUT!$J$14:$J$2000)),FINTERP(USER_INPUT!$J$14:$J$2000,USER_INPUT!$K$14:$K$2000,HYDROGRAPH!B1140),0)</f>
        <v>0</v>
      </c>
      <c r="D1140" s="132">
        <f t="shared" si="70"/>
        <v>0</v>
      </c>
      <c r="E1140" s="162">
        <f t="shared" si="72"/>
        <v>0</v>
      </c>
      <c r="F1140" s="162">
        <f t="shared" si="73"/>
        <v>0</v>
      </c>
      <c r="G1140" s="162">
        <f>FINTERP(REFERENCE!$W$17:$W$67,REFERENCE!$V$17:$V$67,HYDROGRAPH!F1140)</f>
        <v>0</v>
      </c>
      <c r="H1140" s="132">
        <f>(F1140-G1140)/2*REFERENCE!$P$19</f>
        <v>0</v>
      </c>
      <c r="I1140">
        <f>(FINTERP('STAGE-STORAGE'!$D$4:$D$54,'STAGE-STORAGE'!$A$4:$A$54,H1140))</f>
        <v>0</v>
      </c>
    </row>
    <row r="1141" spans="1:9" x14ac:dyDescent="0.25">
      <c r="A1141">
        <v>1138</v>
      </c>
      <c r="B1141" s="132">
        <f t="shared" si="71"/>
        <v>189.5</v>
      </c>
      <c r="C1141" s="162">
        <f>IF(B1141&lt;(MAX(USER_INPUT!$J$14:$J$2000)),FINTERP(USER_INPUT!$J$14:$J$2000,USER_INPUT!$K$14:$K$2000,HYDROGRAPH!B1141),0)</f>
        <v>0</v>
      </c>
      <c r="D1141" s="132">
        <f t="shared" si="70"/>
        <v>0</v>
      </c>
      <c r="E1141" s="162">
        <f t="shared" si="72"/>
        <v>0</v>
      </c>
      <c r="F1141" s="162">
        <f t="shared" si="73"/>
        <v>0</v>
      </c>
      <c r="G1141" s="162">
        <f>FINTERP(REFERENCE!$W$17:$W$67,REFERENCE!$V$17:$V$67,HYDROGRAPH!F1141)</f>
        <v>0</v>
      </c>
      <c r="H1141" s="132">
        <f>(F1141-G1141)/2*REFERENCE!$P$19</f>
        <v>0</v>
      </c>
      <c r="I1141">
        <f>(FINTERP('STAGE-STORAGE'!$D$4:$D$54,'STAGE-STORAGE'!$A$4:$A$54,H1141))</f>
        <v>0</v>
      </c>
    </row>
    <row r="1142" spans="1:9" x14ac:dyDescent="0.25">
      <c r="A1142">
        <v>1139</v>
      </c>
      <c r="B1142" s="132">
        <f t="shared" si="71"/>
        <v>189.66666666666666</v>
      </c>
      <c r="C1142" s="162">
        <f>IF(B1142&lt;(MAX(USER_INPUT!$J$14:$J$2000)),FINTERP(USER_INPUT!$J$14:$J$2000,USER_INPUT!$K$14:$K$2000,HYDROGRAPH!B1142),0)</f>
        <v>0</v>
      </c>
      <c r="D1142" s="132">
        <f t="shared" si="70"/>
        <v>0</v>
      </c>
      <c r="E1142" s="162">
        <f t="shared" si="72"/>
        <v>0</v>
      </c>
      <c r="F1142" s="162">
        <f t="shared" si="73"/>
        <v>0</v>
      </c>
      <c r="G1142" s="162">
        <f>FINTERP(REFERENCE!$W$17:$W$67,REFERENCE!$V$17:$V$67,HYDROGRAPH!F1142)</f>
        <v>0</v>
      </c>
      <c r="H1142" s="132">
        <f>(F1142-G1142)/2*REFERENCE!$P$19</f>
        <v>0</v>
      </c>
      <c r="I1142">
        <f>(FINTERP('STAGE-STORAGE'!$D$4:$D$54,'STAGE-STORAGE'!$A$4:$A$54,H1142))</f>
        <v>0</v>
      </c>
    </row>
    <row r="1143" spans="1:9" x14ac:dyDescent="0.25">
      <c r="A1143">
        <v>1140</v>
      </c>
      <c r="B1143" s="132">
        <f t="shared" si="71"/>
        <v>189.83333333333331</v>
      </c>
      <c r="C1143" s="162">
        <f>IF(B1143&lt;(MAX(USER_INPUT!$J$14:$J$2000)),FINTERP(USER_INPUT!$J$14:$J$2000,USER_INPUT!$K$14:$K$2000,HYDROGRAPH!B1143),0)</f>
        <v>0</v>
      </c>
      <c r="D1143" s="132">
        <f t="shared" si="70"/>
        <v>0</v>
      </c>
      <c r="E1143" s="162">
        <f t="shared" si="72"/>
        <v>0</v>
      </c>
      <c r="F1143" s="162">
        <f t="shared" si="73"/>
        <v>0</v>
      </c>
      <c r="G1143" s="162">
        <f>FINTERP(REFERENCE!$W$17:$W$67,REFERENCE!$V$17:$V$67,HYDROGRAPH!F1143)</f>
        <v>0</v>
      </c>
      <c r="H1143" s="132">
        <f>(F1143-G1143)/2*REFERENCE!$P$19</f>
        <v>0</v>
      </c>
      <c r="I1143">
        <f>(FINTERP('STAGE-STORAGE'!$D$4:$D$54,'STAGE-STORAGE'!$A$4:$A$54,H1143))</f>
        <v>0</v>
      </c>
    </row>
    <row r="1144" spans="1:9" x14ac:dyDescent="0.25">
      <c r="A1144">
        <v>1141</v>
      </c>
      <c r="B1144" s="132">
        <f t="shared" si="71"/>
        <v>190</v>
      </c>
      <c r="C1144" s="162">
        <f>IF(B1144&lt;(MAX(USER_INPUT!$J$14:$J$2000)),FINTERP(USER_INPUT!$J$14:$J$2000,USER_INPUT!$K$14:$K$2000,HYDROGRAPH!B1144),0)</f>
        <v>0</v>
      </c>
      <c r="D1144" s="132">
        <f t="shared" si="70"/>
        <v>0</v>
      </c>
      <c r="E1144" s="162">
        <f t="shared" si="72"/>
        <v>0</v>
      </c>
      <c r="F1144" s="162">
        <f t="shared" si="73"/>
        <v>0</v>
      </c>
      <c r="G1144" s="162">
        <f>FINTERP(REFERENCE!$W$17:$W$67,REFERENCE!$V$17:$V$67,HYDROGRAPH!F1144)</f>
        <v>0</v>
      </c>
      <c r="H1144" s="132">
        <f>(F1144-G1144)/2*REFERENCE!$P$19</f>
        <v>0</v>
      </c>
      <c r="I1144">
        <f>(FINTERP('STAGE-STORAGE'!$D$4:$D$54,'STAGE-STORAGE'!$A$4:$A$54,H1144))</f>
        <v>0</v>
      </c>
    </row>
    <row r="1145" spans="1:9" x14ac:dyDescent="0.25">
      <c r="A1145">
        <v>1142</v>
      </c>
      <c r="B1145" s="132">
        <f t="shared" si="71"/>
        <v>190.16666666666666</v>
      </c>
      <c r="C1145" s="162">
        <f>IF(B1145&lt;(MAX(USER_INPUT!$J$14:$J$2000)),FINTERP(USER_INPUT!$J$14:$J$2000,USER_INPUT!$K$14:$K$2000,HYDROGRAPH!B1145),0)</f>
        <v>0</v>
      </c>
      <c r="D1145" s="132">
        <f t="shared" si="70"/>
        <v>0</v>
      </c>
      <c r="E1145" s="162">
        <f t="shared" si="72"/>
        <v>0</v>
      </c>
      <c r="F1145" s="162">
        <f t="shared" si="73"/>
        <v>0</v>
      </c>
      <c r="G1145" s="162">
        <f>FINTERP(REFERENCE!$W$17:$W$67,REFERENCE!$V$17:$V$67,HYDROGRAPH!F1145)</f>
        <v>0</v>
      </c>
      <c r="H1145" s="132">
        <f>(F1145-G1145)/2*REFERENCE!$P$19</f>
        <v>0</v>
      </c>
      <c r="I1145">
        <f>(FINTERP('STAGE-STORAGE'!$D$4:$D$54,'STAGE-STORAGE'!$A$4:$A$54,H1145))</f>
        <v>0</v>
      </c>
    </row>
    <row r="1146" spans="1:9" x14ac:dyDescent="0.25">
      <c r="A1146">
        <v>1143</v>
      </c>
      <c r="B1146" s="132">
        <f t="shared" si="71"/>
        <v>190.33333333333331</v>
      </c>
      <c r="C1146" s="162">
        <f>IF(B1146&lt;(MAX(USER_INPUT!$J$14:$J$2000)),FINTERP(USER_INPUT!$J$14:$J$2000,USER_INPUT!$K$14:$K$2000,HYDROGRAPH!B1146),0)</f>
        <v>0</v>
      </c>
      <c r="D1146" s="132">
        <f t="shared" si="70"/>
        <v>0</v>
      </c>
      <c r="E1146" s="162">
        <f t="shared" si="72"/>
        <v>0</v>
      </c>
      <c r="F1146" s="162">
        <f t="shared" si="73"/>
        <v>0</v>
      </c>
      <c r="G1146" s="162">
        <f>FINTERP(REFERENCE!$W$17:$W$67,REFERENCE!$V$17:$V$67,HYDROGRAPH!F1146)</f>
        <v>0</v>
      </c>
      <c r="H1146" s="132">
        <f>(F1146-G1146)/2*REFERENCE!$P$19</f>
        <v>0</v>
      </c>
      <c r="I1146">
        <f>(FINTERP('STAGE-STORAGE'!$D$4:$D$54,'STAGE-STORAGE'!$A$4:$A$54,H1146))</f>
        <v>0</v>
      </c>
    </row>
    <row r="1147" spans="1:9" x14ac:dyDescent="0.25">
      <c r="A1147">
        <v>1144</v>
      </c>
      <c r="B1147" s="132">
        <f t="shared" si="71"/>
        <v>190.5</v>
      </c>
      <c r="C1147" s="162">
        <f>IF(B1147&lt;(MAX(USER_INPUT!$J$14:$J$2000)),FINTERP(USER_INPUT!$J$14:$J$2000,USER_INPUT!$K$14:$K$2000,HYDROGRAPH!B1147),0)</f>
        <v>0</v>
      </c>
      <c r="D1147" s="132">
        <f t="shared" si="70"/>
        <v>0</v>
      </c>
      <c r="E1147" s="162">
        <f t="shared" si="72"/>
        <v>0</v>
      </c>
      <c r="F1147" s="162">
        <f t="shared" si="73"/>
        <v>0</v>
      </c>
      <c r="G1147" s="162">
        <f>FINTERP(REFERENCE!$W$17:$W$67,REFERENCE!$V$17:$V$67,HYDROGRAPH!F1147)</f>
        <v>0</v>
      </c>
      <c r="H1147" s="132">
        <f>(F1147-G1147)/2*REFERENCE!$P$19</f>
        <v>0</v>
      </c>
      <c r="I1147">
        <f>(FINTERP('STAGE-STORAGE'!$D$4:$D$54,'STAGE-STORAGE'!$A$4:$A$54,H1147))</f>
        <v>0</v>
      </c>
    </row>
    <row r="1148" spans="1:9" x14ac:dyDescent="0.25">
      <c r="A1148">
        <v>1145</v>
      </c>
      <c r="B1148" s="132">
        <f t="shared" si="71"/>
        <v>190.66666666666666</v>
      </c>
      <c r="C1148" s="162">
        <f>IF(B1148&lt;(MAX(USER_INPUT!$J$14:$J$2000)),FINTERP(USER_INPUT!$J$14:$J$2000,USER_INPUT!$K$14:$K$2000,HYDROGRAPH!B1148),0)</f>
        <v>0</v>
      </c>
      <c r="D1148" s="132">
        <f t="shared" si="70"/>
        <v>0</v>
      </c>
      <c r="E1148" s="162">
        <f t="shared" si="72"/>
        <v>0</v>
      </c>
      <c r="F1148" s="162">
        <f t="shared" si="73"/>
        <v>0</v>
      </c>
      <c r="G1148" s="162">
        <f>FINTERP(REFERENCE!$W$17:$W$67,REFERENCE!$V$17:$V$67,HYDROGRAPH!F1148)</f>
        <v>0</v>
      </c>
      <c r="H1148" s="132">
        <f>(F1148-G1148)/2*REFERENCE!$P$19</f>
        <v>0</v>
      </c>
      <c r="I1148">
        <f>(FINTERP('STAGE-STORAGE'!$D$4:$D$54,'STAGE-STORAGE'!$A$4:$A$54,H1148))</f>
        <v>0</v>
      </c>
    </row>
    <row r="1149" spans="1:9" x14ac:dyDescent="0.25">
      <c r="A1149">
        <v>1146</v>
      </c>
      <c r="B1149" s="132">
        <f t="shared" si="71"/>
        <v>190.83333333333331</v>
      </c>
      <c r="C1149" s="162">
        <f>IF(B1149&lt;(MAX(USER_INPUT!$J$14:$J$2000)),FINTERP(USER_INPUT!$J$14:$J$2000,USER_INPUT!$K$14:$K$2000,HYDROGRAPH!B1149),0)</f>
        <v>0</v>
      </c>
      <c r="D1149" s="132">
        <f t="shared" si="70"/>
        <v>0</v>
      </c>
      <c r="E1149" s="162">
        <f t="shared" si="72"/>
        <v>0</v>
      </c>
      <c r="F1149" s="162">
        <f t="shared" si="73"/>
        <v>0</v>
      </c>
      <c r="G1149" s="162">
        <f>FINTERP(REFERENCE!$W$17:$W$67,REFERENCE!$V$17:$V$67,HYDROGRAPH!F1149)</f>
        <v>0</v>
      </c>
      <c r="H1149" s="132">
        <f>(F1149-G1149)/2*REFERENCE!$P$19</f>
        <v>0</v>
      </c>
      <c r="I1149">
        <f>(FINTERP('STAGE-STORAGE'!$D$4:$D$54,'STAGE-STORAGE'!$A$4:$A$54,H1149))</f>
        <v>0</v>
      </c>
    </row>
    <row r="1150" spans="1:9" x14ac:dyDescent="0.25">
      <c r="A1150">
        <v>1147</v>
      </c>
      <c r="B1150" s="132">
        <f t="shared" si="71"/>
        <v>191</v>
      </c>
      <c r="C1150" s="162">
        <f>IF(B1150&lt;(MAX(USER_INPUT!$J$14:$J$2000)),FINTERP(USER_INPUT!$J$14:$J$2000,USER_INPUT!$K$14:$K$2000,HYDROGRAPH!B1150),0)</f>
        <v>0</v>
      </c>
      <c r="D1150" s="132">
        <f t="shared" si="70"/>
        <v>0</v>
      </c>
      <c r="E1150" s="162">
        <f t="shared" si="72"/>
        <v>0</v>
      </c>
      <c r="F1150" s="162">
        <f t="shared" si="73"/>
        <v>0</v>
      </c>
      <c r="G1150" s="162">
        <f>FINTERP(REFERENCE!$W$17:$W$67,REFERENCE!$V$17:$V$67,HYDROGRAPH!F1150)</f>
        <v>0</v>
      </c>
      <c r="H1150" s="132">
        <f>(F1150-G1150)/2*REFERENCE!$P$19</f>
        <v>0</v>
      </c>
      <c r="I1150">
        <f>(FINTERP('STAGE-STORAGE'!$D$4:$D$54,'STAGE-STORAGE'!$A$4:$A$54,H1150))</f>
        <v>0</v>
      </c>
    </row>
    <row r="1151" spans="1:9" x14ac:dyDescent="0.25">
      <c r="A1151">
        <v>1148</v>
      </c>
      <c r="B1151" s="132">
        <f t="shared" si="71"/>
        <v>191.16666666666666</v>
      </c>
      <c r="C1151" s="162">
        <f>IF(B1151&lt;(MAX(USER_INPUT!$J$14:$J$2000)),FINTERP(USER_INPUT!$J$14:$J$2000,USER_INPUT!$K$14:$K$2000,HYDROGRAPH!B1151),0)</f>
        <v>0</v>
      </c>
      <c r="D1151" s="132">
        <f t="shared" si="70"/>
        <v>0</v>
      </c>
      <c r="E1151" s="162">
        <f t="shared" si="72"/>
        <v>0</v>
      </c>
      <c r="F1151" s="162">
        <f t="shared" si="73"/>
        <v>0</v>
      </c>
      <c r="G1151" s="162">
        <f>FINTERP(REFERENCE!$W$17:$W$67,REFERENCE!$V$17:$V$67,HYDROGRAPH!F1151)</f>
        <v>0</v>
      </c>
      <c r="H1151" s="132">
        <f>(F1151-G1151)/2*REFERENCE!$P$19</f>
        <v>0</v>
      </c>
      <c r="I1151">
        <f>(FINTERP('STAGE-STORAGE'!$D$4:$D$54,'STAGE-STORAGE'!$A$4:$A$54,H1151))</f>
        <v>0</v>
      </c>
    </row>
    <row r="1152" spans="1:9" x14ac:dyDescent="0.25">
      <c r="A1152">
        <v>1149</v>
      </c>
      <c r="B1152" s="132">
        <f t="shared" si="71"/>
        <v>191.33333333333331</v>
      </c>
      <c r="C1152" s="162">
        <f>IF(B1152&lt;(MAX(USER_INPUT!$J$14:$J$2000)),FINTERP(USER_INPUT!$J$14:$J$2000,USER_INPUT!$K$14:$K$2000,HYDROGRAPH!B1152),0)</f>
        <v>0</v>
      </c>
      <c r="D1152" s="132">
        <f t="shared" si="70"/>
        <v>0</v>
      </c>
      <c r="E1152" s="162">
        <f t="shared" si="72"/>
        <v>0</v>
      </c>
      <c r="F1152" s="162">
        <f t="shared" si="73"/>
        <v>0</v>
      </c>
      <c r="G1152" s="162">
        <f>FINTERP(REFERENCE!$W$17:$W$67,REFERENCE!$V$17:$V$67,HYDROGRAPH!F1152)</f>
        <v>0</v>
      </c>
      <c r="H1152" s="132">
        <f>(F1152-G1152)/2*REFERENCE!$P$19</f>
        <v>0</v>
      </c>
      <c r="I1152">
        <f>(FINTERP('STAGE-STORAGE'!$D$4:$D$54,'STAGE-STORAGE'!$A$4:$A$54,H1152))</f>
        <v>0</v>
      </c>
    </row>
    <row r="1153" spans="1:9" x14ac:dyDescent="0.25">
      <c r="A1153">
        <v>1150</v>
      </c>
      <c r="B1153" s="132">
        <f t="shared" si="71"/>
        <v>191.5</v>
      </c>
      <c r="C1153" s="162">
        <f>IF(B1153&lt;(MAX(USER_INPUT!$J$14:$J$2000)),FINTERP(USER_INPUT!$J$14:$J$2000,USER_INPUT!$K$14:$K$2000,HYDROGRAPH!B1153),0)</f>
        <v>0</v>
      </c>
      <c r="D1153" s="132">
        <f t="shared" si="70"/>
        <v>0</v>
      </c>
      <c r="E1153" s="162">
        <f t="shared" si="72"/>
        <v>0</v>
      </c>
      <c r="F1153" s="162">
        <f t="shared" si="73"/>
        <v>0</v>
      </c>
      <c r="G1153" s="162">
        <f>FINTERP(REFERENCE!$W$17:$W$67,REFERENCE!$V$17:$V$67,HYDROGRAPH!F1153)</f>
        <v>0</v>
      </c>
      <c r="H1153" s="132">
        <f>(F1153-G1153)/2*REFERENCE!$P$19</f>
        <v>0</v>
      </c>
      <c r="I1153">
        <f>(FINTERP('STAGE-STORAGE'!$D$4:$D$54,'STAGE-STORAGE'!$A$4:$A$54,H1153))</f>
        <v>0</v>
      </c>
    </row>
    <row r="1154" spans="1:9" x14ac:dyDescent="0.25">
      <c r="A1154">
        <v>1151</v>
      </c>
      <c r="B1154" s="132">
        <f t="shared" si="71"/>
        <v>191.66666666666666</v>
      </c>
      <c r="C1154" s="162">
        <f>IF(B1154&lt;(MAX(USER_INPUT!$J$14:$J$2000)),FINTERP(USER_INPUT!$J$14:$J$2000,USER_INPUT!$K$14:$K$2000,HYDROGRAPH!B1154),0)</f>
        <v>0</v>
      </c>
      <c r="D1154" s="132">
        <f t="shared" si="70"/>
        <v>0</v>
      </c>
      <c r="E1154" s="162">
        <f t="shared" si="72"/>
        <v>0</v>
      </c>
      <c r="F1154" s="162">
        <f t="shared" si="73"/>
        <v>0</v>
      </c>
      <c r="G1154" s="162">
        <f>FINTERP(REFERENCE!$W$17:$W$67,REFERENCE!$V$17:$V$67,HYDROGRAPH!F1154)</f>
        <v>0</v>
      </c>
      <c r="H1154" s="132">
        <f>(F1154-G1154)/2*REFERENCE!$P$19</f>
        <v>0</v>
      </c>
      <c r="I1154">
        <f>(FINTERP('STAGE-STORAGE'!$D$4:$D$54,'STAGE-STORAGE'!$A$4:$A$54,H1154))</f>
        <v>0</v>
      </c>
    </row>
    <row r="1155" spans="1:9" x14ac:dyDescent="0.25">
      <c r="A1155">
        <v>1152</v>
      </c>
      <c r="B1155" s="132">
        <f t="shared" si="71"/>
        <v>191.83333333333331</v>
      </c>
      <c r="C1155" s="162">
        <f>IF(B1155&lt;(MAX(USER_INPUT!$J$14:$J$2000)),FINTERP(USER_INPUT!$J$14:$J$2000,USER_INPUT!$K$14:$K$2000,HYDROGRAPH!B1155),0)</f>
        <v>0</v>
      </c>
      <c r="D1155" s="132">
        <f t="shared" si="70"/>
        <v>0</v>
      </c>
      <c r="E1155" s="162">
        <f t="shared" si="72"/>
        <v>0</v>
      </c>
      <c r="F1155" s="162">
        <f t="shared" si="73"/>
        <v>0</v>
      </c>
      <c r="G1155" s="162">
        <f>FINTERP(REFERENCE!$W$17:$W$67,REFERENCE!$V$17:$V$67,HYDROGRAPH!F1155)</f>
        <v>0</v>
      </c>
      <c r="H1155" s="132">
        <f>(F1155-G1155)/2*REFERENCE!$P$19</f>
        <v>0</v>
      </c>
      <c r="I1155">
        <f>(FINTERP('STAGE-STORAGE'!$D$4:$D$54,'STAGE-STORAGE'!$A$4:$A$54,H1155))</f>
        <v>0</v>
      </c>
    </row>
    <row r="1156" spans="1:9" x14ac:dyDescent="0.25">
      <c r="A1156">
        <v>1153</v>
      </c>
      <c r="B1156" s="132">
        <f t="shared" si="71"/>
        <v>192</v>
      </c>
      <c r="C1156" s="162">
        <f>IF(B1156&lt;(MAX(USER_INPUT!$J$14:$J$2000)),FINTERP(USER_INPUT!$J$14:$J$2000,USER_INPUT!$K$14:$K$2000,HYDROGRAPH!B1156),0)</f>
        <v>0</v>
      </c>
      <c r="D1156" s="132">
        <f t="shared" si="70"/>
        <v>0</v>
      </c>
      <c r="E1156" s="162">
        <f t="shared" si="72"/>
        <v>0</v>
      </c>
      <c r="F1156" s="162">
        <f t="shared" si="73"/>
        <v>0</v>
      </c>
      <c r="G1156" s="162">
        <f>FINTERP(REFERENCE!$W$17:$W$67,REFERENCE!$V$17:$V$67,HYDROGRAPH!F1156)</f>
        <v>0</v>
      </c>
      <c r="H1156" s="132">
        <f>(F1156-G1156)/2*REFERENCE!$P$19</f>
        <v>0</v>
      </c>
      <c r="I1156">
        <f>(FINTERP('STAGE-STORAGE'!$D$4:$D$54,'STAGE-STORAGE'!$A$4:$A$54,H1156))</f>
        <v>0</v>
      </c>
    </row>
    <row r="1157" spans="1:9" x14ac:dyDescent="0.25">
      <c r="A1157">
        <v>1154</v>
      </c>
      <c r="B1157" s="132">
        <f t="shared" si="71"/>
        <v>192.16666666666666</v>
      </c>
      <c r="C1157" s="162">
        <f>IF(B1157&lt;(MAX(USER_INPUT!$J$14:$J$2000)),FINTERP(USER_INPUT!$J$14:$J$2000,USER_INPUT!$K$14:$K$2000,HYDROGRAPH!B1157),0)</f>
        <v>0</v>
      </c>
      <c r="D1157" s="132">
        <f t="shared" ref="D1157:D1220" si="74">C1157+C1158</f>
        <v>0</v>
      </c>
      <c r="E1157" s="162">
        <f t="shared" si="72"/>
        <v>0</v>
      </c>
      <c r="F1157" s="162">
        <f t="shared" si="73"/>
        <v>0</v>
      </c>
      <c r="G1157" s="162">
        <f>FINTERP(REFERENCE!$W$17:$W$67,REFERENCE!$V$17:$V$67,HYDROGRAPH!F1157)</f>
        <v>0</v>
      </c>
      <c r="H1157" s="132">
        <f>(F1157-G1157)/2*REFERENCE!$P$19</f>
        <v>0</v>
      </c>
      <c r="I1157">
        <f>(FINTERP('STAGE-STORAGE'!$D$4:$D$54,'STAGE-STORAGE'!$A$4:$A$54,H1157))</f>
        <v>0</v>
      </c>
    </row>
    <row r="1158" spans="1:9" x14ac:dyDescent="0.25">
      <c r="A1158">
        <v>1155</v>
      </c>
      <c r="B1158" s="132">
        <f t="shared" si="71"/>
        <v>192.33333333333331</v>
      </c>
      <c r="C1158" s="162">
        <f>IF(B1158&lt;(MAX(USER_INPUT!$J$14:$J$2000)),FINTERP(USER_INPUT!$J$14:$J$2000,USER_INPUT!$K$14:$K$2000,HYDROGRAPH!B1158),0)</f>
        <v>0</v>
      </c>
      <c r="D1158" s="132">
        <f t="shared" si="74"/>
        <v>0</v>
      </c>
      <c r="E1158" s="162">
        <f t="shared" si="72"/>
        <v>0</v>
      </c>
      <c r="F1158" s="162">
        <f t="shared" si="73"/>
        <v>0</v>
      </c>
      <c r="G1158" s="162">
        <f>FINTERP(REFERENCE!$W$17:$W$67,REFERENCE!$V$17:$V$67,HYDROGRAPH!F1158)</f>
        <v>0</v>
      </c>
      <c r="H1158" s="132">
        <f>(F1158-G1158)/2*REFERENCE!$P$19</f>
        <v>0</v>
      </c>
      <c r="I1158">
        <f>(FINTERP('STAGE-STORAGE'!$D$4:$D$54,'STAGE-STORAGE'!$A$4:$A$54,H1158))</f>
        <v>0</v>
      </c>
    </row>
    <row r="1159" spans="1:9" x14ac:dyDescent="0.25">
      <c r="A1159">
        <v>1156</v>
      </c>
      <c r="B1159" s="132">
        <f t="shared" ref="B1159:B1222" si="75">$B$5*A1158</f>
        <v>192.5</v>
      </c>
      <c r="C1159" s="162">
        <f>IF(B1159&lt;(MAX(USER_INPUT!$J$14:$J$2000)),FINTERP(USER_INPUT!$J$14:$J$2000,USER_INPUT!$K$14:$K$2000,HYDROGRAPH!B1159),0)</f>
        <v>0</v>
      </c>
      <c r="D1159" s="132">
        <f t="shared" si="74"/>
        <v>0</v>
      </c>
      <c r="E1159" s="162">
        <f t="shared" si="72"/>
        <v>0</v>
      </c>
      <c r="F1159" s="162">
        <f t="shared" si="73"/>
        <v>0</v>
      </c>
      <c r="G1159" s="162">
        <f>FINTERP(REFERENCE!$W$17:$W$67,REFERENCE!$V$17:$V$67,HYDROGRAPH!F1159)</f>
        <v>0</v>
      </c>
      <c r="H1159" s="132">
        <f>(F1159-G1159)/2*REFERENCE!$P$19</f>
        <v>0</v>
      </c>
      <c r="I1159">
        <f>(FINTERP('STAGE-STORAGE'!$D$4:$D$54,'STAGE-STORAGE'!$A$4:$A$54,H1159))</f>
        <v>0</v>
      </c>
    </row>
    <row r="1160" spans="1:9" x14ac:dyDescent="0.25">
      <c r="A1160">
        <v>1157</v>
      </c>
      <c r="B1160" s="132">
        <f t="shared" si="75"/>
        <v>192.66666666666666</v>
      </c>
      <c r="C1160" s="162">
        <f>IF(B1160&lt;(MAX(USER_INPUT!$J$14:$J$2000)),FINTERP(USER_INPUT!$J$14:$J$2000,USER_INPUT!$K$14:$K$2000,HYDROGRAPH!B1160),0)</f>
        <v>0</v>
      </c>
      <c r="D1160" s="132">
        <f t="shared" si="74"/>
        <v>0</v>
      </c>
      <c r="E1160" s="162">
        <f t="shared" si="72"/>
        <v>0</v>
      </c>
      <c r="F1160" s="162">
        <f t="shared" si="73"/>
        <v>0</v>
      </c>
      <c r="G1160" s="162">
        <f>FINTERP(REFERENCE!$W$17:$W$67,REFERENCE!$V$17:$V$67,HYDROGRAPH!F1160)</f>
        <v>0</v>
      </c>
      <c r="H1160" s="132">
        <f>(F1160-G1160)/2*REFERENCE!$P$19</f>
        <v>0</v>
      </c>
      <c r="I1160">
        <f>(FINTERP('STAGE-STORAGE'!$D$4:$D$54,'STAGE-STORAGE'!$A$4:$A$54,H1160))</f>
        <v>0</v>
      </c>
    </row>
    <row r="1161" spans="1:9" x14ac:dyDescent="0.25">
      <c r="A1161">
        <v>1158</v>
      </c>
      <c r="B1161" s="132">
        <f t="shared" si="75"/>
        <v>192.83333333333331</v>
      </c>
      <c r="C1161" s="162">
        <f>IF(B1161&lt;(MAX(USER_INPUT!$J$14:$J$2000)),FINTERP(USER_INPUT!$J$14:$J$2000,USER_INPUT!$K$14:$K$2000,HYDROGRAPH!B1161),0)</f>
        <v>0</v>
      </c>
      <c r="D1161" s="132">
        <f t="shared" si="74"/>
        <v>0</v>
      </c>
      <c r="E1161" s="162">
        <f t="shared" ref="E1161:E1224" si="76">F1160-(2*G1160)</f>
        <v>0</v>
      </c>
      <c r="F1161" s="162">
        <f t="shared" ref="F1161:F1224" si="77">D1161+E1161</f>
        <v>0</v>
      </c>
      <c r="G1161" s="162">
        <f>FINTERP(REFERENCE!$W$17:$W$67,REFERENCE!$V$17:$V$67,HYDROGRAPH!F1161)</f>
        <v>0</v>
      </c>
      <c r="H1161" s="132">
        <f>(F1161-G1161)/2*REFERENCE!$P$19</f>
        <v>0</v>
      </c>
      <c r="I1161">
        <f>(FINTERP('STAGE-STORAGE'!$D$4:$D$54,'STAGE-STORAGE'!$A$4:$A$54,H1161))</f>
        <v>0</v>
      </c>
    </row>
    <row r="1162" spans="1:9" x14ac:dyDescent="0.25">
      <c r="A1162">
        <v>1159</v>
      </c>
      <c r="B1162" s="132">
        <f t="shared" si="75"/>
        <v>193</v>
      </c>
      <c r="C1162" s="162">
        <f>IF(B1162&lt;(MAX(USER_INPUT!$J$14:$J$2000)),FINTERP(USER_INPUT!$J$14:$J$2000,USER_INPUT!$K$14:$K$2000,HYDROGRAPH!B1162),0)</f>
        <v>0</v>
      </c>
      <c r="D1162" s="132">
        <f t="shared" si="74"/>
        <v>0</v>
      </c>
      <c r="E1162" s="162">
        <f t="shared" si="76"/>
        <v>0</v>
      </c>
      <c r="F1162" s="162">
        <f t="shared" si="77"/>
        <v>0</v>
      </c>
      <c r="G1162" s="162">
        <f>FINTERP(REFERENCE!$W$17:$W$67,REFERENCE!$V$17:$V$67,HYDROGRAPH!F1162)</f>
        <v>0</v>
      </c>
      <c r="H1162" s="132">
        <f>(F1162-G1162)/2*REFERENCE!$P$19</f>
        <v>0</v>
      </c>
      <c r="I1162">
        <f>(FINTERP('STAGE-STORAGE'!$D$4:$D$54,'STAGE-STORAGE'!$A$4:$A$54,H1162))</f>
        <v>0</v>
      </c>
    </row>
    <row r="1163" spans="1:9" x14ac:dyDescent="0.25">
      <c r="A1163">
        <v>1160</v>
      </c>
      <c r="B1163" s="132">
        <f t="shared" si="75"/>
        <v>193.16666666666666</v>
      </c>
      <c r="C1163" s="162">
        <f>IF(B1163&lt;(MAX(USER_INPUT!$J$14:$J$2000)),FINTERP(USER_INPUT!$J$14:$J$2000,USER_INPUT!$K$14:$K$2000,HYDROGRAPH!B1163),0)</f>
        <v>0</v>
      </c>
      <c r="D1163" s="132">
        <f t="shared" si="74"/>
        <v>0</v>
      </c>
      <c r="E1163" s="162">
        <f t="shared" si="76"/>
        <v>0</v>
      </c>
      <c r="F1163" s="162">
        <f t="shared" si="77"/>
        <v>0</v>
      </c>
      <c r="G1163" s="162">
        <f>FINTERP(REFERENCE!$W$17:$W$67,REFERENCE!$V$17:$V$67,HYDROGRAPH!F1163)</f>
        <v>0</v>
      </c>
      <c r="H1163" s="132">
        <f>(F1163-G1163)/2*REFERENCE!$P$19</f>
        <v>0</v>
      </c>
      <c r="I1163">
        <f>(FINTERP('STAGE-STORAGE'!$D$4:$D$54,'STAGE-STORAGE'!$A$4:$A$54,H1163))</f>
        <v>0</v>
      </c>
    </row>
    <row r="1164" spans="1:9" x14ac:dyDescent="0.25">
      <c r="A1164">
        <v>1161</v>
      </c>
      <c r="B1164" s="132">
        <f t="shared" si="75"/>
        <v>193.33333333333331</v>
      </c>
      <c r="C1164" s="162">
        <f>IF(B1164&lt;(MAX(USER_INPUT!$J$14:$J$2000)),FINTERP(USER_INPUT!$J$14:$J$2000,USER_INPUT!$K$14:$K$2000,HYDROGRAPH!B1164),0)</f>
        <v>0</v>
      </c>
      <c r="D1164" s="132">
        <f t="shared" si="74"/>
        <v>0</v>
      </c>
      <c r="E1164" s="162">
        <f t="shared" si="76"/>
        <v>0</v>
      </c>
      <c r="F1164" s="162">
        <f t="shared" si="77"/>
        <v>0</v>
      </c>
      <c r="G1164" s="162">
        <f>FINTERP(REFERENCE!$W$17:$W$67,REFERENCE!$V$17:$V$67,HYDROGRAPH!F1164)</f>
        <v>0</v>
      </c>
      <c r="H1164" s="132">
        <f>(F1164-G1164)/2*REFERENCE!$P$19</f>
        <v>0</v>
      </c>
      <c r="I1164">
        <f>(FINTERP('STAGE-STORAGE'!$D$4:$D$54,'STAGE-STORAGE'!$A$4:$A$54,H1164))</f>
        <v>0</v>
      </c>
    </row>
    <row r="1165" spans="1:9" x14ac:dyDescent="0.25">
      <c r="A1165">
        <v>1162</v>
      </c>
      <c r="B1165" s="132">
        <f t="shared" si="75"/>
        <v>193.5</v>
      </c>
      <c r="C1165" s="162">
        <f>IF(B1165&lt;(MAX(USER_INPUT!$J$14:$J$2000)),FINTERP(USER_INPUT!$J$14:$J$2000,USER_INPUT!$K$14:$K$2000,HYDROGRAPH!B1165),0)</f>
        <v>0</v>
      </c>
      <c r="D1165" s="132">
        <f t="shared" si="74"/>
        <v>0</v>
      </c>
      <c r="E1165" s="162">
        <f t="shared" si="76"/>
        <v>0</v>
      </c>
      <c r="F1165" s="162">
        <f t="shared" si="77"/>
        <v>0</v>
      </c>
      <c r="G1165" s="162">
        <f>FINTERP(REFERENCE!$W$17:$W$67,REFERENCE!$V$17:$V$67,HYDROGRAPH!F1165)</f>
        <v>0</v>
      </c>
      <c r="H1165" s="132">
        <f>(F1165-G1165)/2*REFERENCE!$P$19</f>
        <v>0</v>
      </c>
      <c r="I1165">
        <f>(FINTERP('STAGE-STORAGE'!$D$4:$D$54,'STAGE-STORAGE'!$A$4:$A$54,H1165))</f>
        <v>0</v>
      </c>
    </row>
    <row r="1166" spans="1:9" x14ac:dyDescent="0.25">
      <c r="A1166">
        <v>1163</v>
      </c>
      <c r="B1166" s="132">
        <f t="shared" si="75"/>
        <v>193.66666666666666</v>
      </c>
      <c r="C1166" s="162">
        <f>IF(B1166&lt;(MAX(USER_INPUT!$J$14:$J$2000)),FINTERP(USER_INPUT!$J$14:$J$2000,USER_INPUT!$K$14:$K$2000,HYDROGRAPH!B1166),0)</f>
        <v>0</v>
      </c>
      <c r="D1166" s="132">
        <f t="shared" si="74"/>
        <v>0</v>
      </c>
      <c r="E1166" s="162">
        <f t="shared" si="76"/>
        <v>0</v>
      </c>
      <c r="F1166" s="162">
        <f t="shared" si="77"/>
        <v>0</v>
      </c>
      <c r="G1166" s="162">
        <f>FINTERP(REFERENCE!$W$17:$W$67,REFERENCE!$V$17:$V$67,HYDROGRAPH!F1166)</f>
        <v>0</v>
      </c>
      <c r="H1166" s="132">
        <f>(F1166-G1166)/2*REFERENCE!$P$19</f>
        <v>0</v>
      </c>
      <c r="I1166">
        <f>(FINTERP('STAGE-STORAGE'!$D$4:$D$54,'STAGE-STORAGE'!$A$4:$A$54,H1166))</f>
        <v>0</v>
      </c>
    </row>
    <row r="1167" spans="1:9" x14ac:dyDescent="0.25">
      <c r="A1167">
        <v>1164</v>
      </c>
      <c r="B1167" s="132">
        <f t="shared" si="75"/>
        <v>193.83333333333331</v>
      </c>
      <c r="C1167" s="162">
        <f>IF(B1167&lt;(MAX(USER_INPUT!$J$14:$J$2000)),FINTERP(USER_INPUT!$J$14:$J$2000,USER_INPUT!$K$14:$K$2000,HYDROGRAPH!B1167),0)</f>
        <v>0</v>
      </c>
      <c r="D1167" s="132">
        <f t="shared" si="74"/>
        <v>0</v>
      </c>
      <c r="E1167" s="162">
        <f t="shared" si="76"/>
        <v>0</v>
      </c>
      <c r="F1167" s="162">
        <f t="shared" si="77"/>
        <v>0</v>
      </c>
      <c r="G1167" s="162">
        <f>FINTERP(REFERENCE!$W$17:$W$67,REFERENCE!$V$17:$V$67,HYDROGRAPH!F1167)</f>
        <v>0</v>
      </c>
      <c r="H1167" s="132">
        <f>(F1167-G1167)/2*REFERENCE!$P$19</f>
        <v>0</v>
      </c>
      <c r="I1167">
        <f>(FINTERP('STAGE-STORAGE'!$D$4:$D$54,'STAGE-STORAGE'!$A$4:$A$54,H1167))</f>
        <v>0</v>
      </c>
    </row>
    <row r="1168" spans="1:9" x14ac:dyDescent="0.25">
      <c r="A1168">
        <v>1165</v>
      </c>
      <c r="B1168" s="132">
        <f t="shared" si="75"/>
        <v>194</v>
      </c>
      <c r="C1168" s="162">
        <f>IF(B1168&lt;(MAX(USER_INPUT!$J$14:$J$2000)),FINTERP(USER_INPUT!$J$14:$J$2000,USER_INPUT!$K$14:$K$2000,HYDROGRAPH!B1168),0)</f>
        <v>0</v>
      </c>
      <c r="D1168" s="132">
        <f t="shared" si="74"/>
        <v>0</v>
      </c>
      <c r="E1168" s="162">
        <f t="shared" si="76"/>
        <v>0</v>
      </c>
      <c r="F1168" s="162">
        <f t="shared" si="77"/>
        <v>0</v>
      </c>
      <c r="G1168" s="162">
        <f>FINTERP(REFERENCE!$W$17:$W$67,REFERENCE!$V$17:$V$67,HYDROGRAPH!F1168)</f>
        <v>0</v>
      </c>
      <c r="H1168" s="132">
        <f>(F1168-G1168)/2*REFERENCE!$P$19</f>
        <v>0</v>
      </c>
      <c r="I1168">
        <f>(FINTERP('STAGE-STORAGE'!$D$4:$D$54,'STAGE-STORAGE'!$A$4:$A$54,H1168))</f>
        <v>0</v>
      </c>
    </row>
    <row r="1169" spans="1:9" x14ac:dyDescent="0.25">
      <c r="A1169">
        <v>1166</v>
      </c>
      <c r="B1169" s="132">
        <f t="shared" si="75"/>
        <v>194.16666666666666</v>
      </c>
      <c r="C1169" s="162">
        <f>IF(B1169&lt;(MAX(USER_INPUT!$J$14:$J$2000)),FINTERP(USER_INPUT!$J$14:$J$2000,USER_INPUT!$K$14:$K$2000,HYDROGRAPH!B1169),0)</f>
        <v>0</v>
      </c>
      <c r="D1169" s="132">
        <f t="shared" si="74"/>
        <v>0</v>
      </c>
      <c r="E1169" s="162">
        <f t="shared" si="76"/>
        <v>0</v>
      </c>
      <c r="F1169" s="162">
        <f t="shared" si="77"/>
        <v>0</v>
      </c>
      <c r="G1169" s="162">
        <f>FINTERP(REFERENCE!$W$17:$W$67,REFERENCE!$V$17:$V$67,HYDROGRAPH!F1169)</f>
        <v>0</v>
      </c>
      <c r="H1169" s="132">
        <f>(F1169-G1169)/2*REFERENCE!$P$19</f>
        <v>0</v>
      </c>
      <c r="I1169">
        <f>(FINTERP('STAGE-STORAGE'!$D$4:$D$54,'STAGE-STORAGE'!$A$4:$A$54,H1169))</f>
        <v>0</v>
      </c>
    </row>
    <row r="1170" spans="1:9" x14ac:dyDescent="0.25">
      <c r="A1170">
        <v>1167</v>
      </c>
      <c r="B1170" s="132">
        <f t="shared" si="75"/>
        <v>194.33333333333331</v>
      </c>
      <c r="C1170" s="162">
        <f>IF(B1170&lt;(MAX(USER_INPUT!$J$14:$J$2000)),FINTERP(USER_INPUT!$J$14:$J$2000,USER_INPUT!$K$14:$K$2000,HYDROGRAPH!B1170),0)</f>
        <v>0</v>
      </c>
      <c r="D1170" s="132">
        <f t="shared" si="74"/>
        <v>0</v>
      </c>
      <c r="E1170" s="162">
        <f t="shared" si="76"/>
        <v>0</v>
      </c>
      <c r="F1170" s="162">
        <f t="shared" si="77"/>
        <v>0</v>
      </c>
      <c r="G1170" s="162">
        <f>FINTERP(REFERENCE!$W$17:$W$67,REFERENCE!$V$17:$V$67,HYDROGRAPH!F1170)</f>
        <v>0</v>
      </c>
      <c r="H1170" s="132">
        <f>(F1170-G1170)/2*REFERENCE!$P$19</f>
        <v>0</v>
      </c>
      <c r="I1170">
        <f>(FINTERP('STAGE-STORAGE'!$D$4:$D$54,'STAGE-STORAGE'!$A$4:$A$54,H1170))</f>
        <v>0</v>
      </c>
    </row>
    <row r="1171" spans="1:9" x14ac:dyDescent="0.25">
      <c r="A1171">
        <v>1168</v>
      </c>
      <c r="B1171" s="132">
        <f t="shared" si="75"/>
        <v>194.5</v>
      </c>
      <c r="C1171" s="162">
        <f>IF(B1171&lt;(MAX(USER_INPUT!$J$14:$J$2000)),FINTERP(USER_INPUT!$J$14:$J$2000,USER_INPUT!$K$14:$K$2000,HYDROGRAPH!B1171),0)</f>
        <v>0</v>
      </c>
      <c r="D1171" s="132">
        <f t="shared" si="74"/>
        <v>0</v>
      </c>
      <c r="E1171" s="162">
        <f t="shared" si="76"/>
        <v>0</v>
      </c>
      <c r="F1171" s="162">
        <f t="shared" si="77"/>
        <v>0</v>
      </c>
      <c r="G1171" s="162">
        <f>FINTERP(REFERENCE!$W$17:$W$67,REFERENCE!$V$17:$V$67,HYDROGRAPH!F1171)</f>
        <v>0</v>
      </c>
      <c r="H1171" s="132">
        <f>(F1171-G1171)/2*REFERENCE!$P$19</f>
        <v>0</v>
      </c>
      <c r="I1171">
        <f>(FINTERP('STAGE-STORAGE'!$D$4:$D$54,'STAGE-STORAGE'!$A$4:$A$54,H1171))</f>
        <v>0</v>
      </c>
    </row>
    <row r="1172" spans="1:9" x14ac:dyDescent="0.25">
      <c r="A1172">
        <v>1169</v>
      </c>
      <c r="B1172" s="132">
        <f t="shared" si="75"/>
        <v>194.66666666666666</v>
      </c>
      <c r="C1172" s="162">
        <f>IF(B1172&lt;(MAX(USER_INPUT!$J$14:$J$2000)),FINTERP(USER_INPUT!$J$14:$J$2000,USER_INPUT!$K$14:$K$2000,HYDROGRAPH!B1172),0)</f>
        <v>0</v>
      </c>
      <c r="D1172" s="132">
        <f t="shared" si="74"/>
        <v>0</v>
      </c>
      <c r="E1172" s="162">
        <f t="shared" si="76"/>
        <v>0</v>
      </c>
      <c r="F1172" s="162">
        <f t="shared" si="77"/>
        <v>0</v>
      </c>
      <c r="G1172" s="162">
        <f>FINTERP(REFERENCE!$W$17:$W$67,REFERENCE!$V$17:$V$67,HYDROGRAPH!F1172)</f>
        <v>0</v>
      </c>
      <c r="H1172" s="132">
        <f>(F1172-G1172)/2*REFERENCE!$P$19</f>
        <v>0</v>
      </c>
      <c r="I1172">
        <f>(FINTERP('STAGE-STORAGE'!$D$4:$D$54,'STAGE-STORAGE'!$A$4:$A$54,H1172))</f>
        <v>0</v>
      </c>
    </row>
    <row r="1173" spans="1:9" x14ac:dyDescent="0.25">
      <c r="A1173">
        <v>1170</v>
      </c>
      <c r="B1173" s="132">
        <f t="shared" si="75"/>
        <v>194.83333333333331</v>
      </c>
      <c r="C1173" s="162">
        <f>IF(B1173&lt;(MAX(USER_INPUT!$J$14:$J$2000)),FINTERP(USER_INPUT!$J$14:$J$2000,USER_INPUT!$K$14:$K$2000,HYDROGRAPH!B1173),0)</f>
        <v>0</v>
      </c>
      <c r="D1173" s="132">
        <f t="shared" si="74"/>
        <v>0</v>
      </c>
      <c r="E1173" s="162">
        <f t="shared" si="76"/>
        <v>0</v>
      </c>
      <c r="F1173" s="162">
        <f t="shared" si="77"/>
        <v>0</v>
      </c>
      <c r="G1173" s="162">
        <f>FINTERP(REFERENCE!$W$17:$W$67,REFERENCE!$V$17:$V$67,HYDROGRAPH!F1173)</f>
        <v>0</v>
      </c>
      <c r="H1173" s="132">
        <f>(F1173-G1173)/2*REFERENCE!$P$19</f>
        <v>0</v>
      </c>
      <c r="I1173">
        <f>(FINTERP('STAGE-STORAGE'!$D$4:$D$54,'STAGE-STORAGE'!$A$4:$A$54,H1173))</f>
        <v>0</v>
      </c>
    </row>
    <row r="1174" spans="1:9" x14ac:dyDescent="0.25">
      <c r="A1174">
        <v>1171</v>
      </c>
      <c r="B1174" s="132">
        <f t="shared" si="75"/>
        <v>195</v>
      </c>
      <c r="C1174" s="162">
        <f>IF(B1174&lt;(MAX(USER_INPUT!$J$14:$J$2000)),FINTERP(USER_INPUT!$J$14:$J$2000,USER_INPUT!$K$14:$K$2000,HYDROGRAPH!B1174),0)</f>
        <v>0</v>
      </c>
      <c r="D1174" s="132">
        <f t="shared" si="74"/>
        <v>0</v>
      </c>
      <c r="E1174" s="162">
        <f t="shared" si="76"/>
        <v>0</v>
      </c>
      <c r="F1174" s="162">
        <f t="shared" si="77"/>
        <v>0</v>
      </c>
      <c r="G1174" s="162">
        <f>FINTERP(REFERENCE!$W$17:$W$67,REFERENCE!$V$17:$V$67,HYDROGRAPH!F1174)</f>
        <v>0</v>
      </c>
      <c r="H1174" s="132">
        <f>(F1174-G1174)/2*REFERENCE!$P$19</f>
        <v>0</v>
      </c>
      <c r="I1174">
        <f>(FINTERP('STAGE-STORAGE'!$D$4:$D$54,'STAGE-STORAGE'!$A$4:$A$54,H1174))</f>
        <v>0</v>
      </c>
    </row>
    <row r="1175" spans="1:9" x14ac:dyDescent="0.25">
      <c r="A1175">
        <v>1172</v>
      </c>
      <c r="B1175" s="132">
        <f t="shared" si="75"/>
        <v>195.16666666666666</v>
      </c>
      <c r="C1175" s="162">
        <f>IF(B1175&lt;(MAX(USER_INPUT!$J$14:$J$2000)),FINTERP(USER_INPUT!$J$14:$J$2000,USER_INPUT!$K$14:$K$2000,HYDROGRAPH!B1175),0)</f>
        <v>0</v>
      </c>
      <c r="D1175" s="132">
        <f t="shared" si="74"/>
        <v>0</v>
      </c>
      <c r="E1175" s="162">
        <f t="shared" si="76"/>
        <v>0</v>
      </c>
      <c r="F1175" s="162">
        <f t="shared" si="77"/>
        <v>0</v>
      </c>
      <c r="G1175" s="162">
        <f>FINTERP(REFERENCE!$W$17:$W$67,REFERENCE!$V$17:$V$67,HYDROGRAPH!F1175)</f>
        <v>0</v>
      </c>
      <c r="H1175" s="132">
        <f>(F1175-G1175)/2*REFERENCE!$P$19</f>
        <v>0</v>
      </c>
      <c r="I1175">
        <f>(FINTERP('STAGE-STORAGE'!$D$4:$D$54,'STAGE-STORAGE'!$A$4:$A$54,H1175))</f>
        <v>0</v>
      </c>
    </row>
    <row r="1176" spans="1:9" x14ac:dyDescent="0.25">
      <c r="A1176">
        <v>1173</v>
      </c>
      <c r="B1176" s="132">
        <f t="shared" si="75"/>
        <v>195.33333333333331</v>
      </c>
      <c r="C1176" s="162">
        <f>IF(B1176&lt;(MAX(USER_INPUT!$J$14:$J$2000)),FINTERP(USER_INPUT!$J$14:$J$2000,USER_INPUT!$K$14:$K$2000,HYDROGRAPH!B1176),0)</f>
        <v>0</v>
      </c>
      <c r="D1176" s="132">
        <f t="shared" si="74"/>
        <v>0</v>
      </c>
      <c r="E1176" s="162">
        <f t="shared" si="76"/>
        <v>0</v>
      </c>
      <c r="F1176" s="162">
        <f t="shared" si="77"/>
        <v>0</v>
      </c>
      <c r="G1176" s="162">
        <f>FINTERP(REFERENCE!$W$17:$W$67,REFERENCE!$V$17:$V$67,HYDROGRAPH!F1176)</f>
        <v>0</v>
      </c>
      <c r="H1176" s="132">
        <f>(F1176-G1176)/2*REFERENCE!$P$19</f>
        <v>0</v>
      </c>
      <c r="I1176">
        <f>(FINTERP('STAGE-STORAGE'!$D$4:$D$54,'STAGE-STORAGE'!$A$4:$A$54,H1176))</f>
        <v>0</v>
      </c>
    </row>
    <row r="1177" spans="1:9" x14ac:dyDescent="0.25">
      <c r="A1177">
        <v>1174</v>
      </c>
      <c r="B1177" s="132">
        <f t="shared" si="75"/>
        <v>195.5</v>
      </c>
      <c r="C1177" s="162">
        <f>IF(B1177&lt;(MAX(USER_INPUT!$J$14:$J$2000)),FINTERP(USER_INPUT!$J$14:$J$2000,USER_INPUT!$K$14:$K$2000,HYDROGRAPH!B1177),0)</f>
        <v>0</v>
      </c>
      <c r="D1177" s="132">
        <f t="shared" si="74"/>
        <v>0</v>
      </c>
      <c r="E1177" s="162">
        <f t="shared" si="76"/>
        <v>0</v>
      </c>
      <c r="F1177" s="162">
        <f t="shared" si="77"/>
        <v>0</v>
      </c>
      <c r="G1177" s="162">
        <f>FINTERP(REFERENCE!$W$17:$W$67,REFERENCE!$V$17:$V$67,HYDROGRAPH!F1177)</f>
        <v>0</v>
      </c>
      <c r="H1177" s="132">
        <f>(F1177-G1177)/2*REFERENCE!$P$19</f>
        <v>0</v>
      </c>
      <c r="I1177">
        <f>(FINTERP('STAGE-STORAGE'!$D$4:$D$54,'STAGE-STORAGE'!$A$4:$A$54,H1177))</f>
        <v>0</v>
      </c>
    </row>
    <row r="1178" spans="1:9" x14ac:dyDescent="0.25">
      <c r="A1178">
        <v>1175</v>
      </c>
      <c r="B1178" s="132">
        <f t="shared" si="75"/>
        <v>195.66666666666666</v>
      </c>
      <c r="C1178" s="162">
        <f>IF(B1178&lt;(MAX(USER_INPUT!$J$14:$J$2000)),FINTERP(USER_INPUT!$J$14:$J$2000,USER_INPUT!$K$14:$K$2000,HYDROGRAPH!B1178),0)</f>
        <v>0</v>
      </c>
      <c r="D1178" s="132">
        <f t="shared" si="74"/>
        <v>0</v>
      </c>
      <c r="E1178" s="162">
        <f t="shared" si="76"/>
        <v>0</v>
      </c>
      <c r="F1178" s="162">
        <f t="shared" si="77"/>
        <v>0</v>
      </c>
      <c r="G1178" s="162">
        <f>FINTERP(REFERENCE!$W$17:$W$67,REFERENCE!$V$17:$V$67,HYDROGRAPH!F1178)</f>
        <v>0</v>
      </c>
      <c r="H1178" s="132">
        <f>(F1178-G1178)/2*REFERENCE!$P$19</f>
        <v>0</v>
      </c>
      <c r="I1178">
        <f>(FINTERP('STAGE-STORAGE'!$D$4:$D$54,'STAGE-STORAGE'!$A$4:$A$54,H1178))</f>
        <v>0</v>
      </c>
    </row>
    <row r="1179" spans="1:9" x14ac:dyDescent="0.25">
      <c r="A1179">
        <v>1176</v>
      </c>
      <c r="B1179" s="132">
        <f t="shared" si="75"/>
        <v>195.83333333333331</v>
      </c>
      <c r="C1179" s="162">
        <f>IF(B1179&lt;(MAX(USER_INPUT!$J$14:$J$2000)),FINTERP(USER_INPUT!$J$14:$J$2000,USER_INPUT!$K$14:$K$2000,HYDROGRAPH!B1179),0)</f>
        <v>0</v>
      </c>
      <c r="D1179" s="132">
        <f t="shared" si="74"/>
        <v>0</v>
      </c>
      <c r="E1179" s="162">
        <f t="shared" si="76"/>
        <v>0</v>
      </c>
      <c r="F1179" s="162">
        <f t="shared" si="77"/>
        <v>0</v>
      </c>
      <c r="G1179" s="162">
        <f>FINTERP(REFERENCE!$W$17:$W$67,REFERENCE!$V$17:$V$67,HYDROGRAPH!F1179)</f>
        <v>0</v>
      </c>
      <c r="H1179" s="132">
        <f>(F1179-G1179)/2*REFERENCE!$P$19</f>
        <v>0</v>
      </c>
      <c r="I1179">
        <f>(FINTERP('STAGE-STORAGE'!$D$4:$D$54,'STAGE-STORAGE'!$A$4:$A$54,H1179))</f>
        <v>0</v>
      </c>
    </row>
    <row r="1180" spans="1:9" x14ac:dyDescent="0.25">
      <c r="A1180">
        <v>1177</v>
      </c>
      <c r="B1180" s="132">
        <f t="shared" si="75"/>
        <v>196</v>
      </c>
      <c r="C1180" s="162">
        <f>IF(B1180&lt;(MAX(USER_INPUT!$J$14:$J$2000)),FINTERP(USER_INPUT!$J$14:$J$2000,USER_INPUT!$K$14:$K$2000,HYDROGRAPH!B1180),0)</f>
        <v>0</v>
      </c>
      <c r="D1180" s="132">
        <f t="shared" si="74"/>
        <v>0</v>
      </c>
      <c r="E1180" s="162">
        <f t="shared" si="76"/>
        <v>0</v>
      </c>
      <c r="F1180" s="162">
        <f t="shared" si="77"/>
        <v>0</v>
      </c>
      <c r="G1180" s="162">
        <f>FINTERP(REFERENCE!$W$17:$W$67,REFERENCE!$V$17:$V$67,HYDROGRAPH!F1180)</f>
        <v>0</v>
      </c>
      <c r="H1180" s="132">
        <f>(F1180-G1180)/2*REFERENCE!$P$19</f>
        <v>0</v>
      </c>
      <c r="I1180">
        <f>(FINTERP('STAGE-STORAGE'!$D$4:$D$54,'STAGE-STORAGE'!$A$4:$A$54,H1180))</f>
        <v>0</v>
      </c>
    </row>
    <row r="1181" spans="1:9" x14ac:dyDescent="0.25">
      <c r="A1181">
        <v>1178</v>
      </c>
      <c r="B1181" s="132">
        <f t="shared" si="75"/>
        <v>196.16666666666666</v>
      </c>
      <c r="C1181" s="162">
        <f>IF(B1181&lt;(MAX(USER_INPUT!$J$14:$J$2000)),FINTERP(USER_INPUT!$J$14:$J$2000,USER_INPUT!$K$14:$K$2000,HYDROGRAPH!B1181),0)</f>
        <v>0</v>
      </c>
      <c r="D1181" s="132">
        <f t="shared" si="74"/>
        <v>0</v>
      </c>
      <c r="E1181" s="162">
        <f t="shared" si="76"/>
        <v>0</v>
      </c>
      <c r="F1181" s="162">
        <f t="shared" si="77"/>
        <v>0</v>
      </c>
      <c r="G1181" s="162">
        <f>FINTERP(REFERENCE!$W$17:$W$67,REFERENCE!$V$17:$V$67,HYDROGRAPH!F1181)</f>
        <v>0</v>
      </c>
      <c r="H1181" s="132">
        <f>(F1181-G1181)/2*REFERENCE!$P$19</f>
        <v>0</v>
      </c>
      <c r="I1181">
        <f>(FINTERP('STAGE-STORAGE'!$D$4:$D$54,'STAGE-STORAGE'!$A$4:$A$54,H1181))</f>
        <v>0</v>
      </c>
    </row>
    <row r="1182" spans="1:9" x14ac:dyDescent="0.25">
      <c r="A1182">
        <v>1179</v>
      </c>
      <c r="B1182" s="132">
        <f t="shared" si="75"/>
        <v>196.33333333333331</v>
      </c>
      <c r="C1182" s="162">
        <f>IF(B1182&lt;(MAX(USER_INPUT!$J$14:$J$2000)),FINTERP(USER_INPUT!$J$14:$J$2000,USER_INPUT!$K$14:$K$2000,HYDROGRAPH!B1182),0)</f>
        <v>0</v>
      </c>
      <c r="D1182" s="132">
        <f t="shared" si="74"/>
        <v>0</v>
      </c>
      <c r="E1182" s="162">
        <f t="shared" si="76"/>
        <v>0</v>
      </c>
      <c r="F1182" s="162">
        <f t="shared" si="77"/>
        <v>0</v>
      </c>
      <c r="G1182" s="162">
        <f>FINTERP(REFERENCE!$W$17:$W$67,REFERENCE!$V$17:$V$67,HYDROGRAPH!F1182)</f>
        <v>0</v>
      </c>
      <c r="H1182" s="132">
        <f>(F1182-G1182)/2*REFERENCE!$P$19</f>
        <v>0</v>
      </c>
      <c r="I1182">
        <f>(FINTERP('STAGE-STORAGE'!$D$4:$D$54,'STAGE-STORAGE'!$A$4:$A$54,H1182))</f>
        <v>0</v>
      </c>
    </row>
    <row r="1183" spans="1:9" x14ac:dyDescent="0.25">
      <c r="A1183">
        <v>1180</v>
      </c>
      <c r="B1183" s="132">
        <f t="shared" si="75"/>
        <v>196.5</v>
      </c>
      <c r="C1183" s="162">
        <f>IF(B1183&lt;(MAX(USER_INPUT!$J$14:$J$2000)),FINTERP(USER_INPUT!$J$14:$J$2000,USER_INPUT!$K$14:$K$2000,HYDROGRAPH!B1183),0)</f>
        <v>0</v>
      </c>
      <c r="D1183" s="132">
        <f t="shared" si="74"/>
        <v>0</v>
      </c>
      <c r="E1183" s="162">
        <f t="shared" si="76"/>
        <v>0</v>
      </c>
      <c r="F1183" s="162">
        <f t="shared" si="77"/>
        <v>0</v>
      </c>
      <c r="G1183" s="162">
        <f>FINTERP(REFERENCE!$W$17:$W$67,REFERENCE!$V$17:$V$67,HYDROGRAPH!F1183)</f>
        <v>0</v>
      </c>
      <c r="H1183" s="132">
        <f>(F1183-G1183)/2*REFERENCE!$P$19</f>
        <v>0</v>
      </c>
      <c r="I1183">
        <f>(FINTERP('STAGE-STORAGE'!$D$4:$D$54,'STAGE-STORAGE'!$A$4:$A$54,H1183))</f>
        <v>0</v>
      </c>
    </row>
    <row r="1184" spans="1:9" x14ac:dyDescent="0.25">
      <c r="A1184">
        <v>1181</v>
      </c>
      <c r="B1184" s="132">
        <f t="shared" si="75"/>
        <v>196.66666666666666</v>
      </c>
      <c r="C1184" s="162">
        <f>IF(B1184&lt;(MAX(USER_INPUT!$J$14:$J$2000)),FINTERP(USER_INPUT!$J$14:$J$2000,USER_INPUT!$K$14:$K$2000,HYDROGRAPH!B1184),0)</f>
        <v>0</v>
      </c>
      <c r="D1184" s="132">
        <f t="shared" si="74"/>
        <v>0</v>
      </c>
      <c r="E1184" s="162">
        <f t="shared" si="76"/>
        <v>0</v>
      </c>
      <c r="F1184" s="162">
        <f t="shared" si="77"/>
        <v>0</v>
      </c>
      <c r="G1184" s="162">
        <f>FINTERP(REFERENCE!$W$17:$W$67,REFERENCE!$V$17:$V$67,HYDROGRAPH!F1184)</f>
        <v>0</v>
      </c>
      <c r="H1184" s="132">
        <f>(F1184-G1184)/2*REFERENCE!$P$19</f>
        <v>0</v>
      </c>
      <c r="I1184">
        <f>(FINTERP('STAGE-STORAGE'!$D$4:$D$54,'STAGE-STORAGE'!$A$4:$A$54,H1184))</f>
        <v>0</v>
      </c>
    </row>
    <row r="1185" spans="1:9" x14ac:dyDescent="0.25">
      <c r="A1185">
        <v>1182</v>
      </c>
      <c r="B1185" s="132">
        <f t="shared" si="75"/>
        <v>196.83333333333331</v>
      </c>
      <c r="C1185" s="162">
        <f>IF(B1185&lt;(MAX(USER_INPUT!$J$14:$J$2000)),FINTERP(USER_INPUT!$J$14:$J$2000,USER_INPUT!$K$14:$K$2000,HYDROGRAPH!B1185),0)</f>
        <v>0</v>
      </c>
      <c r="D1185" s="132">
        <f t="shared" si="74"/>
        <v>0</v>
      </c>
      <c r="E1185" s="162">
        <f t="shared" si="76"/>
        <v>0</v>
      </c>
      <c r="F1185" s="162">
        <f t="shared" si="77"/>
        <v>0</v>
      </c>
      <c r="G1185" s="162">
        <f>FINTERP(REFERENCE!$W$17:$W$67,REFERENCE!$V$17:$V$67,HYDROGRAPH!F1185)</f>
        <v>0</v>
      </c>
      <c r="H1185" s="132">
        <f>(F1185-G1185)/2*REFERENCE!$P$19</f>
        <v>0</v>
      </c>
      <c r="I1185">
        <f>(FINTERP('STAGE-STORAGE'!$D$4:$D$54,'STAGE-STORAGE'!$A$4:$A$54,H1185))</f>
        <v>0</v>
      </c>
    </row>
    <row r="1186" spans="1:9" x14ac:dyDescent="0.25">
      <c r="A1186">
        <v>1183</v>
      </c>
      <c r="B1186" s="132">
        <f t="shared" si="75"/>
        <v>197</v>
      </c>
      <c r="C1186" s="162">
        <f>IF(B1186&lt;(MAX(USER_INPUT!$J$14:$J$2000)),FINTERP(USER_INPUT!$J$14:$J$2000,USER_INPUT!$K$14:$K$2000,HYDROGRAPH!B1186),0)</f>
        <v>0</v>
      </c>
      <c r="D1186" s="132">
        <f t="shared" si="74"/>
        <v>0</v>
      </c>
      <c r="E1186" s="162">
        <f t="shared" si="76"/>
        <v>0</v>
      </c>
      <c r="F1186" s="162">
        <f t="shared" si="77"/>
        <v>0</v>
      </c>
      <c r="G1186" s="162">
        <f>FINTERP(REFERENCE!$W$17:$W$67,REFERENCE!$V$17:$V$67,HYDROGRAPH!F1186)</f>
        <v>0</v>
      </c>
      <c r="H1186" s="132">
        <f>(F1186-G1186)/2*REFERENCE!$P$19</f>
        <v>0</v>
      </c>
      <c r="I1186">
        <f>(FINTERP('STAGE-STORAGE'!$D$4:$D$54,'STAGE-STORAGE'!$A$4:$A$54,H1186))</f>
        <v>0</v>
      </c>
    </row>
    <row r="1187" spans="1:9" x14ac:dyDescent="0.25">
      <c r="A1187">
        <v>1184</v>
      </c>
      <c r="B1187" s="132">
        <f t="shared" si="75"/>
        <v>197.16666666666666</v>
      </c>
      <c r="C1187" s="162">
        <f>IF(B1187&lt;(MAX(USER_INPUT!$J$14:$J$2000)),FINTERP(USER_INPUT!$J$14:$J$2000,USER_INPUT!$K$14:$K$2000,HYDROGRAPH!B1187),0)</f>
        <v>0</v>
      </c>
      <c r="D1187" s="132">
        <f t="shared" si="74"/>
        <v>0</v>
      </c>
      <c r="E1187" s="162">
        <f t="shared" si="76"/>
        <v>0</v>
      </c>
      <c r="F1187" s="162">
        <f t="shared" si="77"/>
        <v>0</v>
      </c>
      <c r="G1187" s="162">
        <f>FINTERP(REFERENCE!$W$17:$W$67,REFERENCE!$V$17:$V$67,HYDROGRAPH!F1187)</f>
        <v>0</v>
      </c>
      <c r="H1187" s="132">
        <f>(F1187-G1187)/2*REFERENCE!$P$19</f>
        <v>0</v>
      </c>
      <c r="I1187">
        <f>(FINTERP('STAGE-STORAGE'!$D$4:$D$54,'STAGE-STORAGE'!$A$4:$A$54,H1187))</f>
        <v>0</v>
      </c>
    </row>
    <row r="1188" spans="1:9" x14ac:dyDescent="0.25">
      <c r="A1188">
        <v>1185</v>
      </c>
      <c r="B1188" s="132">
        <f t="shared" si="75"/>
        <v>197.33333333333331</v>
      </c>
      <c r="C1188" s="162">
        <f>IF(B1188&lt;(MAX(USER_INPUT!$J$14:$J$2000)),FINTERP(USER_INPUT!$J$14:$J$2000,USER_INPUT!$K$14:$K$2000,HYDROGRAPH!B1188),0)</f>
        <v>0</v>
      </c>
      <c r="D1188" s="132">
        <f t="shared" si="74"/>
        <v>0</v>
      </c>
      <c r="E1188" s="162">
        <f t="shared" si="76"/>
        <v>0</v>
      </c>
      <c r="F1188" s="162">
        <f t="shared" si="77"/>
        <v>0</v>
      </c>
      <c r="G1188" s="162">
        <f>FINTERP(REFERENCE!$W$17:$W$67,REFERENCE!$V$17:$V$67,HYDROGRAPH!F1188)</f>
        <v>0</v>
      </c>
      <c r="H1188" s="132">
        <f>(F1188-G1188)/2*REFERENCE!$P$19</f>
        <v>0</v>
      </c>
      <c r="I1188">
        <f>(FINTERP('STAGE-STORAGE'!$D$4:$D$54,'STAGE-STORAGE'!$A$4:$A$54,H1188))</f>
        <v>0</v>
      </c>
    </row>
    <row r="1189" spans="1:9" x14ac:dyDescent="0.25">
      <c r="A1189">
        <v>1186</v>
      </c>
      <c r="B1189" s="132">
        <f t="shared" si="75"/>
        <v>197.5</v>
      </c>
      <c r="C1189" s="162">
        <f>IF(B1189&lt;(MAX(USER_INPUT!$J$14:$J$2000)),FINTERP(USER_INPUT!$J$14:$J$2000,USER_INPUT!$K$14:$K$2000,HYDROGRAPH!B1189),0)</f>
        <v>0</v>
      </c>
      <c r="D1189" s="132">
        <f t="shared" si="74"/>
        <v>0</v>
      </c>
      <c r="E1189" s="162">
        <f t="shared" si="76"/>
        <v>0</v>
      </c>
      <c r="F1189" s="162">
        <f t="shared" si="77"/>
        <v>0</v>
      </c>
      <c r="G1189" s="162">
        <f>FINTERP(REFERENCE!$W$17:$W$67,REFERENCE!$V$17:$V$67,HYDROGRAPH!F1189)</f>
        <v>0</v>
      </c>
      <c r="H1189" s="132">
        <f>(F1189-G1189)/2*REFERENCE!$P$19</f>
        <v>0</v>
      </c>
      <c r="I1189">
        <f>(FINTERP('STAGE-STORAGE'!$D$4:$D$54,'STAGE-STORAGE'!$A$4:$A$54,H1189))</f>
        <v>0</v>
      </c>
    </row>
    <row r="1190" spans="1:9" x14ac:dyDescent="0.25">
      <c r="A1190">
        <v>1187</v>
      </c>
      <c r="B1190" s="132">
        <f t="shared" si="75"/>
        <v>197.66666666666666</v>
      </c>
      <c r="C1190" s="162">
        <f>IF(B1190&lt;(MAX(USER_INPUT!$J$14:$J$2000)),FINTERP(USER_INPUT!$J$14:$J$2000,USER_INPUT!$K$14:$K$2000,HYDROGRAPH!B1190),0)</f>
        <v>0</v>
      </c>
      <c r="D1190" s="132">
        <f t="shared" si="74"/>
        <v>0</v>
      </c>
      <c r="E1190" s="162">
        <f t="shared" si="76"/>
        <v>0</v>
      </c>
      <c r="F1190" s="162">
        <f t="shared" si="77"/>
        <v>0</v>
      </c>
      <c r="G1190" s="162">
        <f>FINTERP(REFERENCE!$W$17:$W$67,REFERENCE!$V$17:$V$67,HYDROGRAPH!F1190)</f>
        <v>0</v>
      </c>
      <c r="H1190" s="132">
        <f>(F1190-G1190)/2*REFERENCE!$P$19</f>
        <v>0</v>
      </c>
      <c r="I1190">
        <f>(FINTERP('STAGE-STORAGE'!$D$4:$D$54,'STAGE-STORAGE'!$A$4:$A$54,H1190))</f>
        <v>0</v>
      </c>
    </row>
    <row r="1191" spans="1:9" x14ac:dyDescent="0.25">
      <c r="A1191">
        <v>1188</v>
      </c>
      <c r="B1191" s="132">
        <f t="shared" si="75"/>
        <v>197.83333333333331</v>
      </c>
      <c r="C1191" s="162">
        <f>IF(B1191&lt;(MAX(USER_INPUT!$J$14:$J$2000)),FINTERP(USER_INPUT!$J$14:$J$2000,USER_INPUT!$K$14:$K$2000,HYDROGRAPH!B1191),0)</f>
        <v>0</v>
      </c>
      <c r="D1191" s="132">
        <f t="shared" si="74"/>
        <v>0</v>
      </c>
      <c r="E1191" s="162">
        <f t="shared" si="76"/>
        <v>0</v>
      </c>
      <c r="F1191" s="162">
        <f t="shared" si="77"/>
        <v>0</v>
      </c>
      <c r="G1191" s="162">
        <f>FINTERP(REFERENCE!$W$17:$W$67,REFERENCE!$V$17:$V$67,HYDROGRAPH!F1191)</f>
        <v>0</v>
      </c>
      <c r="H1191" s="132">
        <f>(F1191-G1191)/2*REFERENCE!$P$19</f>
        <v>0</v>
      </c>
      <c r="I1191">
        <f>(FINTERP('STAGE-STORAGE'!$D$4:$D$54,'STAGE-STORAGE'!$A$4:$A$54,H1191))</f>
        <v>0</v>
      </c>
    </row>
    <row r="1192" spans="1:9" x14ac:dyDescent="0.25">
      <c r="A1192">
        <v>1189</v>
      </c>
      <c r="B1192" s="132">
        <f t="shared" si="75"/>
        <v>198</v>
      </c>
      <c r="C1192" s="162">
        <f>IF(B1192&lt;(MAX(USER_INPUT!$J$14:$J$2000)),FINTERP(USER_INPUT!$J$14:$J$2000,USER_INPUT!$K$14:$K$2000,HYDROGRAPH!B1192),0)</f>
        <v>0</v>
      </c>
      <c r="D1192" s="132">
        <f t="shared" si="74"/>
        <v>0</v>
      </c>
      <c r="E1192" s="162">
        <f t="shared" si="76"/>
        <v>0</v>
      </c>
      <c r="F1192" s="162">
        <f t="shared" si="77"/>
        <v>0</v>
      </c>
      <c r="G1192" s="162">
        <f>FINTERP(REFERENCE!$W$17:$W$67,REFERENCE!$V$17:$V$67,HYDROGRAPH!F1192)</f>
        <v>0</v>
      </c>
      <c r="H1192" s="132">
        <f>(F1192-G1192)/2*REFERENCE!$P$19</f>
        <v>0</v>
      </c>
      <c r="I1192">
        <f>(FINTERP('STAGE-STORAGE'!$D$4:$D$54,'STAGE-STORAGE'!$A$4:$A$54,H1192))</f>
        <v>0</v>
      </c>
    </row>
    <row r="1193" spans="1:9" x14ac:dyDescent="0.25">
      <c r="A1193">
        <v>1190</v>
      </c>
      <c r="B1193" s="132">
        <f t="shared" si="75"/>
        <v>198.16666666666666</v>
      </c>
      <c r="C1193" s="162">
        <f>IF(B1193&lt;(MAX(USER_INPUT!$J$14:$J$2000)),FINTERP(USER_INPUT!$J$14:$J$2000,USER_INPUT!$K$14:$K$2000,HYDROGRAPH!B1193),0)</f>
        <v>0</v>
      </c>
      <c r="D1193" s="132">
        <f t="shared" si="74"/>
        <v>0</v>
      </c>
      <c r="E1193" s="162">
        <f t="shared" si="76"/>
        <v>0</v>
      </c>
      <c r="F1193" s="162">
        <f t="shared" si="77"/>
        <v>0</v>
      </c>
      <c r="G1193" s="162">
        <f>FINTERP(REFERENCE!$W$17:$W$67,REFERENCE!$V$17:$V$67,HYDROGRAPH!F1193)</f>
        <v>0</v>
      </c>
      <c r="H1193" s="132">
        <f>(F1193-G1193)/2*REFERENCE!$P$19</f>
        <v>0</v>
      </c>
      <c r="I1193">
        <f>(FINTERP('STAGE-STORAGE'!$D$4:$D$54,'STAGE-STORAGE'!$A$4:$A$54,H1193))</f>
        <v>0</v>
      </c>
    </row>
    <row r="1194" spans="1:9" x14ac:dyDescent="0.25">
      <c r="A1194">
        <v>1191</v>
      </c>
      <c r="B1194" s="132">
        <f t="shared" si="75"/>
        <v>198.33333333333331</v>
      </c>
      <c r="C1194" s="162">
        <f>IF(B1194&lt;(MAX(USER_INPUT!$J$14:$J$2000)),FINTERP(USER_INPUT!$J$14:$J$2000,USER_INPUT!$K$14:$K$2000,HYDROGRAPH!B1194),0)</f>
        <v>0</v>
      </c>
      <c r="D1194" s="132">
        <f t="shared" si="74"/>
        <v>0</v>
      </c>
      <c r="E1194" s="162">
        <f t="shared" si="76"/>
        <v>0</v>
      </c>
      <c r="F1194" s="162">
        <f t="shared" si="77"/>
        <v>0</v>
      </c>
      <c r="G1194" s="162">
        <f>FINTERP(REFERENCE!$W$17:$W$67,REFERENCE!$V$17:$V$67,HYDROGRAPH!F1194)</f>
        <v>0</v>
      </c>
      <c r="H1194" s="132">
        <f>(F1194-G1194)/2*REFERENCE!$P$19</f>
        <v>0</v>
      </c>
      <c r="I1194">
        <f>(FINTERP('STAGE-STORAGE'!$D$4:$D$54,'STAGE-STORAGE'!$A$4:$A$54,H1194))</f>
        <v>0</v>
      </c>
    </row>
    <row r="1195" spans="1:9" x14ac:dyDescent="0.25">
      <c r="A1195">
        <v>1192</v>
      </c>
      <c r="B1195" s="132">
        <f t="shared" si="75"/>
        <v>198.5</v>
      </c>
      <c r="C1195" s="162">
        <f>IF(B1195&lt;(MAX(USER_INPUT!$J$14:$J$2000)),FINTERP(USER_INPUT!$J$14:$J$2000,USER_INPUT!$K$14:$K$2000,HYDROGRAPH!B1195),0)</f>
        <v>0</v>
      </c>
      <c r="D1195" s="132">
        <f t="shared" si="74"/>
        <v>0</v>
      </c>
      <c r="E1195" s="162">
        <f t="shared" si="76"/>
        <v>0</v>
      </c>
      <c r="F1195" s="162">
        <f t="shared" si="77"/>
        <v>0</v>
      </c>
      <c r="G1195" s="162">
        <f>FINTERP(REFERENCE!$W$17:$W$67,REFERENCE!$V$17:$V$67,HYDROGRAPH!F1195)</f>
        <v>0</v>
      </c>
      <c r="H1195" s="132">
        <f>(F1195-G1195)/2*REFERENCE!$P$19</f>
        <v>0</v>
      </c>
      <c r="I1195">
        <f>(FINTERP('STAGE-STORAGE'!$D$4:$D$54,'STAGE-STORAGE'!$A$4:$A$54,H1195))</f>
        <v>0</v>
      </c>
    </row>
    <row r="1196" spans="1:9" x14ac:dyDescent="0.25">
      <c r="A1196">
        <v>1193</v>
      </c>
      <c r="B1196" s="132">
        <f t="shared" si="75"/>
        <v>198.66666666666666</v>
      </c>
      <c r="C1196" s="162">
        <f>IF(B1196&lt;(MAX(USER_INPUT!$J$14:$J$2000)),FINTERP(USER_INPUT!$J$14:$J$2000,USER_INPUT!$K$14:$K$2000,HYDROGRAPH!B1196),0)</f>
        <v>0</v>
      </c>
      <c r="D1196" s="132">
        <f t="shared" si="74"/>
        <v>0</v>
      </c>
      <c r="E1196" s="162">
        <f t="shared" si="76"/>
        <v>0</v>
      </c>
      <c r="F1196" s="162">
        <f t="shared" si="77"/>
        <v>0</v>
      </c>
      <c r="G1196" s="162">
        <f>FINTERP(REFERENCE!$W$17:$W$67,REFERENCE!$V$17:$V$67,HYDROGRAPH!F1196)</f>
        <v>0</v>
      </c>
      <c r="H1196" s="132">
        <f>(F1196-G1196)/2*REFERENCE!$P$19</f>
        <v>0</v>
      </c>
      <c r="I1196">
        <f>(FINTERP('STAGE-STORAGE'!$D$4:$D$54,'STAGE-STORAGE'!$A$4:$A$54,H1196))</f>
        <v>0</v>
      </c>
    </row>
    <row r="1197" spans="1:9" x14ac:dyDescent="0.25">
      <c r="A1197">
        <v>1194</v>
      </c>
      <c r="B1197" s="132">
        <f t="shared" si="75"/>
        <v>198.83333333333331</v>
      </c>
      <c r="C1197" s="162">
        <f>IF(B1197&lt;(MAX(USER_INPUT!$J$14:$J$2000)),FINTERP(USER_INPUT!$J$14:$J$2000,USER_INPUT!$K$14:$K$2000,HYDROGRAPH!B1197),0)</f>
        <v>0</v>
      </c>
      <c r="D1197" s="132">
        <f t="shared" si="74"/>
        <v>0</v>
      </c>
      <c r="E1197" s="162">
        <f t="shared" si="76"/>
        <v>0</v>
      </c>
      <c r="F1197" s="162">
        <f t="shared" si="77"/>
        <v>0</v>
      </c>
      <c r="G1197" s="162">
        <f>FINTERP(REFERENCE!$W$17:$W$67,REFERENCE!$V$17:$V$67,HYDROGRAPH!F1197)</f>
        <v>0</v>
      </c>
      <c r="H1197" s="132">
        <f>(F1197-G1197)/2*REFERENCE!$P$19</f>
        <v>0</v>
      </c>
      <c r="I1197">
        <f>(FINTERP('STAGE-STORAGE'!$D$4:$D$54,'STAGE-STORAGE'!$A$4:$A$54,H1197))</f>
        <v>0</v>
      </c>
    </row>
    <row r="1198" spans="1:9" x14ac:dyDescent="0.25">
      <c r="A1198">
        <v>1195</v>
      </c>
      <c r="B1198" s="132">
        <f t="shared" si="75"/>
        <v>199</v>
      </c>
      <c r="C1198" s="162">
        <f>IF(B1198&lt;(MAX(USER_INPUT!$J$14:$J$2000)),FINTERP(USER_INPUT!$J$14:$J$2000,USER_INPUT!$K$14:$K$2000,HYDROGRAPH!B1198),0)</f>
        <v>0</v>
      </c>
      <c r="D1198" s="132">
        <f t="shared" si="74"/>
        <v>0</v>
      </c>
      <c r="E1198" s="162">
        <f t="shared" si="76"/>
        <v>0</v>
      </c>
      <c r="F1198" s="162">
        <f t="shared" si="77"/>
        <v>0</v>
      </c>
      <c r="G1198" s="162">
        <f>FINTERP(REFERENCE!$W$17:$W$67,REFERENCE!$V$17:$V$67,HYDROGRAPH!F1198)</f>
        <v>0</v>
      </c>
      <c r="H1198" s="132">
        <f>(F1198-G1198)/2*REFERENCE!$P$19</f>
        <v>0</v>
      </c>
      <c r="I1198">
        <f>(FINTERP('STAGE-STORAGE'!$D$4:$D$54,'STAGE-STORAGE'!$A$4:$A$54,H1198))</f>
        <v>0</v>
      </c>
    </row>
    <row r="1199" spans="1:9" x14ac:dyDescent="0.25">
      <c r="A1199">
        <v>1196</v>
      </c>
      <c r="B1199" s="132">
        <f t="shared" si="75"/>
        <v>199.16666666666666</v>
      </c>
      <c r="C1199" s="162">
        <f>IF(B1199&lt;(MAX(USER_INPUT!$J$14:$J$2000)),FINTERP(USER_INPUT!$J$14:$J$2000,USER_INPUT!$K$14:$K$2000,HYDROGRAPH!B1199),0)</f>
        <v>0</v>
      </c>
      <c r="D1199" s="132">
        <f t="shared" si="74"/>
        <v>0</v>
      </c>
      <c r="E1199" s="162">
        <f t="shared" si="76"/>
        <v>0</v>
      </c>
      <c r="F1199" s="162">
        <f t="shared" si="77"/>
        <v>0</v>
      </c>
      <c r="G1199" s="162">
        <f>FINTERP(REFERENCE!$W$17:$W$67,REFERENCE!$V$17:$V$67,HYDROGRAPH!F1199)</f>
        <v>0</v>
      </c>
      <c r="H1199" s="132">
        <f>(F1199-G1199)/2*REFERENCE!$P$19</f>
        <v>0</v>
      </c>
      <c r="I1199">
        <f>(FINTERP('STAGE-STORAGE'!$D$4:$D$54,'STAGE-STORAGE'!$A$4:$A$54,H1199))</f>
        <v>0</v>
      </c>
    </row>
    <row r="1200" spans="1:9" x14ac:dyDescent="0.25">
      <c r="A1200">
        <v>1197</v>
      </c>
      <c r="B1200" s="132">
        <f t="shared" si="75"/>
        <v>199.33333333333331</v>
      </c>
      <c r="C1200" s="162">
        <f>IF(B1200&lt;(MAX(USER_INPUT!$J$14:$J$2000)),FINTERP(USER_INPUT!$J$14:$J$2000,USER_INPUT!$K$14:$K$2000,HYDROGRAPH!B1200),0)</f>
        <v>0</v>
      </c>
      <c r="D1200" s="132">
        <f t="shared" si="74"/>
        <v>0</v>
      </c>
      <c r="E1200" s="162">
        <f t="shared" si="76"/>
        <v>0</v>
      </c>
      <c r="F1200" s="162">
        <f t="shared" si="77"/>
        <v>0</v>
      </c>
      <c r="G1200" s="162">
        <f>FINTERP(REFERENCE!$W$17:$W$67,REFERENCE!$V$17:$V$67,HYDROGRAPH!F1200)</f>
        <v>0</v>
      </c>
      <c r="H1200" s="132">
        <f>(F1200-G1200)/2*REFERENCE!$P$19</f>
        <v>0</v>
      </c>
      <c r="I1200">
        <f>(FINTERP('STAGE-STORAGE'!$D$4:$D$54,'STAGE-STORAGE'!$A$4:$A$54,H1200))</f>
        <v>0</v>
      </c>
    </row>
    <row r="1201" spans="1:9" x14ac:dyDescent="0.25">
      <c r="A1201">
        <v>1198</v>
      </c>
      <c r="B1201" s="132">
        <f t="shared" si="75"/>
        <v>199.5</v>
      </c>
      <c r="C1201" s="162">
        <f>IF(B1201&lt;(MAX(USER_INPUT!$J$14:$J$2000)),FINTERP(USER_INPUT!$J$14:$J$2000,USER_INPUT!$K$14:$K$2000,HYDROGRAPH!B1201),0)</f>
        <v>0</v>
      </c>
      <c r="D1201" s="132">
        <f t="shared" si="74"/>
        <v>0</v>
      </c>
      <c r="E1201" s="162">
        <f t="shared" si="76"/>
        <v>0</v>
      </c>
      <c r="F1201" s="162">
        <f t="shared" si="77"/>
        <v>0</v>
      </c>
      <c r="G1201" s="162">
        <f>FINTERP(REFERENCE!$W$17:$W$67,REFERENCE!$V$17:$V$67,HYDROGRAPH!F1201)</f>
        <v>0</v>
      </c>
      <c r="H1201" s="132">
        <f>(F1201-G1201)/2*REFERENCE!$P$19</f>
        <v>0</v>
      </c>
      <c r="I1201">
        <f>(FINTERP('STAGE-STORAGE'!$D$4:$D$54,'STAGE-STORAGE'!$A$4:$A$54,H1201))</f>
        <v>0</v>
      </c>
    </row>
    <row r="1202" spans="1:9" x14ac:dyDescent="0.25">
      <c r="A1202">
        <v>1199</v>
      </c>
      <c r="B1202" s="132">
        <f t="shared" si="75"/>
        <v>199.66666666666666</v>
      </c>
      <c r="C1202" s="162">
        <f>IF(B1202&lt;(MAX(USER_INPUT!$J$14:$J$2000)),FINTERP(USER_INPUT!$J$14:$J$2000,USER_INPUT!$K$14:$K$2000,HYDROGRAPH!B1202),0)</f>
        <v>0</v>
      </c>
      <c r="D1202" s="132">
        <f t="shared" si="74"/>
        <v>0</v>
      </c>
      <c r="E1202" s="162">
        <f t="shared" si="76"/>
        <v>0</v>
      </c>
      <c r="F1202" s="162">
        <f t="shared" si="77"/>
        <v>0</v>
      </c>
      <c r="G1202" s="162">
        <f>FINTERP(REFERENCE!$W$17:$W$67,REFERENCE!$V$17:$V$67,HYDROGRAPH!F1202)</f>
        <v>0</v>
      </c>
      <c r="H1202" s="132">
        <f>(F1202-G1202)/2*REFERENCE!$P$19</f>
        <v>0</v>
      </c>
      <c r="I1202">
        <f>(FINTERP('STAGE-STORAGE'!$D$4:$D$54,'STAGE-STORAGE'!$A$4:$A$54,H1202))</f>
        <v>0</v>
      </c>
    </row>
    <row r="1203" spans="1:9" x14ac:dyDescent="0.25">
      <c r="A1203">
        <v>1200</v>
      </c>
      <c r="B1203" s="132">
        <f t="shared" si="75"/>
        <v>199.83333333333331</v>
      </c>
      <c r="C1203" s="162">
        <f>IF(B1203&lt;(MAX(USER_INPUT!$J$14:$J$2000)),FINTERP(USER_INPUT!$J$14:$J$2000,USER_INPUT!$K$14:$K$2000,HYDROGRAPH!B1203),0)</f>
        <v>0</v>
      </c>
      <c r="D1203" s="132">
        <f t="shared" si="74"/>
        <v>0</v>
      </c>
      <c r="E1203" s="162">
        <f t="shared" si="76"/>
        <v>0</v>
      </c>
      <c r="F1203" s="162">
        <f t="shared" si="77"/>
        <v>0</v>
      </c>
      <c r="G1203" s="162">
        <f>FINTERP(REFERENCE!$W$17:$W$67,REFERENCE!$V$17:$V$67,HYDROGRAPH!F1203)</f>
        <v>0</v>
      </c>
      <c r="H1203" s="132">
        <f>(F1203-G1203)/2*REFERENCE!$P$19</f>
        <v>0</v>
      </c>
      <c r="I1203">
        <f>(FINTERP('STAGE-STORAGE'!$D$4:$D$54,'STAGE-STORAGE'!$A$4:$A$54,H1203))</f>
        <v>0</v>
      </c>
    </row>
    <row r="1204" spans="1:9" x14ac:dyDescent="0.25">
      <c r="A1204">
        <v>1201</v>
      </c>
      <c r="B1204" s="132">
        <f t="shared" si="75"/>
        <v>200</v>
      </c>
      <c r="C1204" s="162">
        <f>IF(B1204&lt;(MAX(USER_INPUT!$J$14:$J$2000)),FINTERP(USER_INPUT!$J$14:$J$2000,USER_INPUT!$K$14:$K$2000,HYDROGRAPH!B1204),0)</f>
        <v>0</v>
      </c>
      <c r="D1204" s="132">
        <f t="shared" si="74"/>
        <v>0</v>
      </c>
      <c r="E1204" s="162">
        <f t="shared" si="76"/>
        <v>0</v>
      </c>
      <c r="F1204" s="162">
        <f t="shared" si="77"/>
        <v>0</v>
      </c>
      <c r="G1204" s="162">
        <f>FINTERP(REFERENCE!$W$17:$W$67,REFERENCE!$V$17:$V$67,HYDROGRAPH!F1204)</f>
        <v>0</v>
      </c>
      <c r="H1204" s="132">
        <f>(F1204-G1204)/2*REFERENCE!$P$19</f>
        <v>0</v>
      </c>
      <c r="I1204">
        <f>(FINTERP('STAGE-STORAGE'!$D$4:$D$54,'STAGE-STORAGE'!$A$4:$A$54,H1204))</f>
        <v>0</v>
      </c>
    </row>
    <row r="1205" spans="1:9" x14ac:dyDescent="0.25">
      <c r="A1205">
        <v>1202</v>
      </c>
      <c r="B1205" s="132">
        <f t="shared" si="75"/>
        <v>200.16666666666666</v>
      </c>
      <c r="C1205" s="162">
        <f>IF(B1205&lt;(MAX(USER_INPUT!$J$14:$J$2000)),FINTERP(USER_INPUT!$J$14:$J$2000,USER_INPUT!$K$14:$K$2000,HYDROGRAPH!B1205),0)</f>
        <v>0</v>
      </c>
      <c r="D1205" s="132">
        <f t="shared" si="74"/>
        <v>0</v>
      </c>
      <c r="E1205" s="162">
        <f t="shared" si="76"/>
        <v>0</v>
      </c>
      <c r="F1205" s="162">
        <f t="shared" si="77"/>
        <v>0</v>
      </c>
      <c r="G1205" s="162">
        <f>FINTERP(REFERENCE!$W$17:$W$67,REFERENCE!$V$17:$V$67,HYDROGRAPH!F1205)</f>
        <v>0</v>
      </c>
      <c r="H1205" s="132">
        <f>(F1205-G1205)/2*REFERENCE!$P$19</f>
        <v>0</v>
      </c>
      <c r="I1205">
        <f>(FINTERP('STAGE-STORAGE'!$D$4:$D$54,'STAGE-STORAGE'!$A$4:$A$54,H1205))</f>
        <v>0</v>
      </c>
    </row>
    <row r="1206" spans="1:9" x14ac:dyDescent="0.25">
      <c r="A1206">
        <v>1203</v>
      </c>
      <c r="B1206" s="132">
        <f t="shared" si="75"/>
        <v>200.33333333333331</v>
      </c>
      <c r="C1206" s="162">
        <f>IF(B1206&lt;(MAX(USER_INPUT!$J$14:$J$2000)),FINTERP(USER_INPUT!$J$14:$J$2000,USER_INPUT!$K$14:$K$2000,HYDROGRAPH!B1206),0)</f>
        <v>0</v>
      </c>
      <c r="D1206" s="132">
        <f t="shared" si="74"/>
        <v>0</v>
      </c>
      <c r="E1206" s="162">
        <f t="shared" si="76"/>
        <v>0</v>
      </c>
      <c r="F1206" s="162">
        <f t="shared" si="77"/>
        <v>0</v>
      </c>
      <c r="G1206" s="162">
        <f>FINTERP(REFERENCE!$W$17:$W$67,REFERENCE!$V$17:$V$67,HYDROGRAPH!F1206)</f>
        <v>0</v>
      </c>
      <c r="H1206" s="132">
        <f>(F1206-G1206)/2*REFERENCE!$P$19</f>
        <v>0</v>
      </c>
      <c r="I1206">
        <f>(FINTERP('STAGE-STORAGE'!$D$4:$D$54,'STAGE-STORAGE'!$A$4:$A$54,H1206))</f>
        <v>0</v>
      </c>
    </row>
    <row r="1207" spans="1:9" x14ac:dyDescent="0.25">
      <c r="A1207">
        <v>1204</v>
      </c>
      <c r="B1207" s="132">
        <f t="shared" si="75"/>
        <v>200.5</v>
      </c>
      <c r="C1207" s="162">
        <f>IF(B1207&lt;(MAX(USER_INPUT!$J$14:$J$2000)),FINTERP(USER_INPUT!$J$14:$J$2000,USER_INPUT!$K$14:$K$2000,HYDROGRAPH!B1207),0)</f>
        <v>0</v>
      </c>
      <c r="D1207" s="132">
        <f t="shared" si="74"/>
        <v>0</v>
      </c>
      <c r="E1207" s="162">
        <f t="shared" si="76"/>
        <v>0</v>
      </c>
      <c r="F1207" s="162">
        <f t="shared" si="77"/>
        <v>0</v>
      </c>
      <c r="G1207" s="162">
        <f>FINTERP(REFERENCE!$W$17:$W$67,REFERENCE!$V$17:$V$67,HYDROGRAPH!F1207)</f>
        <v>0</v>
      </c>
      <c r="H1207" s="132">
        <f>(F1207-G1207)/2*REFERENCE!$P$19</f>
        <v>0</v>
      </c>
      <c r="I1207">
        <f>(FINTERP('STAGE-STORAGE'!$D$4:$D$54,'STAGE-STORAGE'!$A$4:$A$54,H1207))</f>
        <v>0</v>
      </c>
    </row>
    <row r="1208" spans="1:9" x14ac:dyDescent="0.25">
      <c r="A1208">
        <v>1205</v>
      </c>
      <c r="B1208" s="132">
        <f t="shared" si="75"/>
        <v>200.66666666666666</v>
      </c>
      <c r="C1208" s="162">
        <f>IF(B1208&lt;(MAX(USER_INPUT!$J$14:$J$2000)),FINTERP(USER_INPUT!$J$14:$J$2000,USER_INPUT!$K$14:$K$2000,HYDROGRAPH!B1208),0)</f>
        <v>0</v>
      </c>
      <c r="D1208" s="132">
        <f t="shared" si="74"/>
        <v>0</v>
      </c>
      <c r="E1208" s="162">
        <f t="shared" si="76"/>
        <v>0</v>
      </c>
      <c r="F1208" s="162">
        <f t="shared" si="77"/>
        <v>0</v>
      </c>
      <c r="G1208" s="162">
        <f>FINTERP(REFERENCE!$W$17:$W$67,REFERENCE!$V$17:$V$67,HYDROGRAPH!F1208)</f>
        <v>0</v>
      </c>
      <c r="H1208" s="132">
        <f>(F1208-G1208)/2*REFERENCE!$P$19</f>
        <v>0</v>
      </c>
      <c r="I1208">
        <f>(FINTERP('STAGE-STORAGE'!$D$4:$D$54,'STAGE-STORAGE'!$A$4:$A$54,H1208))</f>
        <v>0</v>
      </c>
    </row>
    <row r="1209" spans="1:9" x14ac:dyDescent="0.25">
      <c r="A1209">
        <v>1206</v>
      </c>
      <c r="B1209" s="132">
        <f t="shared" si="75"/>
        <v>200.83333333333331</v>
      </c>
      <c r="C1209" s="162">
        <f>IF(B1209&lt;(MAX(USER_INPUT!$J$14:$J$2000)),FINTERP(USER_INPUT!$J$14:$J$2000,USER_INPUT!$K$14:$K$2000,HYDROGRAPH!B1209),0)</f>
        <v>0</v>
      </c>
      <c r="D1209" s="132">
        <f t="shared" si="74"/>
        <v>0</v>
      </c>
      <c r="E1209" s="162">
        <f t="shared" si="76"/>
        <v>0</v>
      </c>
      <c r="F1209" s="162">
        <f t="shared" si="77"/>
        <v>0</v>
      </c>
      <c r="G1209" s="162">
        <f>FINTERP(REFERENCE!$W$17:$W$67,REFERENCE!$V$17:$V$67,HYDROGRAPH!F1209)</f>
        <v>0</v>
      </c>
      <c r="H1209" s="132">
        <f>(F1209-G1209)/2*REFERENCE!$P$19</f>
        <v>0</v>
      </c>
      <c r="I1209">
        <f>(FINTERP('STAGE-STORAGE'!$D$4:$D$54,'STAGE-STORAGE'!$A$4:$A$54,H1209))</f>
        <v>0</v>
      </c>
    </row>
    <row r="1210" spans="1:9" x14ac:dyDescent="0.25">
      <c r="A1210">
        <v>1207</v>
      </c>
      <c r="B1210" s="132">
        <f t="shared" si="75"/>
        <v>201</v>
      </c>
      <c r="C1210" s="162">
        <f>IF(B1210&lt;(MAX(USER_INPUT!$J$14:$J$2000)),FINTERP(USER_INPUT!$J$14:$J$2000,USER_INPUT!$K$14:$K$2000,HYDROGRAPH!B1210),0)</f>
        <v>0</v>
      </c>
      <c r="D1210" s="132">
        <f t="shared" si="74"/>
        <v>0</v>
      </c>
      <c r="E1210" s="162">
        <f t="shared" si="76"/>
        <v>0</v>
      </c>
      <c r="F1210" s="162">
        <f t="shared" si="77"/>
        <v>0</v>
      </c>
      <c r="G1210" s="162">
        <f>FINTERP(REFERENCE!$W$17:$W$67,REFERENCE!$V$17:$V$67,HYDROGRAPH!F1210)</f>
        <v>0</v>
      </c>
      <c r="H1210" s="132">
        <f>(F1210-G1210)/2*REFERENCE!$P$19</f>
        <v>0</v>
      </c>
      <c r="I1210">
        <f>(FINTERP('STAGE-STORAGE'!$D$4:$D$54,'STAGE-STORAGE'!$A$4:$A$54,H1210))</f>
        <v>0</v>
      </c>
    </row>
    <row r="1211" spans="1:9" x14ac:dyDescent="0.25">
      <c r="A1211">
        <v>1208</v>
      </c>
      <c r="B1211" s="132">
        <f t="shared" si="75"/>
        <v>201.16666666666666</v>
      </c>
      <c r="C1211" s="162">
        <f>IF(B1211&lt;(MAX(USER_INPUT!$J$14:$J$2000)),FINTERP(USER_INPUT!$J$14:$J$2000,USER_INPUT!$K$14:$K$2000,HYDROGRAPH!B1211),0)</f>
        <v>0</v>
      </c>
      <c r="D1211" s="132">
        <f t="shared" si="74"/>
        <v>0</v>
      </c>
      <c r="E1211" s="162">
        <f t="shared" si="76"/>
        <v>0</v>
      </c>
      <c r="F1211" s="162">
        <f t="shared" si="77"/>
        <v>0</v>
      </c>
      <c r="G1211" s="162">
        <f>FINTERP(REFERENCE!$W$17:$W$67,REFERENCE!$V$17:$V$67,HYDROGRAPH!F1211)</f>
        <v>0</v>
      </c>
      <c r="H1211" s="132">
        <f>(F1211-G1211)/2*REFERENCE!$P$19</f>
        <v>0</v>
      </c>
      <c r="I1211">
        <f>(FINTERP('STAGE-STORAGE'!$D$4:$D$54,'STAGE-STORAGE'!$A$4:$A$54,H1211))</f>
        <v>0</v>
      </c>
    </row>
    <row r="1212" spans="1:9" x14ac:dyDescent="0.25">
      <c r="A1212">
        <v>1209</v>
      </c>
      <c r="B1212" s="132">
        <f t="shared" si="75"/>
        <v>201.33333333333331</v>
      </c>
      <c r="C1212" s="162">
        <f>IF(B1212&lt;(MAX(USER_INPUT!$J$14:$J$2000)),FINTERP(USER_INPUT!$J$14:$J$2000,USER_INPUT!$K$14:$K$2000,HYDROGRAPH!B1212),0)</f>
        <v>0</v>
      </c>
      <c r="D1212" s="132">
        <f t="shared" si="74"/>
        <v>0</v>
      </c>
      <c r="E1212" s="162">
        <f t="shared" si="76"/>
        <v>0</v>
      </c>
      <c r="F1212" s="162">
        <f t="shared" si="77"/>
        <v>0</v>
      </c>
      <c r="G1212" s="162">
        <f>FINTERP(REFERENCE!$W$17:$W$67,REFERENCE!$V$17:$V$67,HYDROGRAPH!F1212)</f>
        <v>0</v>
      </c>
      <c r="H1212" s="132">
        <f>(F1212-G1212)/2*REFERENCE!$P$19</f>
        <v>0</v>
      </c>
      <c r="I1212">
        <f>(FINTERP('STAGE-STORAGE'!$D$4:$D$54,'STAGE-STORAGE'!$A$4:$A$54,H1212))</f>
        <v>0</v>
      </c>
    </row>
    <row r="1213" spans="1:9" x14ac:dyDescent="0.25">
      <c r="A1213">
        <v>1210</v>
      </c>
      <c r="B1213" s="132">
        <f t="shared" si="75"/>
        <v>201.5</v>
      </c>
      <c r="C1213" s="162">
        <f>IF(B1213&lt;(MAX(USER_INPUT!$J$14:$J$2000)),FINTERP(USER_INPUT!$J$14:$J$2000,USER_INPUT!$K$14:$K$2000,HYDROGRAPH!B1213),0)</f>
        <v>0</v>
      </c>
      <c r="D1213" s="132">
        <f t="shared" si="74"/>
        <v>0</v>
      </c>
      <c r="E1213" s="162">
        <f t="shared" si="76"/>
        <v>0</v>
      </c>
      <c r="F1213" s="162">
        <f t="shared" si="77"/>
        <v>0</v>
      </c>
      <c r="G1213" s="162">
        <f>FINTERP(REFERENCE!$W$17:$W$67,REFERENCE!$V$17:$V$67,HYDROGRAPH!F1213)</f>
        <v>0</v>
      </c>
      <c r="H1213" s="132">
        <f>(F1213-G1213)/2*REFERENCE!$P$19</f>
        <v>0</v>
      </c>
      <c r="I1213">
        <f>(FINTERP('STAGE-STORAGE'!$D$4:$D$54,'STAGE-STORAGE'!$A$4:$A$54,H1213))</f>
        <v>0</v>
      </c>
    </row>
    <row r="1214" spans="1:9" x14ac:dyDescent="0.25">
      <c r="A1214">
        <v>1211</v>
      </c>
      <c r="B1214" s="132">
        <f t="shared" si="75"/>
        <v>201.66666666666666</v>
      </c>
      <c r="C1214" s="162">
        <f>IF(B1214&lt;(MAX(USER_INPUT!$J$14:$J$2000)),FINTERP(USER_INPUT!$J$14:$J$2000,USER_INPUT!$K$14:$K$2000,HYDROGRAPH!B1214),0)</f>
        <v>0</v>
      </c>
      <c r="D1214" s="132">
        <f t="shared" si="74"/>
        <v>0</v>
      </c>
      <c r="E1214" s="162">
        <f t="shared" si="76"/>
        <v>0</v>
      </c>
      <c r="F1214" s="162">
        <f t="shared" si="77"/>
        <v>0</v>
      </c>
      <c r="G1214" s="162">
        <f>FINTERP(REFERENCE!$W$17:$W$67,REFERENCE!$V$17:$V$67,HYDROGRAPH!F1214)</f>
        <v>0</v>
      </c>
      <c r="H1214" s="132">
        <f>(F1214-G1214)/2*REFERENCE!$P$19</f>
        <v>0</v>
      </c>
      <c r="I1214">
        <f>(FINTERP('STAGE-STORAGE'!$D$4:$D$54,'STAGE-STORAGE'!$A$4:$A$54,H1214))</f>
        <v>0</v>
      </c>
    </row>
    <row r="1215" spans="1:9" x14ac:dyDescent="0.25">
      <c r="A1215">
        <v>1212</v>
      </c>
      <c r="B1215" s="132">
        <f t="shared" si="75"/>
        <v>201.83333333333331</v>
      </c>
      <c r="C1215" s="162">
        <f>IF(B1215&lt;(MAX(USER_INPUT!$J$14:$J$2000)),FINTERP(USER_INPUT!$J$14:$J$2000,USER_INPUT!$K$14:$K$2000,HYDROGRAPH!B1215),0)</f>
        <v>0</v>
      </c>
      <c r="D1215" s="132">
        <f t="shared" si="74"/>
        <v>0</v>
      </c>
      <c r="E1215" s="162">
        <f t="shared" si="76"/>
        <v>0</v>
      </c>
      <c r="F1215" s="162">
        <f t="shared" si="77"/>
        <v>0</v>
      </c>
      <c r="G1215" s="162">
        <f>FINTERP(REFERENCE!$W$17:$W$67,REFERENCE!$V$17:$V$67,HYDROGRAPH!F1215)</f>
        <v>0</v>
      </c>
      <c r="H1215" s="132">
        <f>(F1215-G1215)/2*REFERENCE!$P$19</f>
        <v>0</v>
      </c>
      <c r="I1215">
        <f>(FINTERP('STAGE-STORAGE'!$D$4:$D$54,'STAGE-STORAGE'!$A$4:$A$54,H1215))</f>
        <v>0</v>
      </c>
    </row>
    <row r="1216" spans="1:9" x14ac:dyDescent="0.25">
      <c r="A1216">
        <v>1213</v>
      </c>
      <c r="B1216" s="132">
        <f t="shared" si="75"/>
        <v>202</v>
      </c>
      <c r="C1216" s="162">
        <f>IF(B1216&lt;(MAX(USER_INPUT!$J$14:$J$2000)),FINTERP(USER_INPUT!$J$14:$J$2000,USER_INPUT!$K$14:$K$2000,HYDROGRAPH!B1216),0)</f>
        <v>0</v>
      </c>
      <c r="D1216" s="132">
        <f t="shared" si="74"/>
        <v>0</v>
      </c>
      <c r="E1216" s="162">
        <f t="shared" si="76"/>
        <v>0</v>
      </c>
      <c r="F1216" s="162">
        <f t="shared" si="77"/>
        <v>0</v>
      </c>
      <c r="G1216" s="162">
        <f>FINTERP(REFERENCE!$W$17:$W$67,REFERENCE!$V$17:$V$67,HYDROGRAPH!F1216)</f>
        <v>0</v>
      </c>
      <c r="H1216" s="132">
        <f>(F1216-G1216)/2*REFERENCE!$P$19</f>
        <v>0</v>
      </c>
      <c r="I1216">
        <f>(FINTERP('STAGE-STORAGE'!$D$4:$D$54,'STAGE-STORAGE'!$A$4:$A$54,H1216))</f>
        <v>0</v>
      </c>
    </row>
    <row r="1217" spans="1:9" x14ac:dyDescent="0.25">
      <c r="A1217">
        <v>1214</v>
      </c>
      <c r="B1217" s="132">
        <f t="shared" si="75"/>
        <v>202.16666666666666</v>
      </c>
      <c r="C1217" s="162">
        <f>IF(B1217&lt;(MAX(USER_INPUT!$J$14:$J$2000)),FINTERP(USER_INPUT!$J$14:$J$2000,USER_INPUT!$K$14:$K$2000,HYDROGRAPH!B1217),0)</f>
        <v>0</v>
      </c>
      <c r="D1217" s="132">
        <f t="shared" si="74"/>
        <v>0</v>
      </c>
      <c r="E1217" s="162">
        <f t="shared" si="76"/>
        <v>0</v>
      </c>
      <c r="F1217" s="162">
        <f t="shared" si="77"/>
        <v>0</v>
      </c>
      <c r="G1217" s="162">
        <f>FINTERP(REFERENCE!$W$17:$W$67,REFERENCE!$V$17:$V$67,HYDROGRAPH!F1217)</f>
        <v>0</v>
      </c>
      <c r="H1217" s="132">
        <f>(F1217-G1217)/2*REFERENCE!$P$19</f>
        <v>0</v>
      </c>
      <c r="I1217">
        <f>(FINTERP('STAGE-STORAGE'!$D$4:$D$54,'STAGE-STORAGE'!$A$4:$A$54,H1217))</f>
        <v>0</v>
      </c>
    </row>
    <row r="1218" spans="1:9" x14ac:dyDescent="0.25">
      <c r="A1218">
        <v>1215</v>
      </c>
      <c r="B1218" s="132">
        <f t="shared" si="75"/>
        <v>202.33333333333331</v>
      </c>
      <c r="C1218" s="162">
        <f>IF(B1218&lt;(MAX(USER_INPUT!$J$14:$J$2000)),FINTERP(USER_INPUT!$J$14:$J$2000,USER_INPUT!$K$14:$K$2000,HYDROGRAPH!B1218),0)</f>
        <v>0</v>
      </c>
      <c r="D1218" s="132">
        <f t="shared" si="74"/>
        <v>0</v>
      </c>
      <c r="E1218" s="162">
        <f t="shared" si="76"/>
        <v>0</v>
      </c>
      <c r="F1218" s="162">
        <f t="shared" si="77"/>
        <v>0</v>
      </c>
      <c r="G1218" s="162">
        <f>FINTERP(REFERENCE!$W$17:$W$67,REFERENCE!$V$17:$V$67,HYDROGRAPH!F1218)</f>
        <v>0</v>
      </c>
      <c r="H1218" s="132">
        <f>(F1218-G1218)/2*REFERENCE!$P$19</f>
        <v>0</v>
      </c>
      <c r="I1218">
        <f>(FINTERP('STAGE-STORAGE'!$D$4:$D$54,'STAGE-STORAGE'!$A$4:$A$54,H1218))</f>
        <v>0</v>
      </c>
    </row>
    <row r="1219" spans="1:9" x14ac:dyDescent="0.25">
      <c r="A1219">
        <v>1216</v>
      </c>
      <c r="B1219" s="132">
        <f t="shared" si="75"/>
        <v>202.5</v>
      </c>
      <c r="C1219" s="162">
        <f>IF(B1219&lt;(MAX(USER_INPUT!$J$14:$J$2000)),FINTERP(USER_INPUT!$J$14:$J$2000,USER_INPUT!$K$14:$K$2000,HYDROGRAPH!B1219),0)</f>
        <v>0</v>
      </c>
      <c r="D1219" s="132">
        <f t="shared" si="74"/>
        <v>0</v>
      </c>
      <c r="E1219" s="162">
        <f t="shared" si="76"/>
        <v>0</v>
      </c>
      <c r="F1219" s="162">
        <f t="shared" si="77"/>
        <v>0</v>
      </c>
      <c r="G1219" s="162">
        <f>FINTERP(REFERENCE!$W$17:$W$67,REFERENCE!$V$17:$V$67,HYDROGRAPH!F1219)</f>
        <v>0</v>
      </c>
      <c r="H1219" s="132">
        <f>(F1219-G1219)/2*REFERENCE!$P$19</f>
        <v>0</v>
      </c>
      <c r="I1219">
        <f>(FINTERP('STAGE-STORAGE'!$D$4:$D$54,'STAGE-STORAGE'!$A$4:$A$54,H1219))</f>
        <v>0</v>
      </c>
    </row>
    <row r="1220" spans="1:9" x14ac:dyDescent="0.25">
      <c r="A1220">
        <v>1217</v>
      </c>
      <c r="B1220" s="132">
        <f t="shared" si="75"/>
        <v>202.66666666666666</v>
      </c>
      <c r="C1220" s="162">
        <f>IF(B1220&lt;(MAX(USER_INPUT!$J$14:$J$2000)),FINTERP(USER_INPUT!$J$14:$J$2000,USER_INPUT!$K$14:$K$2000,HYDROGRAPH!B1220),0)</f>
        <v>0</v>
      </c>
      <c r="D1220" s="132">
        <f t="shared" si="74"/>
        <v>0</v>
      </c>
      <c r="E1220" s="162">
        <f t="shared" si="76"/>
        <v>0</v>
      </c>
      <c r="F1220" s="162">
        <f t="shared" si="77"/>
        <v>0</v>
      </c>
      <c r="G1220" s="162">
        <f>FINTERP(REFERENCE!$W$17:$W$67,REFERENCE!$V$17:$V$67,HYDROGRAPH!F1220)</f>
        <v>0</v>
      </c>
      <c r="H1220" s="132">
        <f>(F1220-G1220)/2*REFERENCE!$P$19</f>
        <v>0</v>
      </c>
      <c r="I1220">
        <f>(FINTERP('STAGE-STORAGE'!$D$4:$D$54,'STAGE-STORAGE'!$A$4:$A$54,H1220))</f>
        <v>0</v>
      </c>
    </row>
    <row r="1221" spans="1:9" x14ac:dyDescent="0.25">
      <c r="A1221">
        <v>1218</v>
      </c>
      <c r="B1221" s="132">
        <f t="shared" si="75"/>
        <v>202.83333333333331</v>
      </c>
      <c r="C1221" s="162">
        <f>IF(B1221&lt;(MAX(USER_INPUT!$J$14:$J$2000)),FINTERP(USER_INPUT!$J$14:$J$2000,USER_INPUT!$K$14:$K$2000,HYDROGRAPH!B1221),0)</f>
        <v>0</v>
      </c>
      <c r="D1221" s="132">
        <f t="shared" ref="D1221:D1284" si="78">C1221+C1222</f>
        <v>0</v>
      </c>
      <c r="E1221" s="162">
        <f t="shared" si="76"/>
        <v>0</v>
      </c>
      <c r="F1221" s="162">
        <f t="shared" si="77"/>
        <v>0</v>
      </c>
      <c r="G1221" s="162">
        <f>FINTERP(REFERENCE!$W$17:$W$67,REFERENCE!$V$17:$V$67,HYDROGRAPH!F1221)</f>
        <v>0</v>
      </c>
      <c r="H1221" s="132">
        <f>(F1221-G1221)/2*REFERENCE!$P$19</f>
        <v>0</v>
      </c>
      <c r="I1221">
        <f>(FINTERP('STAGE-STORAGE'!$D$4:$D$54,'STAGE-STORAGE'!$A$4:$A$54,H1221))</f>
        <v>0</v>
      </c>
    </row>
    <row r="1222" spans="1:9" x14ac:dyDescent="0.25">
      <c r="A1222">
        <v>1219</v>
      </c>
      <c r="B1222" s="132">
        <f t="shared" si="75"/>
        <v>203</v>
      </c>
      <c r="C1222" s="162">
        <f>IF(B1222&lt;(MAX(USER_INPUT!$J$14:$J$2000)),FINTERP(USER_INPUT!$J$14:$J$2000,USER_INPUT!$K$14:$K$2000,HYDROGRAPH!B1222),0)</f>
        <v>0</v>
      </c>
      <c r="D1222" s="132">
        <f t="shared" si="78"/>
        <v>0</v>
      </c>
      <c r="E1222" s="162">
        <f t="shared" si="76"/>
        <v>0</v>
      </c>
      <c r="F1222" s="162">
        <f t="shared" si="77"/>
        <v>0</v>
      </c>
      <c r="G1222" s="162">
        <f>FINTERP(REFERENCE!$W$17:$W$67,REFERENCE!$V$17:$V$67,HYDROGRAPH!F1222)</f>
        <v>0</v>
      </c>
      <c r="H1222" s="132">
        <f>(F1222-G1222)/2*REFERENCE!$P$19</f>
        <v>0</v>
      </c>
      <c r="I1222">
        <f>(FINTERP('STAGE-STORAGE'!$D$4:$D$54,'STAGE-STORAGE'!$A$4:$A$54,H1222))</f>
        <v>0</v>
      </c>
    </row>
    <row r="1223" spans="1:9" x14ac:dyDescent="0.25">
      <c r="A1223">
        <v>1220</v>
      </c>
      <c r="B1223" s="132">
        <f t="shared" ref="B1223:B1286" si="79">$B$5*A1222</f>
        <v>203.16666666666666</v>
      </c>
      <c r="C1223" s="162">
        <f>IF(B1223&lt;(MAX(USER_INPUT!$J$14:$J$2000)),FINTERP(USER_INPUT!$J$14:$J$2000,USER_INPUT!$K$14:$K$2000,HYDROGRAPH!B1223),0)</f>
        <v>0</v>
      </c>
      <c r="D1223" s="132">
        <f t="shared" si="78"/>
        <v>0</v>
      </c>
      <c r="E1223" s="162">
        <f t="shared" si="76"/>
        <v>0</v>
      </c>
      <c r="F1223" s="162">
        <f t="shared" si="77"/>
        <v>0</v>
      </c>
      <c r="G1223" s="162">
        <f>FINTERP(REFERENCE!$W$17:$W$67,REFERENCE!$V$17:$V$67,HYDROGRAPH!F1223)</f>
        <v>0</v>
      </c>
      <c r="H1223" s="132">
        <f>(F1223-G1223)/2*REFERENCE!$P$19</f>
        <v>0</v>
      </c>
      <c r="I1223">
        <f>(FINTERP('STAGE-STORAGE'!$D$4:$D$54,'STAGE-STORAGE'!$A$4:$A$54,H1223))</f>
        <v>0</v>
      </c>
    </row>
    <row r="1224" spans="1:9" x14ac:dyDescent="0.25">
      <c r="A1224">
        <v>1221</v>
      </c>
      <c r="B1224" s="132">
        <f t="shared" si="79"/>
        <v>203.33333333333331</v>
      </c>
      <c r="C1224" s="162">
        <f>IF(B1224&lt;(MAX(USER_INPUT!$J$14:$J$2000)),FINTERP(USER_INPUT!$J$14:$J$2000,USER_INPUT!$K$14:$K$2000,HYDROGRAPH!B1224),0)</f>
        <v>0</v>
      </c>
      <c r="D1224" s="132">
        <f t="shared" si="78"/>
        <v>0</v>
      </c>
      <c r="E1224" s="162">
        <f t="shared" si="76"/>
        <v>0</v>
      </c>
      <c r="F1224" s="162">
        <f t="shared" si="77"/>
        <v>0</v>
      </c>
      <c r="G1224" s="162">
        <f>FINTERP(REFERENCE!$W$17:$W$67,REFERENCE!$V$17:$V$67,HYDROGRAPH!F1224)</f>
        <v>0</v>
      </c>
      <c r="H1224" s="132">
        <f>(F1224-G1224)/2*REFERENCE!$P$19</f>
        <v>0</v>
      </c>
      <c r="I1224">
        <f>(FINTERP('STAGE-STORAGE'!$D$4:$D$54,'STAGE-STORAGE'!$A$4:$A$54,H1224))</f>
        <v>0</v>
      </c>
    </row>
    <row r="1225" spans="1:9" x14ac:dyDescent="0.25">
      <c r="A1225">
        <v>1222</v>
      </c>
      <c r="B1225" s="132">
        <f t="shared" si="79"/>
        <v>203.5</v>
      </c>
      <c r="C1225" s="162">
        <f>IF(B1225&lt;(MAX(USER_INPUT!$J$14:$J$2000)),FINTERP(USER_INPUT!$J$14:$J$2000,USER_INPUT!$K$14:$K$2000,HYDROGRAPH!B1225),0)</f>
        <v>0</v>
      </c>
      <c r="D1225" s="132">
        <f t="shared" si="78"/>
        <v>0</v>
      </c>
      <c r="E1225" s="162">
        <f t="shared" ref="E1225:E1288" si="80">F1224-(2*G1224)</f>
        <v>0</v>
      </c>
      <c r="F1225" s="162">
        <f t="shared" ref="F1225:F1288" si="81">D1225+E1225</f>
        <v>0</v>
      </c>
      <c r="G1225" s="162">
        <f>FINTERP(REFERENCE!$W$17:$W$67,REFERENCE!$V$17:$V$67,HYDROGRAPH!F1225)</f>
        <v>0</v>
      </c>
      <c r="H1225" s="132">
        <f>(F1225-G1225)/2*REFERENCE!$P$19</f>
        <v>0</v>
      </c>
      <c r="I1225">
        <f>(FINTERP('STAGE-STORAGE'!$D$4:$D$54,'STAGE-STORAGE'!$A$4:$A$54,H1225))</f>
        <v>0</v>
      </c>
    </row>
    <row r="1226" spans="1:9" x14ac:dyDescent="0.25">
      <c r="A1226">
        <v>1223</v>
      </c>
      <c r="B1226" s="132">
        <f t="shared" si="79"/>
        <v>203.66666666666666</v>
      </c>
      <c r="C1226" s="162">
        <f>IF(B1226&lt;(MAX(USER_INPUT!$J$14:$J$2000)),FINTERP(USER_INPUT!$J$14:$J$2000,USER_INPUT!$K$14:$K$2000,HYDROGRAPH!B1226),0)</f>
        <v>0</v>
      </c>
      <c r="D1226" s="132">
        <f t="shared" si="78"/>
        <v>0</v>
      </c>
      <c r="E1226" s="162">
        <f t="shared" si="80"/>
        <v>0</v>
      </c>
      <c r="F1226" s="162">
        <f t="shared" si="81"/>
        <v>0</v>
      </c>
      <c r="G1226" s="162">
        <f>FINTERP(REFERENCE!$W$17:$W$67,REFERENCE!$V$17:$V$67,HYDROGRAPH!F1226)</f>
        <v>0</v>
      </c>
      <c r="H1226" s="132">
        <f>(F1226-G1226)/2*REFERENCE!$P$19</f>
        <v>0</v>
      </c>
      <c r="I1226">
        <f>(FINTERP('STAGE-STORAGE'!$D$4:$D$54,'STAGE-STORAGE'!$A$4:$A$54,H1226))</f>
        <v>0</v>
      </c>
    </row>
    <row r="1227" spans="1:9" x14ac:dyDescent="0.25">
      <c r="A1227">
        <v>1224</v>
      </c>
      <c r="B1227" s="132">
        <f t="shared" si="79"/>
        <v>203.83333333333331</v>
      </c>
      <c r="C1227" s="162">
        <f>IF(B1227&lt;(MAX(USER_INPUT!$J$14:$J$2000)),FINTERP(USER_INPUT!$J$14:$J$2000,USER_INPUT!$K$14:$K$2000,HYDROGRAPH!B1227),0)</f>
        <v>0</v>
      </c>
      <c r="D1227" s="132">
        <f t="shared" si="78"/>
        <v>0</v>
      </c>
      <c r="E1227" s="162">
        <f t="shared" si="80"/>
        <v>0</v>
      </c>
      <c r="F1227" s="162">
        <f t="shared" si="81"/>
        <v>0</v>
      </c>
      <c r="G1227" s="162">
        <f>FINTERP(REFERENCE!$W$17:$W$67,REFERENCE!$V$17:$V$67,HYDROGRAPH!F1227)</f>
        <v>0</v>
      </c>
      <c r="H1227" s="132">
        <f>(F1227-G1227)/2*REFERENCE!$P$19</f>
        <v>0</v>
      </c>
      <c r="I1227">
        <f>(FINTERP('STAGE-STORAGE'!$D$4:$D$54,'STAGE-STORAGE'!$A$4:$A$54,H1227))</f>
        <v>0</v>
      </c>
    </row>
    <row r="1228" spans="1:9" x14ac:dyDescent="0.25">
      <c r="A1228">
        <v>1225</v>
      </c>
      <c r="B1228" s="132">
        <f t="shared" si="79"/>
        <v>204</v>
      </c>
      <c r="C1228" s="162">
        <f>IF(B1228&lt;(MAX(USER_INPUT!$J$14:$J$2000)),FINTERP(USER_INPUT!$J$14:$J$2000,USER_INPUT!$K$14:$K$2000,HYDROGRAPH!B1228),0)</f>
        <v>0</v>
      </c>
      <c r="D1228" s="132">
        <f t="shared" si="78"/>
        <v>0</v>
      </c>
      <c r="E1228" s="162">
        <f t="shared" si="80"/>
        <v>0</v>
      </c>
      <c r="F1228" s="162">
        <f t="shared" si="81"/>
        <v>0</v>
      </c>
      <c r="G1228" s="162">
        <f>FINTERP(REFERENCE!$W$17:$W$67,REFERENCE!$V$17:$V$67,HYDROGRAPH!F1228)</f>
        <v>0</v>
      </c>
      <c r="H1228" s="132">
        <f>(F1228-G1228)/2*REFERENCE!$P$19</f>
        <v>0</v>
      </c>
      <c r="I1228">
        <f>(FINTERP('STAGE-STORAGE'!$D$4:$D$54,'STAGE-STORAGE'!$A$4:$A$54,H1228))</f>
        <v>0</v>
      </c>
    </row>
    <row r="1229" spans="1:9" x14ac:dyDescent="0.25">
      <c r="A1229">
        <v>1226</v>
      </c>
      <c r="B1229" s="132">
        <f t="shared" si="79"/>
        <v>204.16666666666666</v>
      </c>
      <c r="C1229" s="162">
        <f>IF(B1229&lt;(MAX(USER_INPUT!$J$14:$J$2000)),FINTERP(USER_INPUT!$J$14:$J$2000,USER_INPUT!$K$14:$K$2000,HYDROGRAPH!B1229),0)</f>
        <v>0</v>
      </c>
      <c r="D1229" s="132">
        <f t="shared" si="78"/>
        <v>0</v>
      </c>
      <c r="E1229" s="162">
        <f t="shared" si="80"/>
        <v>0</v>
      </c>
      <c r="F1229" s="162">
        <f t="shared" si="81"/>
        <v>0</v>
      </c>
      <c r="G1229" s="162">
        <f>FINTERP(REFERENCE!$W$17:$W$67,REFERENCE!$V$17:$V$67,HYDROGRAPH!F1229)</f>
        <v>0</v>
      </c>
      <c r="H1229" s="132">
        <f>(F1229-G1229)/2*REFERENCE!$P$19</f>
        <v>0</v>
      </c>
      <c r="I1229">
        <f>(FINTERP('STAGE-STORAGE'!$D$4:$D$54,'STAGE-STORAGE'!$A$4:$A$54,H1229))</f>
        <v>0</v>
      </c>
    </row>
    <row r="1230" spans="1:9" x14ac:dyDescent="0.25">
      <c r="A1230">
        <v>1227</v>
      </c>
      <c r="B1230" s="132">
        <f t="shared" si="79"/>
        <v>204.33333333333331</v>
      </c>
      <c r="C1230" s="162">
        <f>IF(B1230&lt;(MAX(USER_INPUT!$J$14:$J$2000)),FINTERP(USER_INPUT!$J$14:$J$2000,USER_INPUT!$K$14:$K$2000,HYDROGRAPH!B1230),0)</f>
        <v>0</v>
      </c>
      <c r="D1230" s="132">
        <f t="shared" si="78"/>
        <v>0</v>
      </c>
      <c r="E1230" s="162">
        <f t="shared" si="80"/>
        <v>0</v>
      </c>
      <c r="F1230" s="162">
        <f t="shared" si="81"/>
        <v>0</v>
      </c>
      <c r="G1230" s="162">
        <f>FINTERP(REFERENCE!$W$17:$W$67,REFERENCE!$V$17:$V$67,HYDROGRAPH!F1230)</f>
        <v>0</v>
      </c>
      <c r="H1230" s="132">
        <f>(F1230-G1230)/2*REFERENCE!$P$19</f>
        <v>0</v>
      </c>
      <c r="I1230">
        <f>(FINTERP('STAGE-STORAGE'!$D$4:$D$54,'STAGE-STORAGE'!$A$4:$A$54,H1230))</f>
        <v>0</v>
      </c>
    </row>
    <row r="1231" spans="1:9" x14ac:dyDescent="0.25">
      <c r="A1231">
        <v>1228</v>
      </c>
      <c r="B1231" s="132">
        <f t="shared" si="79"/>
        <v>204.5</v>
      </c>
      <c r="C1231" s="162">
        <f>IF(B1231&lt;(MAX(USER_INPUT!$J$14:$J$2000)),FINTERP(USER_INPUT!$J$14:$J$2000,USER_INPUT!$K$14:$K$2000,HYDROGRAPH!B1231),0)</f>
        <v>0</v>
      </c>
      <c r="D1231" s="132">
        <f t="shared" si="78"/>
        <v>0</v>
      </c>
      <c r="E1231" s="162">
        <f t="shared" si="80"/>
        <v>0</v>
      </c>
      <c r="F1231" s="162">
        <f t="shared" si="81"/>
        <v>0</v>
      </c>
      <c r="G1231" s="162">
        <f>FINTERP(REFERENCE!$W$17:$W$67,REFERENCE!$V$17:$V$67,HYDROGRAPH!F1231)</f>
        <v>0</v>
      </c>
      <c r="H1231" s="132">
        <f>(F1231-G1231)/2*REFERENCE!$P$19</f>
        <v>0</v>
      </c>
      <c r="I1231">
        <f>(FINTERP('STAGE-STORAGE'!$D$4:$D$54,'STAGE-STORAGE'!$A$4:$A$54,H1231))</f>
        <v>0</v>
      </c>
    </row>
    <row r="1232" spans="1:9" x14ac:dyDescent="0.25">
      <c r="A1232">
        <v>1229</v>
      </c>
      <c r="B1232" s="132">
        <f t="shared" si="79"/>
        <v>204.66666666666666</v>
      </c>
      <c r="C1232" s="162">
        <f>IF(B1232&lt;(MAX(USER_INPUT!$J$14:$J$2000)),FINTERP(USER_INPUT!$J$14:$J$2000,USER_INPUT!$K$14:$K$2000,HYDROGRAPH!B1232),0)</f>
        <v>0</v>
      </c>
      <c r="D1232" s="132">
        <f t="shared" si="78"/>
        <v>0</v>
      </c>
      <c r="E1232" s="162">
        <f t="shared" si="80"/>
        <v>0</v>
      </c>
      <c r="F1232" s="162">
        <f t="shared" si="81"/>
        <v>0</v>
      </c>
      <c r="G1232" s="162">
        <f>FINTERP(REFERENCE!$W$17:$W$67,REFERENCE!$V$17:$V$67,HYDROGRAPH!F1232)</f>
        <v>0</v>
      </c>
      <c r="H1232" s="132">
        <f>(F1232-G1232)/2*REFERENCE!$P$19</f>
        <v>0</v>
      </c>
      <c r="I1232">
        <f>(FINTERP('STAGE-STORAGE'!$D$4:$D$54,'STAGE-STORAGE'!$A$4:$A$54,H1232))</f>
        <v>0</v>
      </c>
    </row>
    <row r="1233" spans="1:9" x14ac:dyDescent="0.25">
      <c r="A1233">
        <v>1230</v>
      </c>
      <c r="B1233" s="132">
        <f t="shared" si="79"/>
        <v>204.83333333333331</v>
      </c>
      <c r="C1233" s="162">
        <f>IF(B1233&lt;(MAX(USER_INPUT!$J$14:$J$2000)),FINTERP(USER_INPUT!$J$14:$J$2000,USER_INPUT!$K$14:$K$2000,HYDROGRAPH!B1233),0)</f>
        <v>0</v>
      </c>
      <c r="D1233" s="132">
        <f t="shared" si="78"/>
        <v>0</v>
      </c>
      <c r="E1233" s="162">
        <f t="shared" si="80"/>
        <v>0</v>
      </c>
      <c r="F1233" s="162">
        <f t="shared" si="81"/>
        <v>0</v>
      </c>
      <c r="G1233" s="162">
        <f>FINTERP(REFERENCE!$W$17:$W$67,REFERENCE!$V$17:$V$67,HYDROGRAPH!F1233)</f>
        <v>0</v>
      </c>
      <c r="H1233" s="132">
        <f>(F1233-G1233)/2*REFERENCE!$P$19</f>
        <v>0</v>
      </c>
      <c r="I1233">
        <f>(FINTERP('STAGE-STORAGE'!$D$4:$D$54,'STAGE-STORAGE'!$A$4:$A$54,H1233))</f>
        <v>0</v>
      </c>
    </row>
    <row r="1234" spans="1:9" x14ac:dyDescent="0.25">
      <c r="A1234">
        <v>1231</v>
      </c>
      <c r="B1234" s="132">
        <f t="shared" si="79"/>
        <v>205</v>
      </c>
      <c r="C1234" s="162">
        <f>IF(B1234&lt;(MAX(USER_INPUT!$J$14:$J$2000)),FINTERP(USER_INPUT!$J$14:$J$2000,USER_INPUT!$K$14:$K$2000,HYDROGRAPH!B1234),0)</f>
        <v>0</v>
      </c>
      <c r="D1234" s="132">
        <f t="shared" si="78"/>
        <v>0</v>
      </c>
      <c r="E1234" s="162">
        <f t="shared" si="80"/>
        <v>0</v>
      </c>
      <c r="F1234" s="162">
        <f t="shared" si="81"/>
        <v>0</v>
      </c>
      <c r="G1234" s="162">
        <f>FINTERP(REFERENCE!$W$17:$W$67,REFERENCE!$V$17:$V$67,HYDROGRAPH!F1234)</f>
        <v>0</v>
      </c>
      <c r="H1234" s="132">
        <f>(F1234-G1234)/2*REFERENCE!$P$19</f>
        <v>0</v>
      </c>
      <c r="I1234">
        <f>(FINTERP('STAGE-STORAGE'!$D$4:$D$54,'STAGE-STORAGE'!$A$4:$A$54,H1234))</f>
        <v>0</v>
      </c>
    </row>
    <row r="1235" spans="1:9" x14ac:dyDescent="0.25">
      <c r="A1235">
        <v>1232</v>
      </c>
      <c r="B1235" s="132">
        <f t="shared" si="79"/>
        <v>205.16666666666666</v>
      </c>
      <c r="C1235" s="162">
        <f>IF(B1235&lt;(MAX(USER_INPUT!$J$14:$J$2000)),FINTERP(USER_INPUT!$J$14:$J$2000,USER_INPUT!$K$14:$K$2000,HYDROGRAPH!B1235),0)</f>
        <v>0</v>
      </c>
      <c r="D1235" s="132">
        <f t="shared" si="78"/>
        <v>0</v>
      </c>
      <c r="E1235" s="162">
        <f t="shared" si="80"/>
        <v>0</v>
      </c>
      <c r="F1235" s="162">
        <f t="shared" si="81"/>
        <v>0</v>
      </c>
      <c r="G1235" s="162">
        <f>FINTERP(REFERENCE!$W$17:$W$67,REFERENCE!$V$17:$V$67,HYDROGRAPH!F1235)</f>
        <v>0</v>
      </c>
      <c r="H1235" s="132">
        <f>(F1235-G1235)/2*REFERENCE!$P$19</f>
        <v>0</v>
      </c>
      <c r="I1235">
        <f>(FINTERP('STAGE-STORAGE'!$D$4:$D$54,'STAGE-STORAGE'!$A$4:$A$54,H1235))</f>
        <v>0</v>
      </c>
    </row>
    <row r="1236" spans="1:9" x14ac:dyDescent="0.25">
      <c r="A1236">
        <v>1233</v>
      </c>
      <c r="B1236" s="132">
        <f t="shared" si="79"/>
        <v>205.33333333333331</v>
      </c>
      <c r="C1236" s="162">
        <f>IF(B1236&lt;(MAX(USER_INPUT!$J$14:$J$2000)),FINTERP(USER_INPUT!$J$14:$J$2000,USER_INPUT!$K$14:$K$2000,HYDROGRAPH!B1236),0)</f>
        <v>0</v>
      </c>
      <c r="D1236" s="132">
        <f t="shared" si="78"/>
        <v>0</v>
      </c>
      <c r="E1236" s="162">
        <f t="shared" si="80"/>
        <v>0</v>
      </c>
      <c r="F1236" s="162">
        <f t="shared" si="81"/>
        <v>0</v>
      </c>
      <c r="G1236" s="162">
        <f>FINTERP(REFERENCE!$W$17:$W$67,REFERENCE!$V$17:$V$67,HYDROGRAPH!F1236)</f>
        <v>0</v>
      </c>
      <c r="H1236" s="132">
        <f>(F1236-G1236)/2*REFERENCE!$P$19</f>
        <v>0</v>
      </c>
      <c r="I1236">
        <f>(FINTERP('STAGE-STORAGE'!$D$4:$D$54,'STAGE-STORAGE'!$A$4:$A$54,H1236))</f>
        <v>0</v>
      </c>
    </row>
    <row r="1237" spans="1:9" x14ac:dyDescent="0.25">
      <c r="A1237">
        <v>1234</v>
      </c>
      <c r="B1237" s="132">
        <f t="shared" si="79"/>
        <v>205.5</v>
      </c>
      <c r="C1237" s="162">
        <f>IF(B1237&lt;(MAX(USER_INPUT!$J$14:$J$2000)),FINTERP(USER_INPUT!$J$14:$J$2000,USER_INPUT!$K$14:$K$2000,HYDROGRAPH!B1237),0)</f>
        <v>0</v>
      </c>
      <c r="D1237" s="132">
        <f t="shared" si="78"/>
        <v>0</v>
      </c>
      <c r="E1237" s="162">
        <f t="shared" si="80"/>
        <v>0</v>
      </c>
      <c r="F1237" s="162">
        <f t="shared" si="81"/>
        <v>0</v>
      </c>
      <c r="G1237" s="162">
        <f>FINTERP(REFERENCE!$W$17:$W$67,REFERENCE!$V$17:$V$67,HYDROGRAPH!F1237)</f>
        <v>0</v>
      </c>
      <c r="H1237" s="132">
        <f>(F1237-G1237)/2*REFERENCE!$P$19</f>
        <v>0</v>
      </c>
      <c r="I1237">
        <f>(FINTERP('STAGE-STORAGE'!$D$4:$D$54,'STAGE-STORAGE'!$A$4:$A$54,H1237))</f>
        <v>0</v>
      </c>
    </row>
    <row r="1238" spans="1:9" x14ac:dyDescent="0.25">
      <c r="A1238">
        <v>1235</v>
      </c>
      <c r="B1238" s="132">
        <f t="shared" si="79"/>
        <v>205.66666666666666</v>
      </c>
      <c r="C1238" s="162">
        <f>IF(B1238&lt;(MAX(USER_INPUT!$J$14:$J$2000)),FINTERP(USER_INPUT!$J$14:$J$2000,USER_INPUT!$K$14:$K$2000,HYDROGRAPH!B1238),0)</f>
        <v>0</v>
      </c>
      <c r="D1238" s="132">
        <f t="shared" si="78"/>
        <v>0</v>
      </c>
      <c r="E1238" s="162">
        <f t="shared" si="80"/>
        <v>0</v>
      </c>
      <c r="F1238" s="162">
        <f t="shared" si="81"/>
        <v>0</v>
      </c>
      <c r="G1238" s="162">
        <f>FINTERP(REFERENCE!$W$17:$W$67,REFERENCE!$V$17:$V$67,HYDROGRAPH!F1238)</f>
        <v>0</v>
      </c>
      <c r="H1238" s="132">
        <f>(F1238-G1238)/2*REFERENCE!$P$19</f>
        <v>0</v>
      </c>
      <c r="I1238">
        <f>(FINTERP('STAGE-STORAGE'!$D$4:$D$54,'STAGE-STORAGE'!$A$4:$A$54,H1238))</f>
        <v>0</v>
      </c>
    </row>
    <row r="1239" spans="1:9" x14ac:dyDescent="0.25">
      <c r="A1239">
        <v>1236</v>
      </c>
      <c r="B1239" s="132">
        <f t="shared" si="79"/>
        <v>205.83333333333331</v>
      </c>
      <c r="C1239" s="162">
        <f>IF(B1239&lt;(MAX(USER_INPUT!$J$14:$J$2000)),FINTERP(USER_INPUT!$J$14:$J$2000,USER_INPUT!$K$14:$K$2000,HYDROGRAPH!B1239),0)</f>
        <v>0</v>
      </c>
      <c r="D1239" s="132">
        <f t="shared" si="78"/>
        <v>0</v>
      </c>
      <c r="E1239" s="162">
        <f t="shared" si="80"/>
        <v>0</v>
      </c>
      <c r="F1239" s="162">
        <f t="shared" si="81"/>
        <v>0</v>
      </c>
      <c r="G1239" s="162">
        <f>FINTERP(REFERENCE!$W$17:$W$67,REFERENCE!$V$17:$V$67,HYDROGRAPH!F1239)</f>
        <v>0</v>
      </c>
      <c r="H1239" s="132">
        <f>(F1239-G1239)/2*REFERENCE!$P$19</f>
        <v>0</v>
      </c>
      <c r="I1239">
        <f>(FINTERP('STAGE-STORAGE'!$D$4:$D$54,'STAGE-STORAGE'!$A$4:$A$54,H1239))</f>
        <v>0</v>
      </c>
    </row>
    <row r="1240" spans="1:9" x14ac:dyDescent="0.25">
      <c r="A1240">
        <v>1237</v>
      </c>
      <c r="B1240" s="132">
        <f t="shared" si="79"/>
        <v>206</v>
      </c>
      <c r="C1240" s="162">
        <f>IF(B1240&lt;(MAX(USER_INPUT!$J$14:$J$2000)),FINTERP(USER_INPUT!$J$14:$J$2000,USER_INPUT!$K$14:$K$2000,HYDROGRAPH!B1240),0)</f>
        <v>0</v>
      </c>
      <c r="D1240" s="132">
        <f t="shared" si="78"/>
        <v>0</v>
      </c>
      <c r="E1240" s="162">
        <f t="shared" si="80"/>
        <v>0</v>
      </c>
      <c r="F1240" s="162">
        <f t="shared" si="81"/>
        <v>0</v>
      </c>
      <c r="G1240" s="162">
        <f>FINTERP(REFERENCE!$W$17:$W$67,REFERENCE!$V$17:$V$67,HYDROGRAPH!F1240)</f>
        <v>0</v>
      </c>
      <c r="H1240" s="132">
        <f>(F1240-G1240)/2*REFERENCE!$P$19</f>
        <v>0</v>
      </c>
      <c r="I1240">
        <f>(FINTERP('STAGE-STORAGE'!$D$4:$D$54,'STAGE-STORAGE'!$A$4:$A$54,H1240))</f>
        <v>0</v>
      </c>
    </row>
    <row r="1241" spans="1:9" x14ac:dyDescent="0.25">
      <c r="A1241">
        <v>1238</v>
      </c>
      <c r="B1241" s="132">
        <f t="shared" si="79"/>
        <v>206.16666666666666</v>
      </c>
      <c r="C1241" s="162">
        <f>IF(B1241&lt;(MAX(USER_INPUT!$J$14:$J$2000)),FINTERP(USER_INPUT!$J$14:$J$2000,USER_INPUT!$K$14:$K$2000,HYDROGRAPH!B1241),0)</f>
        <v>0</v>
      </c>
      <c r="D1241" s="132">
        <f t="shared" si="78"/>
        <v>0</v>
      </c>
      <c r="E1241" s="162">
        <f t="shared" si="80"/>
        <v>0</v>
      </c>
      <c r="F1241" s="162">
        <f t="shared" si="81"/>
        <v>0</v>
      </c>
      <c r="G1241" s="162">
        <f>FINTERP(REFERENCE!$W$17:$W$67,REFERENCE!$V$17:$V$67,HYDROGRAPH!F1241)</f>
        <v>0</v>
      </c>
      <c r="H1241" s="132">
        <f>(F1241-G1241)/2*REFERENCE!$P$19</f>
        <v>0</v>
      </c>
      <c r="I1241">
        <f>(FINTERP('STAGE-STORAGE'!$D$4:$D$54,'STAGE-STORAGE'!$A$4:$A$54,H1241))</f>
        <v>0</v>
      </c>
    </row>
    <row r="1242" spans="1:9" x14ac:dyDescent="0.25">
      <c r="A1242">
        <v>1239</v>
      </c>
      <c r="B1242" s="132">
        <f t="shared" si="79"/>
        <v>206.33333333333331</v>
      </c>
      <c r="C1242" s="162">
        <f>IF(B1242&lt;(MAX(USER_INPUT!$J$14:$J$2000)),FINTERP(USER_INPUT!$J$14:$J$2000,USER_INPUT!$K$14:$K$2000,HYDROGRAPH!B1242),0)</f>
        <v>0</v>
      </c>
      <c r="D1242" s="132">
        <f t="shared" si="78"/>
        <v>0</v>
      </c>
      <c r="E1242" s="162">
        <f t="shared" si="80"/>
        <v>0</v>
      </c>
      <c r="F1242" s="162">
        <f t="shared" si="81"/>
        <v>0</v>
      </c>
      <c r="G1242" s="162">
        <f>FINTERP(REFERENCE!$W$17:$W$67,REFERENCE!$V$17:$V$67,HYDROGRAPH!F1242)</f>
        <v>0</v>
      </c>
      <c r="H1242" s="132">
        <f>(F1242-G1242)/2*REFERENCE!$P$19</f>
        <v>0</v>
      </c>
      <c r="I1242">
        <f>(FINTERP('STAGE-STORAGE'!$D$4:$D$54,'STAGE-STORAGE'!$A$4:$A$54,H1242))</f>
        <v>0</v>
      </c>
    </row>
    <row r="1243" spans="1:9" x14ac:dyDescent="0.25">
      <c r="A1243">
        <v>1240</v>
      </c>
      <c r="B1243" s="132">
        <f t="shared" si="79"/>
        <v>206.5</v>
      </c>
      <c r="C1243" s="162">
        <f>IF(B1243&lt;(MAX(USER_INPUT!$J$14:$J$2000)),FINTERP(USER_INPUT!$J$14:$J$2000,USER_INPUT!$K$14:$K$2000,HYDROGRAPH!B1243),0)</f>
        <v>0</v>
      </c>
      <c r="D1243" s="132">
        <f t="shared" si="78"/>
        <v>0</v>
      </c>
      <c r="E1243" s="162">
        <f t="shared" si="80"/>
        <v>0</v>
      </c>
      <c r="F1243" s="162">
        <f t="shared" si="81"/>
        <v>0</v>
      </c>
      <c r="G1243" s="162">
        <f>FINTERP(REFERENCE!$W$17:$W$67,REFERENCE!$V$17:$V$67,HYDROGRAPH!F1243)</f>
        <v>0</v>
      </c>
      <c r="H1243" s="132">
        <f>(F1243-G1243)/2*REFERENCE!$P$19</f>
        <v>0</v>
      </c>
      <c r="I1243">
        <f>(FINTERP('STAGE-STORAGE'!$D$4:$D$54,'STAGE-STORAGE'!$A$4:$A$54,H1243))</f>
        <v>0</v>
      </c>
    </row>
    <row r="1244" spans="1:9" x14ac:dyDescent="0.25">
      <c r="A1244">
        <v>1241</v>
      </c>
      <c r="B1244" s="132">
        <f t="shared" si="79"/>
        <v>206.66666666666666</v>
      </c>
      <c r="C1244" s="162">
        <f>IF(B1244&lt;(MAX(USER_INPUT!$J$14:$J$2000)),FINTERP(USER_INPUT!$J$14:$J$2000,USER_INPUT!$K$14:$K$2000,HYDROGRAPH!B1244),0)</f>
        <v>0</v>
      </c>
      <c r="D1244" s="132">
        <f t="shared" si="78"/>
        <v>0</v>
      </c>
      <c r="E1244" s="162">
        <f t="shared" si="80"/>
        <v>0</v>
      </c>
      <c r="F1244" s="162">
        <f t="shared" si="81"/>
        <v>0</v>
      </c>
      <c r="G1244" s="162">
        <f>FINTERP(REFERENCE!$W$17:$W$67,REFERENCE!$V$17:$V$67,HYDROGRAPH!F1244)</f>
        <v>0</v>
      </c>
      <c r="H1244" s="132">
        <f>(F1244-G1244)/2*REFERENCE!$P$19</f>
        <v>0</v>
      </c>
      <c r="I1244">
        <f>(FINTERP('STAGE-STORAGE'!$D$4:$D$54,'STAGE-STORAGE'!$A$4:$A$54,H1244))</f>
        <v>0</v>
      </c>
    </row>
    <row r="1245" spans="1:9" x14ac:dyDescent="0.25">
      <c r="A1245">
        <v>1242</v>
      </c>
      <c r="B1245" s="132">
        <f t="shared" si="79"/>
        <v>206.83333333333331</v>
      </c>
      <c r="C1245" s="162">
        <f>IF(B1245&lt;(MAX(USER_INPUT!$J$14:$J$2000)),FINTERP(USER_INPUT!$J$14:$J$2000,USER_INPUT!$K$14:$K$2000,HYDROGRAPH!B1245),0)</f>
        <v>0</v>
      </c>
      <c r="D1245" s="132">
        <f t="shared" si="78"/>
        <v>0</v>
      </c>
      <c r="E1245" s="162">
        <f t="shared" si="80"/>
        <v>0</v>
      </c>
      <c r="F1245" s="162">
        <f t="shared" si="81"/>
        <v>0</v>
      </c>
      <c r="G1245" s="162">
        <f>FINTERP(REFERENCE!$W$17:$W$67,REFERENCE!$V$17:$V$67,HYDROGRAPH!F1245)</f>
        <v>0</v>
      </c>
      <c r="H1245" s="132">
        <f>(F1245-G1245)/2*REFERENCE!$P$19</f>
        <v>0</v>
      </c>
      <c r="I1245">
        <f>(FINTERP('STAGE-STORAGE'!$D$4:$D$54,'STAGE-STORAGE'!$A$4:$A$54,H1245))</f>
        <v>0</v>
      </c>
    </row>
    <row r="1246" spans="1:9" x14ac:dyDescent="0.25">
      <c r="A1246">
        <v>1243</v>
      </c>
      <c r="B1246" s="132">
        <f t="shared" si="79"/>
        <v>207</v>
      </c>
      <c r="C1246" s="162">
        <f>IF(B1246&lt;(MAX(USER_INPUT!$J$14:$J$2000)),FINTERP(USER_INPUT!$J$14:$J$2000,USER_INPUT!$K$14:$K$2000,HYDROGRAPH!B1246),0)</f>
        <v>0</v>
      </c>
      <c r="D1246" s="132">
        <f t="shared" si="78"/>
        <v>0</v>
      </c>
      <c r="E1246" s="162">
        <f t="shared" si="80"/>
        <v>0</v>
      </c>
      <c r="F1246" s="162">
        <f t="shared" si="81"/>
        <v>0</v>
      </c>
      <c r="G1246" s="162">
        <f>FINTERP(REFERENCE!$W$17:$W$67,REFERENCE!$V$17:$V$67,HYDROGRAPH!F1246)</f>
        <v>0</v>
      </c>
      <c r="H1246" s="132">
        <f>(F1246-G1246)/2*REFERENCE!$P$19</f>
        <v>0</v>
      </c>
      <c r="I1246">
        <f>(FINTERP('STAGE-STORAGE'!$D$4:$D$54,'STAGE-STORAGE'!$A$4:$A$54,H1246))</f>
        <v>0</v>
      </c>
    </row>
    <row r="1247" spans="1:9" x14ac:dyDescent="0.25">
      <c r="A1247">
        <v>1244</v>
      </c>
      <c r="B1247" s="132">
        <f t="shared" si="79"/>
        <v>207.16666666666666</v>
      </c>
      <c r="C1247" s="162">
        <f>IF(B1247&lt;(MAX(USER_INPUT!$J$14:$J$2000)),FINTERP(USER_INPUT!$J$14:$J$2000,USER_INPUT!$K$14:$K$2000,HYDROGRAPH!B1247),0)</f>
        <v>0</v>
      </c>
      <c r="D1247" s="132">
        <f t="shared" si="78"/>
        <v>0</v>
      </c>
      <c r="E1247" s="162">
        <f t="shared" si="80"/>
        <v>0</v>
      </c>
      <c r="F1247" s="162">
        <f t="shared" si="81"/>
        <v>0</v>
      </c>
      <c r="G1247" s="162">
        <f>FINTERP(REFERENCE!$W$17:$W$67,REFERENCE!$V$17:$V$67,HYDROGRAPH!F1247)</f>
        <v>0</v>
      </c>
      <c r="H1247" s="132">
        <f>(F1247-G1247)/2*REFERENCE!$P$19</f>
        <v>0</v>
      </c>
      <c r="I1247">
        <f>(FINTERP('STAGE-STORAGE'!$D$4:$D$54,'STAGE-STORAGE'!$A$4:$A$54,H1247))</f>
        <v>0</v>
      </c>
    </row>
    <row r="1248" spans="1:9" x14ac:dyDescent="0.25">
      <c r="A1248">
        <v>1245</v>
      </c>
      <c r="B1248" s="132">
        <f t="shared" si="79"/>
        <v>207.33333333333331</v>
      </c>
      <c r="C1248" s="162">
        <f>IF(B1248&lt;(MAX(USER_INPUT!$J$14:$J$2000)),FINTERP(USER_INPUT!$J$14:$J$2000,USER_INPUT!$K$14:$K$2000,HYDROGRAPH!B1248),0)</f>
        <v>0</v>
      </c>
      <c r="D1248" s="132">
        <f t="shared" si="78"/>
        <v>0</v>
      </c>
      <c r="E1248" s="162">
        <f t="shared" si="80"/>
        <v>0</v>
      </c>
      <c r="F1248" s="162">
        <f t="shared" si="81"/>
        <v>0</v>
      </c>
      <c r="G1248" s="162">
        <f>FINTERP(REFERENCE!$W$17:$W$67,REFERENCE!$V$17:$V$67,HYDROGRAPH!F1248)</f>
        <v>0</v>
      </c>
      <c r="H1248" s="132">
        <f>(F1248-G1248)/2*REFERENCE!$P$19</f>
        <v>0</v>
      </c>
      <c r="I1248">
        <f>(FINTERP('STAGE-STORAGE'!$D$4:$D$54,'STAGE-STORAGE'!$A$4:$A$54,H1248))</f>
        <v>0</v>
      </c>
    </row>
    <row r="1249" spans="1:9" x14ac:dyDescent="0.25">
      <c r="A1249">
        <v>1246</v>
      </c>
      <c r="B1249" s="132">
        <f t="shared" si="79"/>
        <v>207.5</v>
      </c>
      <c r="C1249" s="162">
        <f>IF(B1249&lt;(MAX(USER_INPUT!$J$14:$J$2000)),FINTERP(USER_INPUT!$J$14:$J$2000,USER_INPUT!$K$14:$K$2000,HYDROGRAPH!B1249),0)</f>
        <v>0</v>
      </c>
      <c r="D1249" s="132">
        <f t="shared" si="78"/>
        <v>0</v>
      </c>
      <c r="E1249" s="162">
        <f t="shared" si="80"/>
        <v>0</v>
      </c>
      <c r="F1249" s="162">
        <f t="shared" si="81"/>
        <v>0</v>
      </c>
      <c r="G1249" s="162">
        <f>FINTERP(REFERENCE!$W$17:$W$67,REFERENCE!$V$17:$V$67,HYDROGRAPH!F1249)</f>
        <v>0</v>
      </c>
      <c r="H1249" s="132">
        <f>(F1249-G1249)/2*REFERENCE!$P$19</f>
        <v>0</v>
      </c>
      <c r="I1249">
        <f>(FINTERP('STAGE-STORAGE'!$D$4:$D$54,'STAGE-STORAGE'!$A$4:$A$54,H1249))</f>
        <v>0</v>
      </c>
    </row>
    <row r="1250" spans="1:9" x14ac:dyDescent="0.25">
      <c r="A1250">
        <v>1247</v>
      </c>
      <c r="B1250" s="132">
        <f t="shared" si="79"/>
        <v>207.66666666666666</v>
      </c>
      <c r="C1250" s="162">
        <f>IF(B1250&lt;(MAX(USER_INPUT!$J$14:$J$2000)),FINTERP(USER_INPUT!$J$14:$J$2000,USER_INPUT!$K$14:$K$2000,HYDROGRAPH!B1250),0)</f>
        <v>0</v>
      </c>
      <c r="D1250" s="132">
        <f t="shared" si="78"/>
        <v>0</v>
      </c>
      <c r="E1250" s="162">
        <f t="shared" si="80"/>
        <v>0</v>
      </c>
      <c r="F1250" s="162">
        <f t="shared" si="81"/>
        <v>0</v>
      </c>
      <c r="G1250" s="162">
        <f>FINTERP(REFERENCE!$W$17:$W$67,REFERENCE!$V$17:$V$67,HYDROGRAPH!F1250)</f>
        <v>0</v>
      </c>
      <c r="H1250" s="132">
        <f>(F1250-G1250)/2*REFERENCE!$P$19</f>
        <v>0</v>
      </c>
      <c r="I1250">
        <f>(FINTERP('STAGE-STORAGE'!$D$4:$D$54,'STAGE-STORAGE'!$A$4:$A$54,H1250))</f>
        <v>0</v>
      </c>
    </row>
    <row r="1251" spans="1:9" x14ac:dyDescent="0.25">
      <c r="A1251">
        <v>1248</v>
      </c>
      <c r="B1251" s="132">
        <f t="shared" si="79"/>
        <v>207.83333333333331</v>
      </c>
      <c r="C1251" s="162">
        <f>IF(B1251&lt;(MAX(USER_INPUT!$J$14:$J$2000)),FINTERP(USER_INPUT!$J$14:$J$2000,USER_INPUT!$K$14:$K$2000,HYDROGRAPH!B1251),0)</f>
        <v>0</v>
      </c>
      <c r="D1251" s="132">
        <f t="shared" si="78"/>
        <v>0</v>
      </c>
      <c r="E1251" s="162">
        <f t="shared" si="80"/>
        <v>0</v>
      </c>
      <c r="F1251" s="162">
        <f t="shared" si="81"/>
        <v>0</v>
      </c>
      <c r="G1251" s="162">
        <f>FINTERP(REFERENCE!$W$17:$W$67,REFERENCE!$V$17:$V$67,HYDROGRAPH!F1251)</f>
        <v>0</v>
      </c>
      <c r="H1251" s="132">
        <f>(F1251-G1251)/2*REFERENCE!$P$19</f>
        <v>0</v>
      </c>
      <c r="I1251">
        <f>(FINTERP('STAGE-STORAGE'!$D$4:$D$54,'STAGE-STORAGE'!$A$4:$A$54,H1251))</f>
        <v>0</v>
      </c>
    </row>
    <row r="1252" spans="1:9" x14ac:dyDescent="0.25">
      <c r="A1252">
        <v>1249</v>
      </c>
      <c r="B1252" s="132">
        <f t="shared" si="79"/>
        <v>208</v>
      </c>
      <c r="C1252" s="162">
        <f>IF(B1252&lt;(MAX(USER_INPUT!$J$14:$J$2000)),FINTERP(USER_INPUT!$J$14:$J$2000,USER_INPUT!$K$14:$K$2000,HYDROGRAPH!B1252),0)</f>
        <v>0</v>
      </c>
      <c r="D1252" s="132">
        <f t="shared" si="78"/>
        <v>0</v>
      </c>
      <c r="E1252" s="162">
        <f t="shared" si="80"/>
        <v>0</v>
      </c>
      <c r="F1252" s="162">
        <f t="shared" si="81"/>
        <v>0</v>
      </c>
      <c r="G1252" s="162">
        <f>FINTERP(REFERENCE!$W$17:$W$67,REFERENCE!$V$17:$V$67,HYDROGRAPH!F1252)</f>
        <v>0</v>
      </c>
      <c r="H1252" s="132">
        <f>(F1252-G1252)/2*REFERENCE!$P$19</f>
        <v>0</v>
      </c>
      <c r="I1252">
        <f>(FINTERP('STAGE-STORAGE'!$D$4:$D$54,'STAGE-STORAGE'!$A$4:$A$54,H1252))</f>
        <v>0</v>
      </c>
    </row>
    <row r="1253" spans="1:9" x14ac:dyDescent="0.25">
      <c r="A1253">
        <v>1250</v>
      </c>
      <c r="B1253" s="132">
        <f t="shared" si="79"/>
        <v>208.16666666666666</v>
      </c>
      <c r="C1253" s="162">
        <f>IF(B1253&lt;(MAX(USER_INPUT!$J$14:$J$2000)),FINTERP(USER_INPUT!$J$14:$J$2000,USER_INPUT!$K$14:$K$2000,HYDROGRAPH!B1253),0)</f>
        <v>0</v>
      </c>
      <c r="D1253" s="132">
        <f t="shared" si="78"/>
        <v>0</v>
      </c>
      <c r="E1253" s="162">
        <f t="shared" si="80"/>
        <v>0</v>
      </c>
      <c r="F1253" s="162">
        <f t="shared" si="81"/>
        <v>0</v>
      </c>
      <c r="G1253" s="162">
        <f>FINTERP(REFERENCE!$W$17:$W$67,REFERENCE!$V$17:$V$67,HYDROGRAPH!F1253)</f>
        <v>0</v>
      </c>
      <c r="H1253" s="132">
        <f>(F1253-G1253)/2*REFERENCE!$P$19</f>
        <v>0</v>
      </c>
      <c r="I1253">
        <f>(FINTERP('STAGE-STORAGE'!$D$4:$D$54,'STAGE-STORAGE'!$A$4:$A$54,H1253))</f>
        <v>0</v>
      </c>
    </row>
    <row r="1254" spans="1:9" x14ac:dyDescent="0.25">
      <c r="A1254">
        <v>1251</v>
      </c>
      <c r="B1254" s="132">
        <f t="shared" si="79"/>
        <v>208.33333333333331</v>
      </c>
      <c r="C1254" s="162">
        <f>IF(B1254&lt;(MAX(USER_INPUT!$J$14:$J$2000)),FINTERP(USER_INPUT!$J$14:$J$2000,USER_INPUT!$K$14:$K$2000,HYDROGRAPH!B1254),0)</f>
        <v>0</v>
      </c>
      <c r="D1254" s="132">
        <f t="shared" si="78"/>
        <v>0</v>
      </c>
      <c r="E1254" s="162">
        <f t="shared" si="80"/>
        <v>0</v>
      </c>
      <c r="F1254" s="162">
        <f t="shared" si="81"/>
        <v>0</v>
      </c>
      <c r="G1254" s="162">
        <f>FINTERP(REFERENCE!$W$17:$W$67,REFERENCE!$V$17:$V$67,HYDROGRAPH!F1254)</f>
        <v>0</v>
      </c>
      <c r="H1254" s="132">
        <f>(F1254-G1254)/2*REFERENCE!$P$19</f>
        <v>0</v>
      </c>
      <c r="I1254">
        <f>(FINTERP('STAGE-STORAGE'!$D$4:$D$54,'STAGE-STORAGE'!$A$4:$A$54,H1254))</f>
        <v>0</v>
      </c>
    </row>
    <row r="1255" spans="1:9" x14ac:dyDescent="0.25">
      <c r="A1255">
        <v>1252</v>
      </c>
      <c r="B1255" s="132">
        <f t="shared" si="79"/>
        <v>208.5</v>
      </c>
      <c r="C1255" s="162">
        <f>IF(B1255&lt;(MAX(USER_INPUT!$J$14:$J$2000)),FINTERP(USER_INPUT!$J$14:$J$2000,USER_INPUT!$K$14:$K$2000,HYDROGRAPH!B1255),0)</f>
        <v>0</v>
      </c>
      <c r="D1255" s="132">
        <f t="shared" si="78"/>
        <v>0</v>
      </c>
      <c r="E1255" s="162">
        <f t="shared" si="80"/>
        <v>0</v>
      </c>
      <c r="F1255" s="162">
        <f t="shared" si="81"/>
        <v>0</v>
      </c>
      <c r="G1255" s="162">
        <f>FINTERP(REFERENCE!$W$17:$W$67,REFERENCE!$V$17:$V$67,HYDROGRAPH!F1255)</f>
        <v>0</v>
      </c>
      <c r="H1255" s="132">
        <f>(F1255-G1255)/2*REFERENCE!$P$19</f>
        <v>0</v>
      </c>
      <c r="I1255">
        <f>(FINTERP('STAGE-STORAGE'!$D$4:$D$54,'STAGE-STORAGE'!$A$4:$A$54,H1255))</f>
        <v>0</v>
      </c>
    </row>
    <row r="1256" spans="1:9" x14ac:dyDescent="0.25">
      <c r="A1256">
        <v>1253</v>
      </c>
      <c r="B1256" s="132">
        <f t="shared" si="79"/>
        <v>208.66666666666666</v>
      </c>
      <c r="C1256" s="162">
        <f>IF(B1256&lt;(MAX(USER_INPUT!$J$14:$J$2000)),FINTERP(USER_INPUT!$J$14:$J$2000,USER_INPUT!$K$14:$K$2000,HYDROGRAPH!B1256),0)</f>
        <v>0</v>
      </c>
      <c r="D1256" s="132">
        <f t="shared" si="78"/>
        <v>0</v>
      </c>
      <c r="E1256" s="162">
        <f t="shared" si="80"/>
        <v>0</v>
      </c>
      <c r="F1256" s="162">
        <f t="shared" si="81"/>
        <v>0</v>
      </c>
      <c r="G1256" s="162">
        <f>FINTERP(REFERENCE!$W$17:$W$67,REFERENCE!$V$17:$V$67,HYDROGRAPH!F1256)</f>
        <v>0</v>
      </c>
      <c r="H1256" s="132">
        <f>(F1256-G1256)/2*REFERENCE!$P$19</f>
        <v>0</v>
      </c>
      <c r="I1256">
        <f>(FINTERP('STAGE-STORAGE'!$D$4:$D$54,'STAGE-STORAGE'!$A$4:$A$54,H1256))</f>
        <v>0</v>
      </c>
    </row>
    <row r="1257" spans="1:9" x14ac:dyDescent="0.25">
      <c r="A1257">
        <v>1254</v>
      </c>
      <c r="B1257" s="132">
        <f t="shared" si="79"/>
        <v>208.83333333333331</v>
      </c>
      <c r="C1257" s="162">
        <f>IF(B1257&lt;(MAX(USER_INPUT!$J$14:$J$2000)),FINTERP(USER_INPUT!$J$14:$J$2000,USER_INPUT!$K$14:$K$2000,HYDROGRAPH!B1257),0)</f>
        <v>0</v>
      </c>
      <c r="D1257" s="132">
        <f t="shared" si="78"/>
        <v>0</v>
      </c>
      <c r="E1257" s="162">
        <f t="shared" si="80"/>
        <v>0</v>
      </c>
      <c r="F1257" s="162">
        <f t="shared" si="81"/>
        <v>0</v>
      </c>
      <c r="G1257" s="162">
        <f>FINTERP(REFERENCE!$W$17:$W$67,REFERENCE!$V$17:$V$67,HYDROGRAPH!F1257)</f>
        <v>0</v>
      </c>
      <c r="H1257" s="132">
        <f>(F1257-G1257)/2*REFERENCE!$P$19</f>
        <v>0</v>
      </c>
      <c r="I1257">
        <f>(FINTERP('STAGE-STORAGE'!$D$4:$D$54,'STAGE-STORAGE'!$A$4:$A$54,H1257))</f>
        <v>0</v>
      </c>
    </row>
    <row r="1258" spans="1:9" x14ac:dyDescent="0.25">
      <c r="A1258">
        <v>1255</v>
      </c>
      <c r="B1258" s="132">
        <f t="shared" si="79"/>
        <v>209</v>
      </c>
      <c r="C1258" s="162">
        <f>IF(B1258&lt;(MAX(USER_INPUT!$J$14:$J$2000)),FINTERP(USER_INPUT!$J$14:$J$2000,USER_INPUT!$K$14:$K$2000,HYDROGRAPH!B1258),0)</f>
        <v>0</v>
      </c>
      <c r="D1258" s="132">
        <f t="shared" si="78"/>
        <v>0</v>
      </c>
      <c r="E1258" s="162">
        <f t="shared" si="80"/>
        <v>0</v>
      </c>
      <c r="F1258" s="162">
        <f t="shared" si="81"/>
        <v>0</v>
      </c>
      <c r="G1258" s="162">
        <f>FINTERP(REFERENCE!$W$17:$W$67,REFERENCE!$V$17:$V$67,HYDROGRAPH!F1258)</f>
        <v>0</v>
      </c>
      <c r="H1258" s="132">
        <f>(F1258-G1258)/2*REFERENCE!$P$19</f>
        <v>0</v>
      </c>
      <c r="I1258">
        <f>(FINTERP('STAGE-STORAGE'!$D$4:$D$54,'STAGE-STORAGE'!$A$4:$A$54,H1258))</f>
        <v>0</v>
      </c>
    </row>
    <row r="1259" spans="1:9" x14ac:dyDescent="0.25">
      <c r="A1259">
        <v>1256</v>
      </c>
      <c r="B1259" s="132">
        <f t="shared" si="79"/>
        <v>209.16666666666666</v>
      </c>
      <c r="C1259" s="162">
        <f>IF(B1259&lt;(MAX(USER_INPUT!$J$14:$J$2000)),FINTERP(USER_INPUT!$J$14:$J$2000,USER_INPUT!$K$14:$K$2000,HYDROGRAPH!B1259),0)</f>
        <v>0</v>
      </c>
      <c r="D1259" s="132">
        <f t="shared" si="78"/>
        <v>0</v>
      </c>
      <c r="E1259" s="162">
        <f t="shared" si="80"/>
        <v>0</v>
      </c>
      <c r="F1259" s="162">
        <f t="shared" si="81"/>
        <v>0</v>
      </c>
      <c r="G1259" s="162">
        <f>FINTERP(REFERENCE!$W$17:$W$67,REFERENCE!$V$17:$V$67,HYDROGRAPH!F1259)</f>
        <v>0</v>
      </c>
      <c r="H1259" s="132">
        <f>(F1259-G1259)/2*REFERENCE!$P$19</f>
        <v>0</v>
      </c>
      <c r="I1259">
        <f>(FINTERP('STAGE-STORAGE'!$D$4:$D$54,'STAGE-STORAGE'!$A$4:$A$54,H1259))</f>
        <v>0</v>
      </c>
    </row>
    <row r="1260" spans="1:9" x14ac:dyDescent="0.25">
      <c r="A1260">
        <v>1257</v>
      </c>
      <c r="B1260" s="132">
        <f t="shared" si="79"/>
        <v>209.33333333333331</v>
      </c>
      <c r="C1260" s="162">
        <f>IF(B1260&lt;(MAX(USER_INPUT!$J$14:$J$2000)),FINTERP(USER_INPUT!$J$14:$J$2000,USER_INPUT!$K$14:$K$2000,HYDROGRAPH!B1260),0)</f>
        <v>0</v>
      </c>
      <c r="D1260" s="132">
        <f t="shared" si="78"/>
        <v>0</v>
      </c>
      <c r="E1260" s="162">
        <f t="shared" si="80"/>
        <v>0</v>
      </c>
      <c r="F1260" s="162">
        <f t="shared" si="81"/>
        <v>0</v>
      </c>
      <c r="G1260" s="162">
        <f>FINTERP(REFERENCE!$W$17:$W$67,REFERENCE!$V$17:$V$67,HYDROGRAPH!F1260)</f>
        <v>0</v>
      </c>
      <c r="H1260" s="132">
        <f>(F1260-G1260)/2*REFERENCE!$P$19</f>
        <v>0</v>
      </c>
      <c r="I1260">
        <f>(FINTERP('STAGE-STORAGE'!$D$4:$D$54,'STAGE-STORAGE'!$A$4:$A$54,H1260))</f>
        <v>0</v>
      </c>
    </row>
    <row r="1261" spans="1:9" x14ac:dyDescent="0.25">
      <c r="A1261">
        <v>1258</v>
      </c>
      <c r="B1261" s="132">
        <f t="shared" si="79"/>
        <v>209.5</v>
      </c>
      <c r="C1261" s="162">
        <f>IF(B1261&lt;(MAX(USER_INPUT!$J$14:$J$2000)),FINTERP(USER_INPUT!$J$14:$J$2000,USER_INPUT!$K$14:$K$2000,HYDROGRAPH!B1261),0)</f>
        <v>0</v>
      </c>
      <c r="D1261" s="132">
        <f t="shared" si="78"/>
        <v>0</v>
      </c>
      <c r="E1261" s="162">
        <f t="shared" si="80"/>
        <v>0</v>
      </c>
      <c r="F1261" s="162">
        <f t="shared" si="81"/>
        <v>0</v>
      </c>
      <c r="G1261" s="162">
        <f>FINTERP(REFERENCE!$W$17:$W$67,REFERENCE!$V$17:$V$67,HYDROGRAPH!F1261)</f>
        <v>0</v>
      </c>
      <c r="H1261" s="132">
        <f>(F1261-G1261)/2*REFERENCE!$P$19</f>
        <v>0</v>
      </c>
      <c r="I1261">
        <f>(FINTERP('STAGE-STORAGE'!$D$4:$D$54,'STAGE-STORAGE'!$A$4:$A$54,H1261))</f>
        <v>0</v>
      </c>
    </row>
    <row r="1262" spans="1:9" x14ac:dyDescent="0.25">
      <c r="A1262">
        <v>1259</v>
      </c>
      <c r="B1262" s="132">
        <f t="shared" si="79"/>
        <v>209.66666666666666</v>
      </c>
      <c r="C1262" s="162">
        <f>IF(B1262&lt;(MAX(USER_INPUT!$J$14:$J$2000)),FINTERP(USER_INPUT!$J$14:$J$2000,USER_INPUT!$K$14:$K$2000,HYDROGRAPH!B1262),0)</f>
        <v>0</v>
      </c>
      <c r="D1262" s="132">
        <f t="shared" si="78"/>
        <v>0</v>
      </c>
      <c r="E1262" s="162">
        <f t="shared" si="80"/>
        <v>0</v>
      </c>
      <c r="F1262" s="162">
        <f t="shared" si="81"/>
        <v>0</v>
      </c>
      <c r="G1262" s="162">
        <f>FINTERP(REFERENCE!$W$17:$W$67,REFERENCE!$V$17:$V$67,HYDROGRAPH!F1262)</f>
        <v>0</v>
      </c>
      <c r="H1262" s="132">
        <f>(F1262-G1262)/2*REFERENCE!$P$19</f>
        <v>0</v>
      </c>
      <c r="I1262">
        <f>(FINTERP('STAGE-STORAGE'!$D$4:$D$54,'STAGE-STORAGE'!$A$4:$A$54,H1262))</f>
        <v>0</v>
      </c>
    </row>
    <row r="1263" spans="1:9" x14ac:dyDescent="0.25">
      <c r="A1263">
        <v>1260</v>
      </c>
      <c r="B1263" s="132">
        <f t="shared" si="79"/>
        <v>209.83333333333331</v>
      </c>
      <c r="C1263" s="162">
        <f>IF(B1263&lt;(MAX(USER_INPUT!$J$14:$J$2000)),FINTERP(USER_INPUT!$J$14:$J$2000,USER_INPUT!$K$14:$K$2000,HYDROGRAPH!B1263),0)</f>
        <v>0</v>
      </c>
      <c r="D1263" s="132">
        <f t="shared" si="78"/>
        <v>0</v>
      </c>
      <c r="E1263" s="162">
        <f t="shared" si="80"/>
        <v>0</v>
      </c>
      <c r="F1263" s="162">
        <f t="shared" si="81"/>
        <v>0</v>
      </c>
      <c r="G1263" s="162">
        <f>FINTERP(REFERENCE!$W$17:$W$67,REFERENCE!$V$17:$V$67,HYDROGRAPH!F1263)</f>
        <v>0</v>
      </c>
      <c r="H1263" s="132">
        <f>(F1263-G1263)/2*REFERENCE!$P$19</f>
        <v>0</v>
      </c>
      <c r="I1263">
        <f>(FINTERP('STAGE-STORAGE'!$D$4:$D$54,'STAGE-STORAGE'!$A$4:$A$54,H1263))</f>
        <v>0</v>
      </c>
    </row>
    <row r="1264" spans="1:9" x14ac:dyDescent="0.25">
      <c r="A1264">
        <v>1261</v>
      </c>
      <c r="B1264" s="132">
        <f t="shared" si="79"/>
        <v>210</v>
      </c>
      <c r="C1264" s="162">
        <f>IF(B1264&lt;(MAX(USER_INPUT!$J$14:$J$2000)),FINTERP(USER_INPUT!$J$14:$J$2000,USER_INPUT!$K$14:$K$2000,HYDROGRAPH!B1264),0)</f>
        <v>0</v>
      </c>
      <c r="D1264" s="132">
        <f t="shared" si="78"/>
        <v>0</v>
      </c>
      <c r="E1264" s="162">
        <f t="shared" si="80"/>
        <v>0</v>
      </c>
      <c r="F1264" s="162">
        <f t="shared" si="81"/>
        <v>0</v>
      </c>
      <c r="G1264" s="162">
        <f>FINTERP(REFERENCE!$W$17:$W$67,REFERENCE!$V$17:$V$67,HYDROGRAPH!F1264)</f>
        <v>0</v>
      </c>
      <c r="H1264" s="132">
        <f>(F1264-G1264)/2*REFERENCE!$P$19</f>
        <v>0</v>
      </c>
      <c r="I1264">
        <f>(FINTERP('STAGE-STORAGE'!$D$4:$D$54,'STAGE-STORAGE'!$A$4:$A$54,H1264))</f>
        <v>0</v>
      </c>
    </row>
    <row r="1265" spans="1:9" x14ac:dyDescent="0.25">
      <c r="A1265">
        <v>1262</v>
      </c>
      <c r="B1265" s="132">
        <f t="shared" si="79"/>
        <v>210.16666666666666</v>
      </c>
      <c r="C1265" s="162">
        <f>IF(B1265&lt;(MAX(USER_INPUT!$J$14:$J$2000)),FINTERP(USER_INPUT!$J$14:$J$2000,USER_INPUT!$K$14:$K$2000,HYDROGRAPH!B1265),0)</f>
        <v>0</v>
      </c>
      <c r="D1265" s="132">
        <f t="shared" si="78"/>
        <v>0</v>
      </c>
      <c r="E1265" s="162">
        <f t="shared" si="80"/>
        <v>0</v>
      </c>
      <c r="F1265" s="162">
        <f t="shared" si="81"/>
        <v>0</v>
      </c>
      <c r="G1265" s="162">
        <f>FINTERP(REFERENCE!$W$17:$W$67,REFERENCE!$V$17:$V$67,HYDROGRAPH!F1265)</f>
        <v>0</v>
      </c>
      <c r="H1265" s="132">
        <f>(F1265-G1265)/2*REFERENCE!$P$19</f>
        <v>0</v>
      </c>
      <c r="I1265">
        <f>(FINTERP('STAGE-STORAGE'!$D$4:$D$54,'STAGE-STORAGE'!$A$4:$A$54,H1265))</f>
        <v>0</v>
      </c>
    </row>
    <row r="1266" spans="1:9" x14ac:dyDescent="0.25">
      <c r="A1266">
        <v>1263</v>
      </c>
      <c r="B1266" s="132">
        <f t="shared" si="79"/>
        <v>210.33333333333331</v>
      </c>
      <c r="C1266" s="162">
        <f>IF(B1266&lt;(MAX(USER_INPUT!$J$14:$J$2000)),FINTERP(USER_INPUT!$J$14:$J$2000,USER_INPUT!$K$14:$K$2000,HYDROGRAPH!B1266),0)</f>
        <v>0</v>
      </c>
      <c r="D1266" s="132">
        <f t="shared" si="78"/>
        <v>0</v>
      </c>
      <c r="E1266" s="162">
        <f t="shared" si="80"/>
        <v>0</v>
      </c>
      <c r="F1266" s="162">
        <f t="shared" si="81"/>
        <v>0</v>
      </c>
      <c r="G1266" s="162">
        <f>FINTERP(REFERENCE!$W$17:$W$67,REFERENCE!$V$17:$V$67,HYDROGRAPH!F1266)</f>
        <v>0</v>
      </c>
      <c r="H1266" s="132">
        <f>(F1266-G1266)/2*REFERENCE!$P$19</f>
        <v>0</v>
      </c>
      <c r="I1266">
        <f>(FINTERP('STAGE-STORAGE'!$D$4:$D$54,'STAGE-STORAGE'!$A$4:$A$54,H1266))</f>
        <v>0</v>
      </c>
    </row>
    <row r="1267" spans="1:9" x14ac:dyDescent="0.25">
      <c r="A1267">
        <v>1264</v>
      </c>
      <c r="B1267" s="132">
        <f t="shared" si="79"/>
        <v>210.5</v>
      </c>
      <c r="C1267" s="162">
        <f>IF(B1267&lt;(MAX(USER_INPUT!$J$14:$J$2000)),FINTERP(USER_INPUT!$J$14:$J$2000,USER_INPUT!$K$14:$K$2000,HYDROGRAPH!B1267),0)</f>
        <v>0</v>
      </c>
      <c r="D1267" s="132">
        <f t="shared" si="78"/>
        <v>0</v>
      </c>
      <c r="E1267" s="162">
        <f t="shared" si="80"/>
        <v>0</v>
      </c>
      <c r="F1267" s="162">
        <f t="shared" si="81"/>
        <v>0</v>
      </c>
      <c r="G1267" s="162">
        <f>FINTERP(REFERENCE!$W$17:$W$67,REFERENCE!$V$17:$V$67,HYDROGRAPH!F1267)</f>
        <v>0</v>
      </c>
      <c r="H1267" s="132">
        <f>(F1267-G1267)/2*REFERENCE!$P$19</f>
        <v>0</v>
      </c>
      <c r="I1267">
        <f>(FINTERP('STAGE-STORAGE'!$D$4:$D$54,'STAGE-STORAGE'!$A$4:$A$54,H1267))</f>
        <v>0</v>
      </c>
    </row>
    <row r="1268" spans="1:9" x14ac:dyDescent="0.25">
      <c r="A1268">
        <v>1265</v>
      </c>
      <c r="B1268" s="132">
        <f t="shared" si="79"/>
        <v>210.66666666666666</v>
      </c>
      <c r="C1268" s="162">
        <f>IF(B1268&lt;(MAX(USER_INPUT!$J$14:$J$2000)),FINTERP(USER_INPUT!$J$14:$J$2000,USER_INPUT!$K$14:$K$2000,HYDROGRAPH!B1268),0)</f>
        <v>0</v>
      </c>
      <c r="D1268" s="132">
        <f t="shared" si="78"/>
        <v>0</v>
      </c>
      <c r="E1268" s="162">
        <f t="shared" si="80"/>
        <v>0</v>
      </c>
      <c r="F1268" s="162">
        <f t="shared" si="81"/>
        <v>0</v>
      </c>
      <c r="G1268" s="162">
        <f>FINTERP(REFERENCE!$W$17:$W$67,REFERENCE!$V$17:$V$67,HYDROGRAPH!F1268)</f>
        <v>0</v>
      </c>
      <c r="H1268" s="132">
        <f>(F1268-G1268)/2*REFERENCE!$P$19</f>
        <v>0</v>
      </c>
      <c r="I1268">
        <f>(FINTERP('STAGE-STORAGE'!$D$4:$D$54,'STAGE-STORAGE'!$A$4:$A$54,H1268))</f>
        <v>0</v>
      </c>
    </row>
    <row r="1269" spans="1:9" x14ac:dyDescent="0.25">
      <c r="A1269">
        <v>1266</v>
      </c>
      <c r="B1269" s="132">
        <f t="shared" si="79"/>
        <v>210.83333333333331</v>
      </c>
      <c r="C1269" s="162">
        <f>IF(B1269&lt;(MAX(USER_INPUT!$J$14:$J$2000)),FINTERP(USER_INPUT!$J$14:$J$2000,USER_INPUT!$K$14:$K$2000,HYDROGRAPH!B1269),0)</f>
        <v>0</v>
      </c>
      <c r="D1269" s="132">
        <f t="shared" si="78"/>
        <v>0</v>
      </c>
      <c r="E1269" s="162">
        <f t="shared" si="80"/>
        <v>0</v>
      </c>
      <c r="F1269" s="162">
        <f t="shared" si="81"/>
        <v>0</v>
      </c>
      <c r="G1269" s="162">
        <f>FINTERP(REFERENCE!$W$17:$W$67,REFERENCE!$V$17:$V$67,HYDROGRAPH!F1269)</f>
        <v>0</v>
      </c>
      <c r="H1269" s="132">
        <f>(F1269-G1269)/2*REFERENCE!$P$19</f>
        <v>0</v>
      </c>
      <c r="I1269">
        <f>(FINTERP('STAGE-STORAGE'!$D$4:$D$54,'STAGE-STORAGE'!$A$4:$A$54,H1269))</f>
        <v>0</v>
      </c>
    </row>
    <row r="1270" spans="1:9" x14ac:dyDescent="0.25">
      <c r="A1270">
        <v>1267</v>
      </c>
      <c r="B1270" s="132">
        <f t="shared" si="79"/>
        <v>211</v>
      </c>
      <c r="C1270" s="162">
        <f>IF(B1270&lt;(MAX(USER_INPUT!$J$14:$J$2000)),FINTERP(USER_INPUT!$J$14:$J$2000,USER_INPUT!$K$14:$K$2000,HYDROGRAPH!B1270),0)</f>
        <v>0</v>
      </c>
      <c r="D1270" s="132">
        <f t="shared" si="78"/>
        <v>0</v>
      </c>
      <c r="E1270" s="162">
        <f t="shared" si="80"/>
        <v>0</v>
      </c>
      <c r="F1270" s="162">
        <f t="shared" si="81"/>
        <v>0</v>
      </c>
      <c r="G1270" s="162">
        <f>FINTERP(REFERENCE!$W$17:$W$67,REFERENCE!$V$17:$V$67,HYDROGRAPH!F1270)</f>
        <v>0</v>
      </c>
      <c r="H1270" s="132">
        <f>(F1270-G1270)/2*REFERENCE!$P$19</f>
        <v>0</v>
      </c>
      <c r="I1270">
        <f>(FINTERP('STAGE-STORAGE'!$D$4:$D$54,'STAGE-STORAGE'!$A$4:$A$54,H1270))</f>
        <v>0</v>
      </c>
    </row>
    <row r="1271" spans="1:9" x14ac:dyDescent="0.25">
      <c r="A1271">
        <v>1268</v>
      </c>
      <c r="B1271" s="132">
        <f t="shared" si="79"/>
        <v>211.16666666666666</v>
      </c>
      <c r="C1271" s="162">
        <f>IF(B1271&lt;(MAX(USER_INPUT!$J$14:$J$2000)),FINTERP(USER_INPUT!$J$14:$J$2000,USER_INPUT!$K$14:$K$2000,HYDROGRAPH!B1271),0)</f>
        <v>0</v>
      </c>
      <c r="D1271" s="132">
        <f t="shared" si="78"/>
        <v>0</v>
      </c>
      <c r="E1271" s="162">
        <f t="shared" si="80"/>
        <v>0</v>
      </c>
      <c r="F1271" s="162">
        <f t="shared" si="81"/>
        <v>0</v>
      </c>
      <c r="G1271" s="162">
        <f>FINTERP(REFERENCE!$W$17:$W$67,REFERENCE!$V$17:$V$67,HYDROGRAPH!F1271)</f>
        <v>0</v>
      </c>
      <c r="H1271" s="132">
        <f>(F1271-G1271)/2*REFERENCE!$P$19</f>
        <v>0</v>
      </c>
      <c r="I1271">
        <f>(FINTERP('STAGE-STORAGE'!$D$4:$D$54,'STAGE-STORAGE'!$A$4:$A$54,H1271))</f>
        <v>0</v>
      </c>
    </row>
    <row r="1272" spans="1:9" x14ac:dyDescent="0.25">
      <c r="A1272">
        <v>1269</v>
      </c>
      <c r="B1272" s="132">
        <f t="shared" si="79"/>
        <v>211.33333333333331</v>
      </c>
      <c r="C1272" s="162">
        <f>IF(B1272&lt;(MAX(USER_INPUT!$J$14:$J$2000)),FINTERP(USER_INPUT!$J$14:$J$2000,USER_INPUT!$K$14:$K$2000,HYDROGRAPH!B1272),0)</f>
        <v>0</v>
      </c>
      <c r="D1272" s="132">
        <f t="shared" si="78"/>
        <v>0</v>
      </c>
      <c r="E1272" s="162">
        <f t="shared" si="80"/>
        <v>0</v>
      </c>
      <c r="F1272" s="162">
        <f t="shared" si="81"/>
        <v>0</v>
      </c>
      <c r="G1272" s="162">
        <f>FINTERP(REFERENCE!$W$17:$W$67,REFERENCE!$V$17:$V$67,HYDROGRAPH!F1272)</f>
        <v>0</v>
      </c>
      <c r="H1272" s="132">
        <f>(F1272-G1272)/2*REFERENCE!$P$19</f>
        <v>0</v>
      </c>
      <c r="I1272">
        <f>(FINTERP('STAGE-STORAGE'!$D$4:$D$54,'STAGE-STORAGE'!$A$4:$A$54,H1272))</f>
        <v>0</v>
      </c>
    </row>
    <row r="1273" spans="1:9" x14ac:dyDescent="0.25">
      <c r="A1273">
        <v>1270</v>
      </c>
      <c r="B1273" s="132">
        <f t="shared" si="79"/>
        <v>211.5</v>
      </c>
      <c r="C1273" s="162">
        <f>IF(B1273&lt;(MAX(USER_INPUT!$J$14:$J$2000)),FINTERP(USER_INPUT!$J$14:$J$2000,USER_INPUT!$K$14:$K$2000,HYDROGRAPH!B1273),0)</f>
        <v>0</v>
      </c>
      <c r="D1273" s="132">
        <f t="shared" si="78"/>
        <v>0</v>
      </c>
      <c r="E1273" s="162">
        <f t="shared" si="80"/>
        <v>0</v>
      </c>
      <c r="F1273" s="162">
        <f t="shared" si="81"/>
        <v>0</v>
      </c>
      <c r="G1273" s="162">
        <f>FINTERP(REFERENCE!$W$17:$W$67,REFERENCE!$V$17:$V$67,HYDROGRAPH!F1273)</f>
        <v>0</v>
      </c>
      <c r="H1273" s="132">
        <f>(F1273-G1273)/2*REFERENCE!$P$19</f>
        <v>0</v>
      </c>
      <c r="I1273">
        <f>(FINTERP('STAGE-STORAGE'!$D$4:$D$54,'STAGE-STORAGE'!$A$4:$A$54,H1273))</f>
        <v>0</v>
      </c>
    </row>
    <row r="1274" spans="1:9" x14ac:dyDescent="0.25">
      <c r="A1274">
        <v>1271</v>
      </c>
      <c r="B1274" s="132">
        <f t="shared" si="79"/>
        <v>211.66666666666666</v>
      </c>
      <c r="C1274" s="162">
        <f>IF(B1274&lt;(MAX(USER_INPUT!$J$14:$J$2000)),FINTERP(USER_INPUT!$J$14:$J$2000,USER_INPUT!$K$14:$K$2000,HYDROGRAPH!B1274),0)</f>
        <v>0</v>
      </c>
      <c r="D1274" s="132">
        <f t="shared" si="78"/>
        <v>0</v>
      </c>
      <c r="E1274" s="162">
        <f t="shared" si="80"/>
        <v>0</v>
      </c>
      <c r="F1274" s="162">
        <f t="shared" si="81"/>
        <v>0</v>
      </c>
      <c r="G1274" s="162">
        <f>FINTERP(REFERENCE!$W$17:$W$67,REFERENCE!$V$17:$V$67,HYDROGRAPH!F1274)</f>
        <v>0</v>
      </c>
      <c r="H1274" s="132">
        <f>(F1274-G1274)/2*REFERENCE!$P$19</f>
        <v>0</v>
      </c>
      <c r="I1274">
        <f>(FINTERP('STAGE-STORAGE'!$D$4:$D$54,'STAGE-STORAGE'!$A$4:$A$54,H1274))</f>
        <v>0</v>
      </c>
    </row>
    <row r="1275" spans="1:9" x14ac:dyDescent="0.25">
      <c r="A1275">
        <v>1272</v>
      </c>
      <c r="B1275" s="132">
        <f t="shared" si="79"/>
        <v>211.83333333333331</v>
      </c>
      <c r="C1275" s="162">
        <f>IF(B1275&lt;(MAX(USER_INPUT!$J$14:$J$2000)),FINTERP(USER_INPUT!$J$14:$J$2000,USER_INPUT!$K$14:$K$2000,HYDROGRAPH!B1275),0)</f>
        <v>0</v>
      </c>
      <c r="D1275" s="132">
        <f t="shared" si="78"/>
        <v>0</v>
      </c>
      <c r="E1275" s="162">
        <f t="shared" si="80"/>
        <v>0</v>
      </c>
      <c r="F1275" s="162">
        <f t="shared" si="81"/>
        <v>0</v>
      </c>
      <c r="G1275" s="162">
        <f>FINTERP(REFERENCE!$W$17:$W$67,REFERENCE!$V$17:$V$67,HYDROGRAPH!F1275)</f>
        <v>0</v>
      </c>
      <c r="H1275" s="132">
        <f>(F1275-G1275)/2*REFERENCE!$P$19</f>
        <v>0</v>
      </c>
      <c r="I1275">
        <f>(FINTERP('STAGE-STORAGE'!$D$4:$D$54,'STAGE-STORAGE'!$A$4:$A$54,H1275))</f>
        <v>0</v>
      </c>
    </row>
    <row r="1276" spans="1:9" x14ac:dyDescent="0.25">
      <c r="A1276">
        <v>1273</v>
      </c>
      <c r="B1276" s="132">
        <f t="shared" si="79"/>
        <v>212</v>
      </c>
      <c r="C1276" s="162">
        <f>IF(B1276&lt;(MAX(USER_INPUT!$J$14:$J$2000)),FINTERP(USER_INPUT!$J$14:$J$2000,USER_INPUT!$K$14:$K$2000,HYDROGRAPH!B1276),0)</f>
        <v>0</v>
      </c>
      <c r="D1276" s="132">
        <f t="shared" si="78"/>
        <v>0</v>
      </c>
      <c r="E1276" s="162">
        <f t="shared" si="80"/>
        <v>0</v>
      </c>
      <c r="F1276" s="162">
        <f t="shared" si="81"/>
        <v>0</v>
      </c>
      <c r="G1276" s="162">
        <f>FINTERP(REFERENCE!$W$17:$W$67,REFERENCE!$V$17:$V$67,HYDROGRAPH!F1276)</f>
        <v>0</v>
      </c>
      <c r="H1276" s="132">
        <f>(F1276-G1276)/2*REFERENCE!$P$19</f>
        <v>0</v>
      </c>
      <c r="I1276">
        <f>(FINTERP('STAGE-STORAGE'!$D$4:$D$54,'STAGE-STORAGE'!$A$4:$A$54,H1276))</f>
        <v>0</v>
      </c>
    </row>
    <row r="1277" spans="1:9" x14ac:dyDescent="0.25">
      <c r="A1277">
        <v>1274</v>
      </c>
      <c r="B1277" s="132">
        <f t="shared" si="79"/>
        <v>212.16666666666666</v>
      </c>
      <c r="C1277" s="162">
        <f>IF(B1277&lt;(MAX(USER_INPUT!$J$14:$J$2000)),FINTERP(USER_INPUT!$J$14:$J$2000,USER_INPUT!$K$14:$K$2000,HYDROGRAPH!B1277),0)</f>
        <v>0</v>
      </c>
      <c r="D1277" s="132">
        <f t="shared" si="78"/>
        <v>0</v>
      </c>
      <c r="E1277" s="162">
        <f t="shared" si="80"/>
        <v>0</v>
      </c>
      <c r="F1277" s="162">
        <f t="shared" si="81"/>
        <v>0</v>
      </c>
      <c r="G1277" s="162">
        <f>FINTERP(REFERENCE!$W$17:$W$67,REFERENCE!$V$17:$V$67,HYDROGRAPH!F1277)</f>
        <v>0</v>
      </c>
      <c r="H1277" s="132">
        <f>(F1277-G1277)/2*REFERENCE!$P$19</f>
        <v>0</v>
      </c>
      <c r="I1277">
        <f>(FINTERP('STAGE-STORAGE'!$D$4:$D$54,'STAGE-STORAGE'!$A$4:$A$54,H1277))</f>
        <v>0</v>
      </c>
    </row>
    <row r="1278" spans="1:9" x14ac:dyDescent="0.25">
      <c r="A1278">
        <v>1275</v>
      </c>
      <c r="B1278" s="132">
        <f t="shared" si="79"/>
        <v>212.33333333333331</v>
      </c>
      <c r="C1278" s="162">
        <f>IF(B1278&lt;(MAX(USER_INPUT!$J$14:$J$2000)),FINTERP(USER_INPUT!$J$14:$J$2000,USER_INPUT!$K$14:$K$2000,HYDROGRAPH!B1278),0)</f>
        <v>0</v>
      </c>
      <c r="D1278" s="132">
        <f t="shared" si="78"/>
        <v>0</v>
      </c>
      <c r="E1278" s="162">
        <f t="shared" si="80"/>
        <v>0</v>
      </c>
      <c r="F1278" s="162">
        <f t="shared" si="81"/>
        <v>0</v>
      </c>
      <c r="G1278" s="162">
        <f>FINTERP(REFERENCE!$W$17:$W$67,REFERENCE!$V$17:$V$67,HYDROGRAPH!F1278)</f>
        <v>0</v>
      </c>
      <c r="H1278" s="132">
        <f>(F1278-G1278)/2*REFERENCE!$P$19</f>
        <v>0</v>
      </c>
      <c r="I1278">
        <f>(FINTERP('STAGE-STORAGE'!$D$4:$D$54,'STAGE-STORAGE'!$A$4:$A$54,H1278))</f>
        <v>0</v>
      </c>
    </row>
    <row r="1279" spans="1:9" x14ac:dyDescent="0.25">
      <c r="A1279">
        <v>1276</v>
      </c>
      <c r="B1279" s="132">
        <f t="shared" si="79"/>
        <v>212.5</v>
      </c>
      <c r="C1279" s="162">
        <f>IF(B1279&lt;(MAX(USER_INPUT!$J$14:$J$2000)),FINTERP(USER_INPUT!$J$14:$J$2000,USER_INPUT!$K$14:$K$2000,HYDROGRAPH!B1279),0)</f>
        <v>0</v>
      </c>
      <c r="D1279" s="132">
        <f t="shared" si="78"/>
        <v>0</v>
      </c>
      <c r="E1279" s="162">
        <f t="shared" si="80"/>
        <v>0</v>
      </c>
      <c r="F1279" s="162">
        <f t="shared" si="81"/>
        <v>0</v>
      </c>
      <c r="G1279" s="162">
        <f>FINTERP(REFERENCE!$W$17:$W$67,REFERENCE!$V$17:$V$67,HYDROGRAPH!F1279)</f>
        <v>0</v>
      </c>
      <c r="H1279" s="132">
        <f>(F1279-G1279)/2*REFERENCE!$P$19</f>
        <v>0</v>
      </c>
      <c r="I1279">
        <f>(FINTERP('STAGE-STORAGE'!$D$4:$D$54,'STAGE-STORAGE'!$A$4:$A$54,H1279))</f>
        <v>0</v>
      </c>
    </row>
    <row r="1280" spans="1:9" x14ac:dyDescent="0.25">
      <c r="A1280">
        <v>1277</v>
      </c>
      <c r="B1280" s="132">
        <f t="shared" si="79"/>
        <v>212.66666666666666</v>
      </c>
      <c r="C1280" s="162">
        <f>IF(B1280&lt;(MAX(USER_INPUT!$J$14:$J$2000)),FINTERP(USER_INPUT!$J$14:$J$2000,USER_INPUT!$K$14:$K$2000,HYDROGRAPH!B1280),0)</f>
        <v>0</v>
      </c>
      <c r="D1280" s="132">
        <f t="shared" si="78"/>
        <v>0</v>
      </c>
      <c r="E1280" s="162">
        <f t="shared" si="80"/>
        <v>0</v>
      </c>
      <c r="F1280" s="162">
        <f t="shared" si="81"/>
        <v>0</v>
      </c>
      <c r="G1280" s="162">
        <f>FINTERP(REFERENCE!$W$17:$W$67,REFERENCE!$V$17:$V$67,HYDROGRAPH!F1280)</f>
        <v>0</v>
      </c>
      <c r="H1280" s="132">
        <f>(F1280-G1280)/2*REFERENCE!$P$19</f>
        <v>0</v>
      </c>
      <c r="I1280">
        <f>(FINTERP('STAGE-STORAGE'!$D$4:$D$54,'STAGE-STORAGE'!$A$4:$A$54,H1280))</f>
        <v>0</v>
      </c>
    </row>
    <row r="1281" spans="1:9" x14ac:dyDescent="0.25">
      <c r="A1281">
        <v>1278</v>
      </c>
      <c r="B1281" s="132">
        <f t="shared" si="79"/>
        <v>212.83333333333331</v>
      </c>
      <c r="C1281" s="162">
        <f>IF(B1281&lt;(MAX(USER_INPUT!$J$14:$J$2000)),FINTERP(USER_INPUT!$J$14:$J$2000,USER_INPUT!$K$14:$K$2000,HYDROGRAPH!B1281),0)</f>
        <v>0</v>
      </c>
      <c r="D1281" s="132">
        <f t="shared" si="78"/>
        <v>0</v>
      </c>
      <c r="E1281" s="162">
        <f t="shared" si="80"/>
        <v>0</v>
      </c>
      <c r="F1281" s="162">
        <f t="shared" si="81"/>
        <v>0</v>
      </c>
      <c r="G1281" s="162">
        <f>FINTERP(REFERENCE!$W$17:$W$67,REFERENCE!$V$17:$V$67,HYDROGRAPH!F1281)</f>
        <v>0</v>
      </c>
      <c r="H1281" s="132">
        <f>(F1281-G1281)/2*REFERENCE!$P$19</f>
        <v>0</v>
      </c>
      <c r="I1281">
        <f>(FINTERP('STAGE-STORAGE'!$D$4:$D$54,'STAGE-STORAGE'!$A$4:$A$54,H1281))</f>
        <v>0</v>
      </c>
    </row>
    <row r="1282" spans="1:9" x14ac:dyDescent="0.25">
      <c r="A1282">
        <v>1279</v>
      </c>
      <c r="B1282" s="132">
        <f t="shared" si="79"/>
        <v>213</v>
      </c>
      <c r="C1282" s="162">
        <f>IF(B1282&lt;(MAX(USER_INPUT!$J$14:$J$2000)),FINTERP(USER_INPUT!$J$14:$J$2000,USER_INPUT!$K$14:$K$2000,HYDROGRAPH!B1282),0)</f>
        <v>0</v>
      </c>
      <c r="D1282" s="132">
        <f t="shared" si="78"/>
        <v>0</v>
      </c>
      <c r="E1282" s="162">
        <f t="shared" si="80"/>
        <v>0</v>
      </c>
      <c r="F1282" s="162">
        <f t="shared" si="81"/>
        <v>0</v>
      </c>
      <c r="G1282" s="162">
        <f>FINTERP(REFERENCE!$W$17:$W$67,REFERENCE!$V$17:$V$67,HYDROGRAPH!F1282)</f>
        <v>0</v>
      </c>
      <c r="H1282" s="132">
        <f>(F1282-G1282)/2*REFERENCE!$P$19</f>
        <v>0</v>
      </c>
      <c r="I1282">
        <f>(FINTERP('STAGE-STORAGE'!$D$4:$D$54,'STAGE-STORAGE'!$A$4:$A$54,H1282))</f>
        <v>0</v>
      </c>
    </row>
    <row r="1283" spans="1:9" x14ac:dyDescent="0.25">
      <c r="A1283">
        <v>1280</v>
      </c>
      <c r="B1283" s="132">
        <f t="shared" si="79"/>
        <v>213.16666666666666</v>
      </c>
      <c r="C1283" s="162">
        <f>IF(B1283&lt;(MAX(USER_INPUT!$J$14:$J$2000)),FINTERP(USER_INPUT!$J$14:$J$2000,USER_INPUT!$K$14:$K$2000,HYDROGRAPH!B1283),0)</f>
        <v>0</v>
      </c>
      <c r="D1283" s="132">
        <f t="shared" si="78"/>
        <v>0</v>
      </c>
      <c r="E1283" s="162">
        <f t="shared" si="80"/>
        <v>0</v>
      </c>
      <c r="F1283" s="162">
        <f t="shared" si="81"/>
        <v>0</v>
      </c>
      <c r="G1283" s="162">
        <f>FINTERP(REFERENCE!$W$17:$W$67,REFERENCE!$V$17:$V$67,HYDROGRAPH!F1283)</f>
        <v>0</v>
      </c>
      <c r="H1283" s="132">
        <f>(F1283-G1283)/2*REFERENCE!$P$19</f>
        <v>0</v>
      </c>
      <c r="I1283">
        <f>(FINTERP('STAGE-STORAGE'!$D$4:$D$54,'STAGE-STORAGE'!$A$4:$A$54,H1283))</f>
        <v>0</v>
      </c>
    </row>
    <row r="1284" spans="1:9" x14ac:dyDescent="0.25">
      <c r="A1284">
        <v>1281</v>
      </c>
      <c r="B1284" s="132">
        <f t="shared" si="79"/>
        <v>213.33333333333331</v>
      </c>
      <c r="C1284" s="162">
        <f>IF(B1284&lt;(MAX(USER_INPUT!$J$14:$J$2000)),FINTERP(USER_INPUT!$J$14:$J$2000,USER_INPUT!$K$14:$K$2000,HYDROGRAPH!B1284),0)</f>
        <v>0</v>
      </c>
      <c r="D1284" s="132">
        <f t="shared" si="78"/>
        <v>0</v>
      </c>
      <c r="E1284" s="162">
        <f t="shared" si="80"/>
        <v>0</v>
      </c>
      <c r="F1284" s="162">
        <f t="shared" si="81"/>
        <v>0</v>
      </c>
      <c r="G1284" s="162">
        <f>FINTERP(REFERENCE!$W$17:$W$67,REFERENCE!$V$17:$V$67,HYDROGRAPH!F1284)</f>
        <v>0</v>
      </c>
      <c r="H1284" s="132">
        <f>(F1284-G1284)/2*REFERENCE!$P$19</f>
        <v>0</v>
      </c>
      <c r="I1284">
        <f>(FINTERP('STAGE-STORAGE'!$D$4:$D$54,'STAGE-STORAGE'!$A$4:$A$54,H1284))</f>
        <v>0</v>
      </c>
    </row>
    <row r="1285" spans="1:9" x14ac:dyDescent="0.25">
      <c r="A1285">
        <v>1282</v>
      </c>
      <c r="B1285" s="132">
        <f t="shared" si="79"/>
        <v>213.5</v>
      </c>
      <c r="C1285" s="162">
        <f>IF(B1285&lt;(MAX(USER_INPUT!$J$14:$J$2000)),FINTERP(USER_INPUT!$J$14:$J$2000,USER_INPUT!$K$14:$K$2000,HYDROGRAPH!B1285),0)</f>
        <v>0</v>
      </c>
      <c r="D1285" s="132">
        <f t="shared" ref="D1285:D1348" si="82">C1285+C1286</f>
        <v>0</v>
      </c>
      <c r="E1285" s="162">
        <f t="shared" si="80"/>
        <v>0</v>
      </c>
      <c r="F1285" s="162">
        <f t="shared" si="81"/>
        <v>0</v>
      </c>
      <c r="G1285" s="162">
        <f>FINTERP(REFERENCE!$W$17:$W$67,REFERENCE!$V$17:$V$67,HYDROGRAPH!F1285)</f>
        <v>0</v>
      </c>
      <c r="H1285" s="132">
        <f>(F1285-G1285)/2*REFERENCE!$P$19</f>
        <v>0</v>
      </c>
      <c r="I1285">
        <f>(FINTERP('STAGE-STORAGE'!$D$4:$D$54,'STAGE-STORAGE'!$A$4:$A$54,H1285))</f>
        <v>0</v>
      </c>
    </row>
    <row r="1286" spans="1:9" x14ac:dyDescent="0.25">
      <c r="A1286">
        <v>1283</v>
      </c>
      <c r="B1286" s="132">
        <f t="shared" si="79"/>
        <v>213.66666666666666</v>
      </c>
      <c r="C1286" s="162">
        <f>IF(B1286&lt;(MAX(USER_INPUT!$J$14:$J$2000)),FINTERP(USER_INPUT!$J$14:$J$2000,USER_INPUT!$K$14:$K$2000,HYDROGRAPH!B1286),0)</f>
        <v>0</v>
      </c>
      <c r="D1286" s="132">
        <f t="shared" si="82"/>
        <v>0</v>
      </c>
      <c r="E1286" s="162">
        <f t="shared" si="80"/>
        <v>0</v>
      </c>
      <c r="F1286" s="162">
        <f t="shared" si="81"/>
        <v>0</v>
      </c>
      <c r="G1286" s="162">
        <f>FINTERP(REFERENCE!$W$17:$W$67,REFERENCE!$V$17:$V$67,HYDROGRAPH!F1286)</f>
        <v>0</v>
      </c>
      <c r="H1286" s="132">
        <f>(F1286-G1286)/2*REFERENCE!$P$19</f>
        <v>0</v>
      </c>
      <c r="I1286">
        <f>(FINTERP('STAGE-STORAGE'!$D$4:$D$54,'STAGE-STORAGE'!$A$4:$A$54,H1286))</f>
        <v>0</v>
      </c>
    </row>
    <row r="1287" spans="1:9" x14ac:dyDescent="0.25">
      <c r="A1287">
        <v>1284</v>
      </c>
      <c r="B1287" s="132">
        <f t="shared" ref="B1287:B1350" si="83">$B$5*A1286</f>
        <v>213.83333333333331</v>
      </c>
      <c r="C1287" s="162">
        <f>IF(B1287&lt;(MAX(USER_INPUT!$J$14:$J$2000)),FINTERP(USER_INPUT!$J$14:$J$2000,USER_INPUT!$K$14:$K$2000,HYDROGRAPH!B1287),0)</f>
        <v>0</v>
      </c>
      <c r="D1287" s="132">
        <f t="shared" si="82"/>
        <v>0</v>
      </c>
      <c r="E1287" s="162">
        <f t="shared" si="80"/>
        <v>0</v>
      </c>
      <c r="F1287" s="162">
        <f t="shared" si="81"/>
        <v>0</v>
      </c>
      <c r="G1287" s="162">
        <f>FINTERP(REFERENCE!$W$17:$W$67,REFERENCE!$V$17:$V$67,HYDROGRAPH!F1287)</f>
        <v>0</v>
      </c>
      <c r="H1287" s="132">
        <f>(F1287-G1287)/2*REFERENCE!$P$19</f>
        <v>0</v>
      </c>
      <c r="I1287">
        <f>(FINTERP('STAGE-STORAGE'!$D$4:$D$54,'STAGE-STORAGE'!$A$4:$A$54,H1287))</f>
        <v>0</v>
      </c>
    </row>
    <row r="1288" spans="1:9" x14ac:dyDescent="0.25">
      <c r="A1288">
        <v>1285</v>
      </c>
      <c r="B1288" s="132">
        <f t="shared" si="83"/>
        <v>214</v>
      </c>
      <c r="C1288" s="162">
        <f>IF(B1288&lt;(MAX(USER_INPUT!$J$14:$J$2000)),FINTERP(USER_INPUT!$J$14:$J$2000,USER_INPUT!$K$14:$K$2000,HYDROGRAPH!B1288),0)</f>
        <v>0</v>
      </c>
      <c r="D1288" s="132">
        <f t="shared" si="82"/>
        <v>0</v>
      </c>
      <c r="E1288" s="162">
        <f t="shared" si="80"/>
        <v>0</v>
      </c>
      <c r="F1288" s="162">
        <f t="shared" si="81"/>
        <v>0</v>
      </c>
      <c r="G1288" s="162">
        <f>FINTERP(REFERENCE!$W$17:$W$67,REFERENCE!$V$17:$V$67,HYDROGRAPH!F1288)</f>
        <v>0</v>
      </c>
      <c r="H1288" s="132">
        <f>(F1288-G1288)/2*REFERENCE!$P$19</f>
        <v>0</v>
      </c>
      <c r="I1288">
        <f>(FINTERP('STAGE-STORAGE'!$D$4:$D$54,'STAGE-STORAGE'!$A$4:$A$54,H1288))</f>
        <v>0</v>
      </c>
    </row>
    <row r="1289" spans="1:9" x14ac:dyDescent="0.25">
      <c r="A1289">
        <v>1286</v>
      </c>
      <c r="B1289" s="132">
        <f t="shared" si="83"/>
        <v>214.16666666666666</v>
      </c>
      <c r="C1289" s="162">
        <f>IF(B1289&lt;(MAX(USER_INPUT!$J$14:$J$2000)),FINTERP(USER_INPUT!$J$14:$J$2000,USER_INPUT!$K$14:$K$2000,HYDROGRAPH!B1289),0)</f>
        <v>0</v>
      </c>
      <c r="D1289" s="132">
        <f t="shared" si="82"/>
        <v>0</v>
      </c>
      <c r="E1289" s="162">
        <f t="shared" ref="E1289:E1352" si="84">F1288-(2*G1288)</f>
        <v>0</v>
      </c>
      <c r="F1289" s="162">
        <f t="shared" ref="F1289:F1352" si="85">D1289+E1289</f>
        <v>0</v>
      </c>
      <c r="G1289" s="162">
        <f>FINTERP(REFERENCE!$W$17:$W$67,REFERENCE!$V$17:$V$67,HYDROGRAPH!F1289)</f>
        <v>0</v>
      </c>
      <c r="H1289" s="132">
        <f>(F1289-G1289)/2*REFERENCE!$P$19</f>
        <v>0</v>
      </c>
      <c r="I1289">
        <f>(FINTERP('STAGE-STORAGE'!$D$4:$D$54,'STAGE-STORAGE'!$A$4:$A$54,H1289))</f>
        <v>0</v>
      </c>
    </row>
    <row r="1290" spans="1:9" x14ac:dyDescent="0.25">
      <c r="A1290">
        <v>1287</v>
      </c>
      <c r="B1290" s="132">
        <f t="shared" si="83"/>
        <v>214.33333333333331</v>
      </c>
      <c r="C1290" s="162">
        <f>IF(B1290&lt;(MAX(USER_INPUT!$J$14:$J$2000)),FINTERP(USER_INPUT!$J$14:$J$2000,USER_INPUT!$K$14:$K$2000,HYDROGRAPH!B1290),0)</f>
        <v>0</v>
      </c>
      <c r="D1290" s="132">
        <f t="shared" si="82"/>
        <v>0</v>
      </c>
      <c r="E1290" s="162">
        <f t="shared" si="84"/>
        <v>0</v>
      </c>
      <c r="F1290" s="162">
        <f t="shared" si="85"/>
        <v>0</v>
      </c>
      <c r="G1290" s="162">
        <f>FINTERP(REFERENCE!$W$17:$W$67,REFERENCE!$V$17:$V$67,HYDROGRAPH!F1290)</f>
        <v>0</v>
      </c>
      <c r="H1290" s="132">
        <f>(F1290-G1290)/2*REFERENCE!$P$19</f>
        <v>0</v>
      </c>
      <c r="I1290">
        <f>(FINTERP('STAGE-STORAGE'!$D$4:$D$54,'STAGE-STORAGE'!$A$4:$A$54,H1290))</f>
        <v>0</v>
      </c>
    </row>
    <row r="1291" spans="1:9" x14ac:dyDescent="0.25">
      <c r="A1291">
        <v>1288</v>
      </c>
      <c r="B1291" s="132">
        <f t="shared" si="83"/>
        <v>214.5</v>
      </c>
      <c r="C1291" s="162">
        <f>IF(B1291&lt;(MAX(USER_INPUT!$J$14:$J$2000)),FINTERP(USER_INPUT!$J$14:$J$2000,USER_INPUT!$K$14:$K$2000,HYDROGRAPH!B1291),0)</f>
        <v>0</v>
      </c>
      <c r="D1291" s="132">
        <f t="shared" si="82"/>
        <v>0</v>
      </c>
      <c r="E1291" s="162">
        <f t="shared" si="84"/>
        <v>0</v>
      </c>
      <c r="F1291" s="162">
        <f t="shared" si="85"/>
        <v>0</v>
      </c>
      <c r="G1291" s="162">
        <f>FINTERP(REFERENCE!$W$17:$W$67,REFERENCE!$V$17:$V$67,HYDROGRAPH!F1291)</f>
        <v>0</v>
      </c>
      <c r="H1291" s="132">
        <f>(F1291-G1291)/2*REFERENCE!$P$19</f>
        <v>0</v>
      </c>
      <c r="I1291">
        <f>(FINTERP('STAGE-STORAGE'!$D$4:$D$54,'STAGE-STORAGE'!$A$4:$A$54,H1291))</f>
        <v>0</v>
      </c>
    </row>
    <row r="1292" spans="1:9" x14ac:dyDescent="0.25">
      <c r="A1292">
        <v>1289</v>
      </c>
      <c r="B1292" s="132">
        <f t="shared" si="83"/>
        <v>214.66666666666666</v>
      </c>
      <c r="C1292" s="162">
        <f>IF(B1292&lt;(MAX(USER_INPUT!$J$14:$J$2000)),FINTERP(USER_INPUT!$J$14:$J$2000,USER_INPUT!$K$14:$K$2000,HYDROGRAPH!B1292),0)</f>
        <v>0</v>
      </c>
      <c r="D1292" s="132">
        <f t="shared" si="82"/>
        <v>0</v>
      </c>
      <c r="E1292" s="162">
        <f t="shared" si="84"/>
        <v>0</v>
      </c>
      <c r="F1292" s="162">
        <f t="shared" si="85"/>
        <v>0</v>
      </c>
      <c r="G1292" s="162">
        <f>FINTERP(REFERENCE!$W$17:$W$67,REFERENCE!$V$17:$V$67,HYDROGRAPH!F1292)</f>
        <v>0</v>
      </c>
      <c r="H1292" s="132">
        <f>(F1292-G1292)/2*REFERENCE!$P$19</f>
        <v>0</v>
      </c>
      <c r="I1292">
        <f>(FINTERP('STAGE-STORAGE'!$D$4:$D$54,'STAGE-STORAGE'!$A$4:$A$54,H1292))</f>
        <v>0</v>
      </c>
    </row>
    <row r="1293" spans="1:9" x14ac:dyDescent="0.25">
      <c r="A1293">
        <v>1290</v>
      </c>
      <c r="B1293" s="132">
        <f t="shared" si="83"/>
        <v>214.83333333333331</v>
      </c>
      <c r="C1293" s="162">
        <f>IF(B1293&lt;(MAX(USER_INPUT!$J$14:$J$2000)),FINTERP(USER_INPUT!$J$14:$J$2000,USER_INPUT!$K$14:$K$2000,HYDROGRAPH!B1293),0)</f>
        <v>0</v>
      </c>
      <c r="D1293" s="132">
        <f t="shared" si="82"/>
        <v>0</v>
      </c>
      <c r="E1293" s="162">
        <f t="shared" si="84"/>
        <v>0</v>
      </c>
      <c r="F1293" s="162">
        <f t="shared" si="85"/>
        <v>0</v>
      </c>
      <c r="G1293" s="162">
        <f>FINTERP(REFERENCE!$W$17:$W$67,REFERENCE!$V$17:$V$67,HYDROGRAPH!F1293)</f>
        <v>0</v>
      </c>
      <c r="H1293" s="132">
        <f>(F1293-G1293)/2*REFERENCE!$P$19</f>
        <v>0</v>
      </c>
      <c r="I1293">
        <f>(FINTERP('STAGE-STORAGE'!$D$4:$D$54,'STAGE-STORAGE'!$A$4:$A$54,H1293))</f>
        <v>0</v>
      </c>
    </row>
    <row r="1294" spans="1:9" x14ac:dyDescent="0.25">
      <c r="A1294">
        <v>1291</v>
      </c>
      <c r="B1294" s="132">
        <f t="shared" si="83"/>
        <v>215</v>
      </c>
      <c r="C1294" s="162">
        <f>IF(B1294&lt;(MAX(USER_INPUT!$J$14:$J$2000)),FINTERP(USER_INPUT!$J$14:$J$2000,USER_INPUT!$K$14:$K$2000,HYDROGRAPH!B1294),0)</f>
        <v>0</v>
      </c>
      <c r="D1294" s="132">
        <f t="shared" si="82"/>
        <v>0</v>
      </c>
      <c r="E1294" s="162">
        <f t="shared" si="84"/>
        <v>0</v>
      </c>
      <c r="F1294" s="162">
        <f t="shared" si="85"/>
        <v>0</v>
      </c>
      <c r="G1294" s="162">
        <f>FINTERP(REFERENCE!$W$17:$W$67,REFERENCE!$V$17:$V$67,HYDROGRAPH!F1294)</f>
        <v>0</v>
      </c>
      <c r="H1294" s="132">
        <f>(F1294-G1294)/2*REFERENCE!$P$19</f>
        <v>0</v>
      </c>
      <c r="I1294">
        <f>(FINTERP('STAGE-STORAGE'!$D$4:$D$54,'STAGE-STORAGE'!$A$4:$A$54,H1294))</f>
        <v>0</v>
      </c>
    </row>
    <row r="1295" spans="1:9" x14ac:dyDescent="0.25">
      <c r="A1295">
        <v>1292</v>
      </c>
      <c r="B1295" s="132">
        <f t="shared" si="83"/>
        <v>215.16666666666666</v>
      </c>
      <c r="C1295" s="162">
        <f>IF(B1295&lt;(MAX(USER_INPUT!$J$14:$J$2000)),FINTERP(USER_INPUT!$J$14:$J$2000,USER_INPUT!$K$14:$K$2000,HYDROGRAPH!B1295),0)</f>
        <v>0</v>
      </c>
      <c r="D1295" s="132">
        <f t="shared" si="82"/>
        <v>0</v>
      </c>
      <c r="E1295" s="162">
        <f t="shared" si="84"/>
        <v>0</v>
      </c>
      <c r="F1295" s="162">
        <f t="shared" si="85"/>
        <v>0</v>
      </c>
      <c r="G1295" s="162">
        <f>FINTERP(REFERENCE!$W$17:$W$67,REFERENCE!$V$17:$V$67,HYDROGRAPH!F1295)</f>
        <v>0</v>
      </c>
      <c r="H1295" s="132">
        <f>(F1295-G1295)/2*REFERENCE!$P$19</f>
        <v>0</v>
      </c>
      <c r="I1295">
        <f>(FINTERP('STAGE-STORAGE'!$D$4:$D$54,'STAGE-STORAGE'!$A$4:$A$54,H1295))</f>
        <v>0</v>
      </c>
    </row>
    <row r="1296" spans="1:9" x14ac:dyDescent="0.25">
      <c r="A1296">
        <v>1293</v>
      </c>
      <c r="B1296" s="132">
        <f t="shared" si="83"/>
        <v>215.33333333333331</v>
      </c>
      <c r="C1296" s="162">
        <f>IF(B1296&lt;(MAX(USER_INPUT!$J$14:$J$2000)),FINTERP(USER_INPUT!$J$14:$J$2000,USER_INPUT!$K$14:$K$2000,HYDROGRAPH!B1296),0)</f>
        <v>0</v>
      </c>
      <c r="D1296" s="132">
        <f t="shared" si="82"/>
        <v>0</v>
      </c>
      <c r="E1296" s="162">
        <f t="shared" si="84"/>
        <v>0</v>
      </c>
      <c r="F1296" s="162">
        <f t="shared" si="85"/>
        <v>0</v>
      </c>
      <c r="G1296" s="162">
        <f>FINTERP(REFERENCE!$W$17:$W$67,REFERENCE!$V$17:$V$67,HYDROGRAPH!F1296)</f>
        <v>0</v>
      </c>
      <c r="H1296" s="132">
        <f>(F1296-G1296)/2*REFERENCE!$P$19</f>
        <v>0</v>
      </c>
      <c r="I1296">
        <f>(FINTERP('STAGE-STORAGE'!$D$4:$D$54,'STAGE-STORAGE'!$A$4:$A$54,H1296))</f>
        <v>0</v>
      </c>
    </row>
    <row r="1297" spans="1:9" x14ac:dyDescent="0.25">
      <c r="A1297">
        <v>1294</v>
      </c>
      <c r="B1297" s="132">
        <f t="shared" si="83"/>
        <v>215.5</v>
      </c>
      <c r="C1297" s="162">
        <f>IF(B1297&lt;(MAX(USER_INPUT!$J$14:$J$2000)),FINTERP(USER_INPUT!$J$14:$J$2000,USER_INPUT!$K$14:$K$2000,HYDROGRAPH!B1297),0)</f>
        <v>0</v>
      </c>
      <c r="D1297" s="132">
        <f t="shared" si="82"/>
        <v>0</v>
      </c>
      <c r="E1297" s="162">
        <f t="shared" si="84"/>
        <v>0</v>
      </c>
      <c r="F1297" s="162">
        <f t="shared" si="85"/>
        <v>0</v>
      </c>
      <c r="G1297" s="162">
        <f>FINTERP(REFERENCE!$W$17:$W$67,REFERENCE!$V$17:$V$67,HYDROGRAPH!F1297)</f>
        <v>0</v>
      </c>
      <c r="H1297" s="132">
        <f>(F1297-G1297)/2*REFERENCE!$P$19</f>
        <v>0</v>
      </c>
      <c r="I1297">
        <f>(FINTERP('STAGE-STORAGE'!$D$4:$D$54,'STAGE-STORAGE'!$A$4:$A$54,H1297))</f>
        <v>0</v>
      </c>
    </row>
    <row r="1298" spans="1:9" x14ac:dyDescent="0.25">
      <c r="A1298">
        <v>1295</v>
      </c>
      <c r="B1298" s="132">
        <f t="shared" si="83"/>
        <v>215.66666666666666</v>
      </c>
      <c r="C1298" s="162">
        <f>IF(B1298&lt;(MAX(USER_INPUT!$J$14:$J$2000)),FINTERP(USER_INPUT!$J$14:$J$2000,USER_INPUT!$K$14:$K$2000,HYDROGRAPH!B1298),0)</f>
        <v>0</v>
      </c>
      <c r="D1298" s="132">
        <f t="shared" si="82"/>
        <v>0</v>
      </c>
      <c r="E1298" s="162">
        <f t="shared" si="84"/>
        <v>0</v>
      </c>
      <c r="F1298" s="162">
        <f t="shared" si="85"/>
        <v>0</v>
      </c>
      <c r="G1298" s="162">
        <f>FINTERP(REFERENCE!$W$17:$W$67,REFERENCE!$V$17:$V$67,HYDROGRAPH!F1298)</f>
        <v>0</v>
      </c>
      <c r="H1298" s="132">
        <f>(F1298-G1298)/2*REFERENCE!$P$19</f>
        <v>0</v>
      </c>
      <c r="I1298">
        <f>(FINTERP('STAGE-STORAGE'!$D$4:$D$54,'STAGE-STORAGE'!$A$4:$A$54,H1298))</f>
        <v>0</v>
      </c>
    </row>
    <row r="1299" spans="1:9" x14ac:dyDescent="0.25">
      <c r="A1299">
        <v>1296</v>
      </c>
      <c r="B1299" s="132">
        <f t="shared" si="83"/>
        <v>215.83333333333331</v>
      </c>
      <c r="C1299" s="162">
        <f>IF(B1299&lt;(MAX(USER_INPUT!$J$14:$J$2000)),FINTERP(USER_INPUT!$J$14:$J$2000,USER_INPUT!$K$14:$K$2000,HYDROGRAPH!B1299),0)</f>
        <v>0</v>
      </c>
      <c r="D1299" s="132">
        <f t="shared" si="82"/>
        <v>0</v>
      </c>
      <c r="E1299" s="162">
        <f t="shared" si="84"/>
        <v>0</v>
      </c>
      <c r="F1299" s="162">
        <f t="shared" si="85"/>
        <v>0</v>
      </c>
      <c r="G1299" s="162">
        <f>FINTERP(REFERENCE!$W$17:$W$67,REFERENCE!$V$17:$V$67,HYDROGRAPH!F1299)</f>
        <v>0</v>
      </c>
      <c r="H1299" s="132">
        <f>(F1299-G1299)/2*REFERENCE!$P$19</f>
        <v>0</v>
      </c>
      <c r="I1299">
        <f>(FINTERP('STAGE-STORAGE'!$D$4:$D$54,'STAGE-STORAGE'!$A$4:$A$54,H1299))</f>
        <v>0</v>
      </c>
    </row>
    <row r="1300" spans="1:9" x14ac:dyDescent="0.25">
      <c r="A1300">
        <v>1297</v>
      </c>
      <c r="B1300" s="132">
        <f t="shared" si="83"/>
        <v>216</v>
      </c>
      <c r="C1300" s="162">
        <f>IF(B1300&lt;(MAX(USER_INPUT!$J$14:$J$2000)),FINTERP(USER_INPUT!$J$14:$J$2000,USER_INPUT!$K$14:$K$2000,HYDROGRAPH!B1300),0)</f>
        <v>0</v>
      </c>
      <c r="D1300" s="132">
        <f t="shared" si="82"/>
        <v>0</v>
      </c>
      <c r="E1300" s="162">
        <f t="shared" si="84"/>
        <v>0</v>
      </c>
      <c r="F1300" s="162">
        <f t="shared" si="85"/>
        <v>0</v>
      </c>
      <c r="G1300" s="162">
        <f>FINTERP(REFERENCE!$W$17:$W$67,REFERENCE!$V$17:$V$67,HYDROGRAPH!F1300)</f>
        <v>0</v>
      </c>
      <c r="H1300" s="132">
        <f>(F1300-G1300)/2*REFERENCE!$P$19</f>
        <v>0</v>
      </c>
      <c r="I1300">
        <f>(FINTERP('STAGE-STORAGE'!$D$4:$D$54,'STAGE-STORAGE'!$A$4:$A$54,H1300))</f>
        <v>0</v>
      </c>
    </row>
    <row r="1301" spans="1:9" x14ac:dyDescent="0.25">
      <c r="A1301">
        <v>1298</v>
      </c>
      <c r="B1301" s="132">
        <f t="shared" si="83"/>
        <v>216.16666666666666</v>
      </c>
      <c r="C1301" s="162">
        <f>IF(B1301&lt;(MAX(USER_INPUT!$J$14:$J$2000)),FINTERP(USER_INPUT!$J$14:$J$2000,USER_INPUT!$K$14:$K$2000,HYDROGRAPH!B1301),0)</f>
        <v>0</v>
      </c>
      <c r="D1301" s="132">
        <f t="shared" si="82"/>
        <v>0</v>
      </c>
      <c r="E1301" s="162">
        <f t="shared" si="84"/>
        <v>0</v>
      </c>
      <c r="F1301" s="162">
        <f t="shared" si="85"/>
        <v>0</v>
      </c>
      <c r="G1301" s="162">
        <f>FINTERP(REFERENCE!$W$17:$W$67,REFERENCE!$V$17:$V$67,HYDROGRAPH!F1301)</f>
        <v>0</v>
      </c>
      <c r="H1301" s="132">
        <f>(F1301-G1301)/2*REFERENCE!$P$19</f>
        <v>0</v>
      </c>
      <c r="I1301">
        <f>(FINTERP('STAGE-STORAGE'!$D$4:$D$54,'STAGE-STORAGE'!$A$4:$A$54,H1301))</f>
        <v>0</v>
      </c>
    </row>
    <row r="1302" spans="1:9" x14ac:dyDescent="0.25">
      <c r="A1302">
        <v>1299</v>
      </c>
      <c r="B1302" s="132">
        <f t="shared" si="83"/>
        <v>216.33333333333331</v>
      </c>
      <c r="C1302" s="162">
        <f>IF(B1302&lt;(MAX(USER_INPUT!$J$14:$J$2000)),FINTERP(USER_INPUT!$J$14:$J$2000,USER_INPUT!$K$14:$K$2000,HYDROGRAPH!B1302),0)</f>
        <v>0</v>
      </c>
      <c r="D1302" s="132">
        <f t="shared" si="82"/>
        <v>0</v>
      </c>
      <c r="E1302" s="162">
        <f t="shared" si="84"/>
        <v>0</v>
      </c>
      <c r="F1302" s="162">
        <f t="shared" si="85"/>
        <v>0</v>
      </c>
      <c r="G1302" s="162">
        <f>FINTERP(REFERENCE!$W$17:$W$67,REFERENCE!$V$17:$V$67,HYDROGRAPH!F1302)</f>
        <v>0</v>
      </c>
      <c r="H1302" s="132">
        <f>(F1302-G1302)/2*REFERENCE!$P$19</f>
        <v>0</v>
      </c>
      <c r="I1302">
        <f>(FINTERP('STAGE-STORAGE'!$D$4:$D$54,'STAGE-STORAGE'!$A$4:$A$54,H1302))</f>
        <v>0</v>
      </c>
    </row>
    <row r="1303" spans="1:9" x14ac:dyDescent="0.25">
      <c r="A1303">
        <v>1300</v>
      </c>
      <c r="B1303" s="132">
        <f t="shared" si="83"/>
        <v>216.5</v>
      </c>
      <c r="C1303" s="162">
        <f>IF(B1303&lt;(MAX(USER_INPUT!$J$14:$J$2000)),FINTERP(USER_INPUT!$J$14:$J$2000,USER_INPUT!$K$14:$K$2000,HYDROGRAPH!B1303),0)</f>
        <v>0</v>
      </c>
      <c r="D1303" s="132">
        <f t="shared" si="82"/>
        <v>0</v>
      </c>
      <c r="E1303" s="162">
        <f t="shared" si="84"/>
        <v>0</v>
      </c>
      <c r="F1303" s="162">
        <f t="shared" si="85"/>
        <v>0</v>
      </c>
      <c r="G1303" s="162">
        <f>FINTERP(REFERENCE!$W$17:$W$67,REFERENCE!$V$17:$V$67,HYDROGRAPH!F1303)</f>
        <v>0</v>
      </c>
      <c r="H1303" s="132">
        <f>(F1303-G1303)/2*REFERENCE!$P$19</f>
        <v>0</v>
      </c>
      <c r="I1303">
        <f>(FINTERP('STAGE-STORAGE'!$D$4:$D$54,'STAGE-STORAGE'!$A$4:$A$54,H1303))</f>
        <v>0</v>
      </c>
    </row>
    <row r="1304" spans="1:9" x14ac:dyDescent="0.25">
      <c r="A1304">
        <v>1301</v>
      </c>
      <c r="B1304" s="132">
        <f t="shared" si="83"/>
        <v>216.66666666666666</v>
      </c>
      <c r="C1304" s="162">
        <f>IF(B1304&lt;(MAX(USER_INPUT!$J$14:$J$2000)),FINTERP(USER_INPUT!$J$14:$J$2000,USER_INPUT!$K$14:$K$2000,HYDROGRAPH!B1304),0)</f>
        <v>0</v>
      </c>
      <c r="D1304" s="132">
        <f t="shared" si="82"/>
        <v>0</v>
      </c>
      <c r="E1304" s="162">
        <f t="shared" si="84"/>
        <v>0</v>
      </c>
      <c r="F1304" s="162">
        <f t="shared" si="85"/>
        <v>0</v>
      </c>
      <c r="G1304" s="162">
        <f>FINTERP(REFERENCE!$W$17:$W$67,REFERENCE!$V$17:$V$67,HYDROGRAPH!F1304)</f>
        <v>0</v>
      </c>
      <c r="H1304" s="132">
        <f>(F1304-G1304)/2*REFERENCE!$P$19</f>
        <v>0</v>
      </c>
      <c r="I1304">
        <f>(FINTERP('STAGE-STORAGE'!$D$4:$D$54,'STAGE-STORAGE'!$A$4:$A$54,H1304))</f>
        <v>0</v>
      </c>
    </row>
    <row r="1305" spans="1:9" x14ac:dyDescent="0.25">
      <c r="A1305">
        <v>1302</v>
      </c>
      <c r="B1305" s="132">
        <f t="shared" si="83"/>
        <v>216.83333333333331</v>
      </c>
      <c r="C1305" s="162">
        <f>IF(B1305&lt;(MAX(USER_INPUT!$J$14:$J$2000)),FINTERP(USER_INPUT!$J$14:$J$2000,USER_INPUT!$K$14:$K$2000,HYDROGRAPH!B1305),0)</f>
        <v>0</v>
      </c>
      <c r="D1305" s="132">
        <f t="shared" si="82"/>
        <v>0</v>
      </c>
      <c r="E1305" s="162">
        <f t="shared" si="84"/>
        <v>0</v>
      </c>
      <c r="F1305" s="162">
        <f t="shared" si="85"/>
        <v>0</v>
      </c>
      <c r="G1305" s="162">
        <f>FINTERP(REFERENCE!$W$17:$W$67,REFERENCE!$V$17:$V$67,HYDROGRAPH!F1305)</f>
        <v>0</v>
      </c>
      <c r="H1305" s="132">
        <f>(F1305-G1305)/2*REFERENCE!$P$19</f>
        <v>0</v>
      </c>
      <c r="I1305">
        <f>(FINTERP('STAGE-STORAGE'!$D$4:$D$54,'STAGE-STORAGE'!$A$4:$A$54,H1305))</f>
        <v>0</v>
      </c>
    </row>
    <row r="1306" spans="1:9" x14ac:dyDescent="0.25">
      <c r="A1306">
        <v>1303</v>
      </c>
      <c r="B1306" s="132">
        <f t="shared" si="83"/>
        <v>217</v>
      </c>
      <c r="C1306" s="162">
        <f>IF(B1306&lt;(MAX(USER_INPUT!$J$14:$J$2000)),FINTERP(USER_INPUT!$J$14:$J$2000,USER_INPUT!$K$14:$K$2000,HYDROGRAPH!B1306),0)</f>
        <v>0</v>
      </c>
      <c r="D1306" s="132">
        <f t="shared" si="82"/>
        <v>0</v>
      </c>
      <c r="E1306" s="162">
        <f t="shared" si="84"/>
        <v>0</v>
      </c>
      <c r="F1306" s="162">
        <f t="shared" si="85"/>
        <v>0</v>
      </c>
      <c r="G1306" s="162">
        <f>FINTERP(REFERENCE!$W$17:$W$67,REFERENCE!$V$17:$V$67,HYDROGRAPH!F1306)</f>
        <v>0</v>
      </c>
      <c r="H1306" s="132">
        <f>(F1306-G1306)/2*REFERENCE!$P$19</f>
        <v>0</v>
      </c>
      <c r="I1306">
        <f>(FINTERP('STAGE-STORAGE'!$D$4:$D$54,'STAGE-STORAGE'!$A$4:$A$54,H1306))</f>
        <v>0</v>
      </c>
    </row>
    <row r="1307" spans="1:9" x14ac:dyDescent="0.25">
      <c r="A1307">
        <v>1304</v>
      </c>
      <c r="B1307" s="132">
        <f t="shared" si="83"/>
        <v>217.16666666666666</v>
      </c>
      <c r="C1307" s="162">
        <f>IF(B1307&lt;(MAX(USER_INPUT!$J$14:$J$2000)),FINTERP(USER_INPUT!$J$14:$J$2000,USER_INPUT!$K$14:$K$2000,HYDROGRAPH!B1307),0)</f>
        <v>0</v>
      </c>
      <c r="D1307" s="132">
        <f t="shared" si="82"/>
        <v>0</v>
      </c>
      <c r="E1307" s="162">
        <f t="shared" si="84"/>
        <v>0</v>
      </c>
      <c r="F1307" s="162">
        <f t="shared" si="85"/>
        <v>0</v>
      </c>
      <c r="G1307" s="162">
        <f>FINTERP(REFERENCE!$W$17:$W$67,REFERENCE!$V$17:$V$67,HYDROGRAPH!F1307)</f>
        <v>0</v>
      </c>
      <c r="H1307" s="132">
        <f>(F1307-G1307)/2*REFERENCE!$P$19</f>
        <v>0</v>
      </c>
      <c r="I1307">
        <f>(FINTERP('STAGE-STORAGE'!$D$4:$D$54,'STAGE-STORAGE'!$A$4:$A$54,H1307))</f>
        <v>0</v>
      </c>
    </row>
    <row r="1308" spans="1:9" x14ac:dyDescent="0.25">
      <c r="A1308">
        <v>1305</v>
      </c>
      <c r="B1308" s="132">
        <f t="shared" si="83"/>
        <v>217.33333333333331</v>
      </c>
      <c r="C1308" s="162">
        <f>IF(B1308&lt;(MAX(USER_INPUT!$J$14:$J$2000)),FINTERP(USER_INPUT!$J$14:$J$2000,USER_INPUT!$K$14:$K$2000,HYDROGRAPH!B1308),0)</f>
        <v>0</v>
      </c>
      <c r="D1308" s="132">
        <f t="shared" si="82"/>
        <v>0</v>
      </c>
      <c r="E1308" s="162">
        <f t="shared" si="84"/>
        <v>0</v>
      </c>
      <c r="F1308" s="162">
        <f t="shared" si="85"/>
        <v>0</v>
      </c>
      <c r="G1308" s="162">
        <f>FINTERP(REFERENCE!$W$17:$W$67,REFERENCE!$V$17:$V$67,HYDROGRAPH!F1308)</f>
        <v>0</v>
      </c>
      <c r="H1308" s="132">
        <f>(F1308-G1308)/2*REFERENCE!$P$19</f>
        <v>0</v>
      </c>
      <c r="I1308">
        <f>(FINTERP('STAGE-STORAGE'!$D$4:$D$54,'STAGE-STORAGE'!$A$4:$A$54,H1308))</f>
        <v>0</v>
      </c>
    </row>
    <row r="1309" spans="1:9" x14ac:dyDescent="0.25">
      <c r="A1309">
        <v>1306</v>
      </c>
      <c r="B1309" s="132">
        <f t="shared" si="83"/>
        <v>217.5</v>
      </c>
      <c r="C1309" s="162">
        <f>IF(B1309&lt;(MAX(USER_INPUT!$J$14:$J$2000)),FINTERP(USER_INPUT!$J$14:$J$2000,USER_INPUT!$K$14:$K$2000,HYDROGRAPH!B1309),0)</f>
        <v>0</v>
      </c>
      <c r="D1309" s="132">
        <f t="shared" si="82"/>
        <v>0</v>
      </c>
      <c r="E1309" s="162">
        <f t="shared" si="84"/>
        <v>0</v>
      </c>
      <c r="F1309" s="162">
        <f t="shared" si="85"/>
        <v>0</v>
      </c>
      <c r="G1309" s="162">
        <f>FINTERP(REFERENCE!$W$17:$W$67,REFERENCE!$V$17:$V$67,HYDROGRAPH!F1309)</f>
        <v>0</v>
      </c>
      <c r="H1309" s="132">
        <f>(F1309-G1309)/2*REFERENCE!$P$19</f>
        <v>0</v>
      </c>
      <c r="I1309">
        <f>(FINTERP('STAGE-STORAGE'!$D$4:$D$54,'STAGE-STORAGE'!$A$4:$A$54,H1309))</f>
        <v>0</v>
      </c>
    </row>
    <row r="1310" spans="1:9" x14ac:dyDescent="0.25">
      <c r="A1310">
        <v>1307</v>
      </c>
      <c r="B1310" s="132">
        <f t="shared" si="83"/>
        <v>217.66666666666666</v>
      </c>
      <c r="C1310" s="162">
        <f>IF(B1310&lt;(MAX(USER_INPUT!$J$14:$J$2000)),FINTERP(USER_INPUT!$J$14:$J$2000,USER_INPUT!$K$14:$K$2000,HYDROGRAPH!B1310),0)</f>
        <v>0</v>
      </c>
      <c r="D1310" s="132">
        <f t="shared" si="82"/>
        <v>0</v>
      </c>
      <c r="E1310" s="162">
        <f t="shared" si="84"/>
        <v>0</v>
      </c>
      <c r="F1310" s="162">
        <f t="shared" si="85"/>
        <v>0</v>
      </c>
      <c r="G1310" s="162">
        <f>FINTERP(REFERENCE!$W$17:$W$67,REFERENCE!$V$17:$V$67,HYDROGRAPH!F1310)</f>
        <v>0</v>
      </c>
      <c r="H1310" s="132">
        <f>(F1310-G1310)/2*REFERENCE!$P$19</f>
        <v>0</v>
      </c>
      <c r="I1310">
        <f>(FINTERP('STAGE-STORAGE'!$D$4:$D$54,'STAGE-STORAGE'!$A$4:$A$54,H1310))</f>
        <v>0</v>
      </c>
    </row>
    <row r="1311" spans="1:9" x14ac:dyDescent="0.25">
      <c r="A1311">
        <v>1308</v>
      </c>
      <c r="B1311" s="132">
        <f t="shared" si="83"/>
        <v>217.83333333333331</v>
      </c>
      <c r="C1311" s="162">
        <f>IF(B1311&lt;(MAX(USER_INPUT!$J$14:$J$2000)),FINTERP(USER_INPUT!$J$14:$J$2000,USER_INPUT!$K$14:$K$2000,HYDROGRAPH!B1311),0)</f>
        <v>0</v>
      </c>
      <c r="D1311" s="132">
        <f t="shared" si="82"/>
        <v>0</v>
      </c>
      <c r="E1311" s="162">
        <f t="shared" si="84"/>
        <v>0</v>
      </c>
      <c r="F1311" s="162">
        <f t="shared" si="85"/>
        <v>0</v>
      </c>
      <c r="G1311" s="162">
        <f>FINTERP(REFERENCE!$W$17:$W$67,REFERENCE!$V$17:$V$67,HYDROGRAPH!F1311)</f>
        <v>0</v>
      </c>
      <c r="H1311" s="132">
        <f>(F1311-G1311)/2*REFERENCE!$P$19</f>
        <v>0</v>
      </c>
      <c r="I1311">
        <f>(FINTERP('STAGE-STORAGE'!$D$4:$D$54,'STAGE-STORAGE'!$A$4:$A$54,H1311))</f>
        <v>0</v>
      </c>
    </row>
    <row r="1312" spans="1:9" x14ac:dyDescent="0.25">
      <c r="A1312">
        <v>1309</v>
      </c>
      <c r="B1312" s="132">
        <f t="shared" si="83"/>
        <v>218</v>
      </c>
      <c r="C1312" s="162">
        <f>IF(B1312&lt;(MAX(USER_INPUT!$J$14:$J$2000)),FINTERP(USER_INPUT!$J$14:$J$2000,USER_INPUT!$K$14:$K$2000,HYDROGRAPH!B1312),0)</f>
        <v>0</v>
      </c>
      <c r="D1312" s="132">
        <f t="shared" si="82"/>
        <v>0</v>
      </c>
      <c r="E1312" s="162">
        <f t="shared" si="84"/>
        <v>0</v>
      </c>
      <c r="F1312" s="162">
        <f t="shared" si="85"/>
        <v>0</v>
      </c>
      <c r="G1312" s="162">
        <f>FINTERP(REFERENCE!$W$17:$W$67,REFERENCE!$V$17:$V$67,HYDROGRAPH!F1312)</f>
        <v>0</v>
      </c>
      <c r="H1312" s="132">
        <f>(F1312-G1312)/2*REFERENCE!$P$19</f>
        <v>0</v>
      </c>
      <c r="I1312">
        <f>(FINTERP('STAGE-STORAGE'!$D$4:$D$54,'STAGE-STORAGE'!$A$4:$A$54,H1312))</f>
        <v>0</v>
      </c>
    </row>
    <row r="1313" spans="1:9" x14ac:dyDescent="0.25">
      <c r="A1313">
        <v>1310</v>
      </c>
      <c r="B1313" s="132">
        <f t="shared" si="83"/>
        <v>218.16666666666666</v>
      </c>
      <c r="C1313" s="162">
        <f>IF(B1313&lt;(MAX(USER_INPUT!$J$14:$J$2000)),FINTERP(USER_INPUT!$J$14:$J$2000,USER_INPUT!$K$14:$K$2000,HYDROGRAPH!B1313),0)</f>
        <v>0</v>
      </c>
      <c r="D1313" s="132">
        <f t="shared" si="82"/>
        <v>0</v>
      </c>
      <c r="E1313" s="162">
        <f t="shared" si="84"/>
        <v>0</v>
      </c>
      <c r="F1313" s="162">
        <f t="shared" si="85"/>
        <v>0</v>
      </c>
      <c r="G1313" s="162">
        <f>FINTERP(REFERENCE!$W$17:$W$67,REFERENCE!$V$17:$V$67,HYDROGRAPH!F1313)</f>
        <v>0</v>
      </c>
      <c r="H1313" s="132">
        <f>(F1313-G1313)/2*REFERENCE!$P$19</f>
        <v>0</v>
      </c>
      <c r="I1313">
        <f>(FINTERP('STAGE-STORAGE'!$D$4:$D$54,'STAGE-STORAGE'!$A$4:$A$54,H1313))</f>
        <v>0</v>
      </c>
    </row>
    <row r="1314" spans="1:9" x14ac:dyDescent="0.25">
      <c r="A1314">
        <v>1311</v>
      </c>
      <c r="B1314" s="132">
        <f t="shared" si="83"/>
        <v>218.33333333333331</v>
      </c>
      <c r="C1314" s="162">
        <f>IF(B1314&lt;(MAX(USER_INPUT!$J$14:$J$2000)),FINTERP(USER_INPUT!$J$14:$J$2000,USER_INPUT!$K$14:$K$2000,HYDROGRAPH!B1314),0)</f>
        <v>0</v>
      </c>
      <c r="D1314" s="132">
        <f t="shared" si="82"/>
        <v>0</v>
      </c>
      <c r="E1314" s="162">
        <f t="shared" si="84"/>
        <v>0</v>
      </c>
      <c r="F1314" s="162">
        <f t="shared" si="85"/>
        <v>0</v>
      </c>
      <c r="G1314" s="162">
        <f>FINTERP(REFERENCE!$W$17:$W$67,REFERENCE!$V$17:$V$67,HYDROGRAPH!F1314)</f>
        <v>0</v>
      </c>
      <c r="H1314" s="132">
        <f>(F1314-G1314)/2*REFERENCE!$P$19</f>
        <v>0</v>
      </c>
      <c r="I1314">
        <f>(FINTERP('STAGE-STORAGE'!$D$4:$D$54,'STAGE-STORAGE'!$A$4:$A$54,H1314))</f>
        <v>0</v>
      </c>
    </row>
    <row r="1315" spans="1:9" x14ac:dyDescent="0.25">
      <c r="A1315">
        <v>1312</v>
      </c>
      <c r="B1315" s="132">
        <f t="shared" si="83"/>
        <v>218.5</v>
      </c>
      <c r="C1315" s="162">
        <f>IF(B1315&lt;(MAX(USER_INPUT!$J$14:$J$2000)),FINTERP(USER_INPUT!$J$14:$J$2000,USER_INPUT!$K$14:$K$2000,HYDROGRAPH!B1315),0)</f>
        <v>0</v>
      </c>
      <c r="D1315" s="132">
        <f t="shared" si="82"/>
        <v>0</v>
      </c>
      <c r="E1315" s="162">
        <f t="shared" si="84"/>
        <v>0</v>
      </c>
      <c r="F1315" s="162">
        <f t="shared" si="85"/>
        <v>0</v>
      </c>
      <c r="G1315" s="162">
        <f>FINTERP(REFERENCE!$W$17:$W$67,REFERENCE!$V$17:$V$67,HYDROGRAPH!F1315)</f>
        <v>0</v>
      </c>
      <c r="H1315" s="132">
        <f>(F1315-G1315)/2*REFERENCE!$P$19</f>
        <v>0</v>
      </c>
      <c r="I1315">
        <f>(FINTERP('STAGE-STORAGE'!$D$4:$D$54,'STAGE-STORAGE'!$A$4:$A$54,H1315))</f>
        <v>0</v>
      </c>
    </row>
    <row r="1316" spans="1:9" x14ac:dyDescent="0.25">
      <c r="A1316">
        <v>1313</v>
      </c>
      <c r="B1316" s="132">
        <f t="shared" si="83"/>
        <v>218.66666666666666</v>
      </c>
      <c r="C1316" s="162">
        <f>IF(B1316&lt;(MAX(USER_INPUT!$J$14:$J$2000)),FINTERP(USER_INPUT!$J$14:$J$2000,USER_INPUT!$K$14:$K$2000,HYDROGRAPH!B1316),0)</f>
        <v>0</v>
      </c>
      <c r="D1316" s="132">
        <f t="shared" si="82"/>
        <v>0</v>
      </c>
      <c r="E1316" s="162">
        <f t="shared" si="84"/>
        <v>0</v>
      </c>
      <c r="F1316" s="162">
        <f t="shared" si="85"/>
        <v>0</v>
      </c>
      <c r="G1316" s="162">
        <f>FINTERP(REFERENCE!$W$17:$W$67,REFERENCE!$V$17:$V$67,HYDROGRAPH!F1316)</f>
        <v>0</v>
      </c>
      <c r="H1316" s="132">
        <f>(F1316-G1316)/2*REFERENCE!$P$19</f>
        <v>0</v>
      </c>
      <c r="I1316">
        <f>(FINTERP('STAGE-STORAGE'!$D$4:$D$54,'STAGE-STORAGE'!$A$4:$A$54,H1316))</f>
        <v>0</v>
      </c>
    </row>
    <row r="1317" spans="1:9" x14ac:dyDescent="0.25">
      <c r="A1317">
        <v>1314</v>
      </c>
      <c r="B1317" s="132">
        <f t="shared" si="83"/>
        <v>218.83333333333331</v>
      </c>
      <c r="C1317" s="162">
        <f>IF(B1317&lt;(MAX(USER_INPUT!$J$14:$J$2000)),FINTERP(USER_INPUT!$J$14:$J$2000,USER_INPUT!$K$14:$K$2000,HYDROGRAPH!B1317),0)</f>
        <v>0</v>
      </c>
      <c r="D1317" s="132">
        <f t="shared" si="82"/>
        <v>0</v>
      </c>
      <c r="E1317" s="162">
        <f t="shared" si="84"/>
        <v>0</v>
      </c>
      <c r="F1317" s="162">
        <f t="shared" si="85"/>
        <v>0</v>
      </c>
      <c r="G1317" s="162">
        <f>FINTERP(REFERENCE!$W$17:$W$67,REFERENCE!$V$17:$V$67,HYDROGRAPH!F1317)</f>
        <v>0</v>
      </c>
      <c r="H1317" s="132">
        <f>(F1317-G1317)/2*REFERENCE!$P$19</f>
        <v>0</v>
      </c>
      <c r="I1317">
        <f>(FINTERP('STAGE-STORAGE'!$D$4:$D$54,'STAGE-STORAGE'!$A$4:$A$54,H1317))</f>
        <v>0</v>
      </c>
    </row>
    <row r="1318" spans="1:9" x14ac:dyDescent="0.25">
      <c r="A1318">
        <v>1315</v>
      </c>
      <c r="B1318" s="132">
        <f t="shared" si="83"/>
        <v>219</v>
      </c>
      <c r="C1318" s="162">
        <f>IF(B1318&lt;(MAX(USER_INPUT!$J$14:$J$2000)),FINTERP(USER_INPUT!$J$14:$J$2000,USER_INPUT!$K$14:$K$2000,HYDROGRAPH!B1318),0)</f>
        <v>0</v>
      </c>
      <c r="D1318" s="132">
        <f t="shared" si="82"/>
        <v>0</v>
      </c>
      <c r="E1318" s="162">
        <f t="shared" si="84"/>
        <v>0</v>
      </c>
      <c r="F1318" s="162">
        <f t="shared" si="85"/>
        <v>0</v>
      </c>
      <c r="G1318" s="162">
        <f>FINTERP(REFERENCE!$W$17:$W$67,REFERENCE!$V$17:$V$67,HYDROGRAPH!F1318)</f>
        <v>0</v>
      </c>
      <c r="H1318" s="132">
        <f>(F1318-G1318)/2*REFERENCE!$P$19</f>
        <v>0</v>
      </c>
      <c r="I1318">
        <f>(FINTERP('STAGE-STORAGE'!$D$4:$D$54,'STAGE-STORAGE'!$A$4:$A$54,H1318))</f>
        <v>0</v>
      </c>
    </row>
    <row r="1319" spans="1:9" x14ac:dyDescent="0.25">
      <c r="A1319">
        <v>1316</v>
      </c>
      <c r="B1319" s="132">
        <f t="shared" si="83"/>
        <v>219.16666666666666</v>
      </c>
      <c r="C1319" s="162">
        <f>IF(B1319&lt;(MAX(USER_INPUT!$J$14:$J$2000)),FINTERP(USER_INPUT!$J$14:$J$2000,USER_INPUT!$K$14:$K$2000,HYDROGRAPH!B1319),0)</f>
        <v>0</v>
      </c>
      <c r="D1319" s="132">
        <f t="shared" si="82"/>
        <v>0</v>
      </c>
      <c r="E1319" s="162">
        <f t="shared" si="84"/>
        <v>0</v>
      </c>
      <c r="F1319" s="162">
        <f t="shared" si="85"/>
        <v>0</v>
      </c>
      <c r="G1319" s="162">
        <f>FINTERP(REFERENCE!$W$17:$W$67,REFERENCE!$V$17:$V$67,HYDROGRAPH!F1319)</f>
        <v>0</v>
      </c>
      <c r="H1319" s="132">
        <f>(F1319-G1319)/2*REFERENCE!$P$19</f>
        <v>0</v>
      </c>
      <c r="I1319">
        <f>(FINTERP('STAGE-STORAGE'!$D$4:$D$54,'STAGE-STORAGE'!$A$4:$A$54,H1319))</f>
        <v>0</v>
      </c>
    </row>
    <row r="1320" spans="1:9" x14ac:dyDescent="0.25">
      <c r="A1320">
        <v>1317</v>
      </c>
      <c r="B1320" s="132">
        <f t="shared" si="83"/>
        <v>219.33333333333331</v>
      </c>
      <c r="C1320" s="162">
        <f>IF(B1320&lt;(MAX(USER_INPUT!$J$14:$J$2000)),FINTERP(USER_INPUT!$J$14:$J$2000,USER_INPUT!$K$14:$K$2000,HYDROGRAPH!B1320),0)</f>
        <v>0</v>
      </c>
      <c r="D1320" s="132">
        <f t="shared" si="82"/>
        <v>0</v>
      </c>
      <c r="E1320" s="162">
        <f t="shared" si="84"/>
        <v>0</v>
      </c>
      <c r="F1320" s="162">
        <f t="shared" si="85"/>
        <v>0</v>
      </c>
      <c r="G1320" s="162">
        <f>FINTERP(REFERENCE!$W$17:$W$67,REFERENCE!$V$17:$V$67,HYDROGRAPH!F1320)</f>
        <v>0</v>
      </c>
      <c r="H1320" s="132">
        <f>(F1320-G1320)/2*REFERENCE!$P$19</f>
        <v>0</v>
      </c>
      <c r="I1320">
        <f>(FINTERP('STAGE-STORAGE'!$D$4:$D$54,'STAGE-STORAGE'!$A$4:$A$54,H1320))</f>
        <v>0</v>
      </c>
    </row>
    <row r="1321" spans="1:9" x14ac:dyDescent="0.25">
      <c r="A1321">
        <v>1318</v>
      </c>
      <c r="B1321" s="132">
        <f t="shared" si="83"/>
        <v>219.5</v>
      </c>
      <c r="C1321" s="162">
        <f>IF(B1321&lt;(MAX(USER_INPUT!$J$14:$J$2000)),FINTERP(USER_INPUT!$J$14:$J$2000,USER_INPUT!$K$14:$K$2000,HYDROGRAPH!B1321),0)</f>
        <v>0</v>
      </c>
      <c r="D1321" s="132">
        <f t="shared" si="82"/>
        <v>0</v>
      </c>
      <c r="E1321" s="162">
        <f t="shared" si="84"/>
        <v>0</v>
      </c>
      <c r="F1321" s="162">
        <f t="shared" si="85"/>
        <v>0</v>
      </c>
      <c r="G1321" s="162">
        <f>FINTERP(REFERENCE!$W$17:$W$67,REFERENCE!$V$17:$V$67,HYDROGRAPH!F1321)</f>
        <v>0</v>
      </c>
      <c r="H1321" s="132">
        <f>(F1321-G1321)/2*REFERENCE!$P$19</f>
        <v>0</v>
      </c>
      <c r="I1321">
        <f>(FINTERP('STAGE-STORAGE'!$D$4:$D$54,'STAGE-STORAGE'!$A$4:$A$54,H1321))</f>
        <v>0</v>
      </c>
    </row>
    <row r="1322" spans="1:9" x14ac:dyDescent="0.25">
      <c r="A1322">
        <v>1319</v>
      </c>
      <c r="B1322" s="132">
        <f t="shared" si="83"/>
        <v>219.66666666666666</v>
      </c>
      <c r="C1322" s="162">
        <f>IF(B1322&lt;(MAX(USER_INPUT!$J$14:$J$2000)),FINTERP(USER_INPUT!$J$14:$J$2000,USER_INPUT!$K$14:$K$2000,HYDROGRAPH!B1322),0)</f>
        <v>0</v>
      </c>
      <c r="D1322" s="132">
        <f t="shared" si="82"/>
        <v>0</v>
      </c>
      <c r="E1322" s="162">
        <f t="shared" si="84"/>
        <v>0</v>
      </c>
      <c r="F1322" s="162">
        <f t="shared" si="85"/>
        <v>0</v>
      </c>
      <c r="G1322" s="162">
        <f>FINTERP(REFERENCE!$W$17:$W$67,REFERENCE!$V$17:$V$67,HYDROGRAPH!F1322)</f>
        <v>0</v>
      </c>
      <c r="H1322" s="132">
        <f>(F1322-G1322)/2*REFERENCE!$P$19</f>
        <v>0</v>
      </c>
      <c r="I1322">
        <f>(FINTERP('STAGE-STORAGE'!$D$4:$D$54,'STAGE-STORAGE'!$A$4:$A$54,H1322))</f>
        <v>0</v>
      </c>
    </row>
    <row r="1323" spans="1:9" x14ac:dyDescent="0.25">
      <c r="A1323">
        <v>1320</v>
      </c>
      <c r="B1323" s="132">
        <f t="shared" si="83"/>
        <v>219.83333333333331</v>
      </c>
      <c r="C1323" s="162">
        <f>IF(B1323&lt;(MAX(USER_INPUT!$J$14:$J$2000)),FINTERP(USER_INPUT!$J$14:$J$2000,USER_INPUT!$K$14:$K$2000,HYDROGRAPH!B1323),0)</f>
        <v>0</v>
      </c>
      <c r="D1323" s="132">
        <f t="shared" si="82"/>
        <v>0</v>
      </c>
      <c r="E1323" s="162">
        <f t="shared" si="84"/>
        <v>0</v>
      </c>
      <c r="F1323" s="162">
        <f t="shared" si="85"/>
        <v>0</v>
      </c>
      <c r="G1323" s="162">
        <f>FINTERP(REFERENCE!$W$17:$W$67,REFERENCE!$V$17:$V$67,HYDROGRAPH!F1323)</f>
        <v>0</v>
      </c>
      <c r="H1323" s="132">
        <f>(F1323-G1323)/2*REFERENCE!$P$19</f>
        <v>0</v>
      </c>
      <c r="I1323">
        <f>(FINTERP('STAGE-STORAGE'!$D$4:$D$54,'STAGE-STORAGE'!$A$4:$A$54,H1323))</f>
        <v>0</v>
      </c>
    </row>
    <row r="1324" spans="1:9" x14ac:dyDescent="0.25">
      <c r="A1324">
        <v>1321</v>
      </c>
      <c r="B1324" s="132">
        <f t="shared" si="83"/>
        <v>220</v>
      </c>
      <c r="C1324" s="162">
        <f>IF(B1324&lt;(MAX(USER_INPUT!$J$14:$J$2000)),FINTERP(USER_INPUT!$J$14:$J$2000,USER_INPUT!$K$14:$K$2000,HYDROGRAPH!B1324),0)</f>
        <v>0</v>
      </c>
      <c r="D1324" s="132">
        <f t="shared" si="82"/>
        <v>0</v>
      </c>
      <c r="E1324" s="162">
        <f t="shared" si="84"/>
        <v>0</v>
      </c>
      <c r="F1324" s="162">
        <f t="shared" si="85"/>
        <v>0</v>
      </c>
      <c r="G1324" s="162">
        <f>FINTERP(REFERENCE!$W$17:$W$67,REFERENCE!$V$17:$V$67,HYDROGRAPH!F1324)</f>
        <v>0</v>
      </c>
      <c r="H1324" s="132">
        <f>(F1324-G1324)/2*REFERENCE!$P$19</f>
        <v>0</v>
      </c>
      <c r="I1324">
        <f>(FINTERP('STAGE-STORAGE'!$D$4:$D$54,'STAGE-STORAGE'!$A$4:$A$54,H1324))</f>
        <v>0</v>
      </c>
    </row>
    <row r="1325" spans="1:9" x14ac:dyDescent="0.25">
      <c r="A1325">
        <v>1322</v>
      </c>
      <c r="B1325" s="132">
        <f t="shared" si="83"/>
        <v>220.16666666666666</v>
      </c>
      <c r="C1325" s="162">
        <f>IF(B1325&lt;(MAX(USER_INPUT!$J$14:$J$2000)),FINTERP(USER_INPUT!$J$14:$J$2000,USER_INPUT!$K$14:$K$2000,HYDROGRAPH!B1325),0)</f>
        <v>0</v>
      </c>
      <c r="D1325" s="132">
        <f t="shared" si="82"/>
        <v>0</v>
      </c>
      <c r="E1325" s="162">
        <f t="shared" si="84"/>
        <v>0</v>
      </c>
      <c r="F1325" s="162">
        <f t="shared" si="85"/>
        <v>0</v>
      </c>
      <c r="G1325" s="162">
        <f>FINTERP(REFERENCE!$W$17:$W$67,REFERENCE!$V$17:$V$67,HYDROGRAPH!F1325)</f>
        <v>0</v>
      </c>
      <c r="H1325" s="132">
        <f>(F1325-G1325)/2*REFERENCE!$P$19</f>
        <v>0</v>
      </c>
      <c r="I1325">
        <f>(FINTERP('STAGE-STORAGE'!$D$4:$D$54,'STAGE-STORAGE'!$A$4:$A$54,H1325))</f>
        <v>0</v>
      </c>
    </row>
    <row r="1326" spans="1:9" x14ac:dyDescent="0.25">
      <c r="A1326">
        <v>1323</v>
      </c>
      <c r="B1326" s="132">
        <f t="shared" si="83"/>
        <v>220.33333333333331</v>
      </c>
      <c r="C1326" s="162">
        <f>IF(B1326&lt;(MAX(USER_INPUT!$J$14:$J$2000)),FINTERP(USER_INPUT!$J$14:$J$2000,USER_INPUT!$K$14:$K$2000,HYDROGRAPH!B1326),0)</f>
        <v>0</v>
      </c>
      <c r="D1326" s="132">
        <f t="shared" si="82"/>
        <v>0</v>
      </c>
      <c r="E1326" s="162">
        <f t="shared" si="84"/>
        <v>0</v>
      </c>
      <c r="F1326" s="162">
        <f t="shared" si="85"/>
        <v>0</v>
      </c>
      <c r="G1326" s="162">
        <f>FINTERP(REFERENCE!$W$17:$W$67,REFERENCE!$V$17:$V$67,HYDROGRAPH!F1326)</f>
        <v>0</v>
      </c>
      <c r="H1326" s="132">
        <f>(F1326-G1326)/2*REFERENCE!$P$19</f>
        <v>0</v>
      </c>
      <c r="I1326">
        <f>(FINTERP('STAGE-STORAGE'!$D$4:$D$54,'STAGE-STORAGE'!$A$4:$A$54,H1326))</f>
        <v>0</v>
      </c>
    </row>
    <row r="1327" spans="1:9" x14ac:dyDescent="0.25">
      <c r="A1327">
        <v>1324</v>
      </c>
      <c r="B1327" s="132">
        <f t="shared" si="83"/>
        <v>220.5</v>
      </c>
      <c r="C1327" s="162">
        <f>IF(B1327&lt;(MAX(USER_INPUT!$J$14:$J$2000)),FINTERP(USER_INPUT!$J$14:$J$2000,USER_INPUT!$K$14:$K$2000,HYDROGRAPH!B1327),0)</f>
        <v>0</v>
      </c>
      <c r="D1327" s="132">
        <f t="shared" si="82"/>
        <v>0</v>
      </c>
      <c r="E1327" s="162">
        <f t="shared" si="84"/>
        <v>0</v>
      </c>
      <c r="F1327" s="162">
        <f t="shared" si="85"/>
        <v>0</v>
      </c>
      <c r="G1327" s="162">
        <f>FINTERP(REFERENCE!$W$17:$W$67,REFERENCE!$V$17:$V$67,HYDROGRAPH!F1327)</f>
        <v>0</v>
      </c>
      <c r="H1327" s="132">
        <f>(F1327-G1327)/2*REFERENCE!$P$19</f>
        <v>0</v>
      </c>
      <c r="I1327">
        <f>(FINTERP('STAGE-STORAGE'!$D$4:$D$54,'STAGE-STORAGE'!$A$4:$A$54,H1327))</f>
        <v>0</v>
      </c>
    </row>
    <row r="1328" spans="1:9" x14ac:dyDescent="0.25">
      <c r="A1328">
        <v>1325</v>
      </c>
      <c r="B1328" s="132">
        <f t="shared" si="83"/>
        <v>220.66666666666666</v>
      </c>
      <c r="C1328" s="162">
        <f>IF(B1328&lt;(MAX(USER_INPUT!$J$14:$J$2000)),FINTERP(USER_INPUT!$J$14:$J$2000,USER_INPUT!$K$14:$K$2000,HYDROGRAPH!B1328),0)</f>
        <v>0</v>
      </c>
      <c r="D1328" s="132">
        <f t="shared" si="82"/>
        <v>0</v>
      </c>
      <c r="E1328" s="162">
        <f t="shared" si="84"/>
        <v>0</v>
      </c>
      <c r="F1328" s="162">
        <f t="shared" si="85"/>
        <v>0</v>
      </c>
      <c r="G1328" s="162">
        <f>FINTERP(REFERENCE!$W$17:$W$67,REFERENCE!$V$17:$V$67,HYDROGRAPH!F1328)</f>
        <v>0</v>
      </c>
      <c r="H1328" s="132">
        <f>(F1328-G1328)/2*REFERENCE!$P$19</f>
        <v>0</v>
      </c>
      <c r="I1328">
        <f>(FINTERP('STAGE-STORAGE'!$D$4:$D$54,'STAGE-STORAGE'!$A$4:$A$54,H1328))</f>
        <v>0</v>
      </c>
    </row>
    <row r="1329" spans="1:9" x14ac:dyDescent="0.25">
      <c r="A1329">
        <v>1326</v>
      </c>
      <c r="B1329" s="132">
        <f t="shared" si="83"/>
        <v>220.83333333333331</v>
      </c>
      <c r="C1329" s="162">
        <f>IF(B1329&lt;(MAX(USER_INPUT!$J$14:$J$2000)),FINTERP(USER_INPUT!$J$14:$J$2000,USER_INPUT!$K$14:$K$2000,HYDROGRAPH!B1329),0)</f>
        <v>0</v>
      </c>
      <c r="D1329" s="132">
        <f t="shared" si="82"/>
        <v>0</v>
      </c>
      <c r="E1329" s="162">
        <f t="shared" si="84"/>
        <v>0</v>
      </c>
      <c r="F1329" s="162">
        <f t="shared" si="85"/>
        <v>0</v>
      </c>
      <c r="G1329" s="162">
        <f>FINTERP(REFERENCE!$W$17:$W$67,REFERENCE!$V$17:$V$67,HYDROGRAPH!F1329)</f>
        <v>0</v>
      </c>
      <c r="H1329" s="132">
        <f>(F1329-G1329)/2*REFERENCE!$P$19</f>
        <v>0</v>
      </c>
      <c r="I1329">
        <f>(FINTERP('STAGE-STORAGE'!$D$4:$D$54,'STAGE-STORAGE'!$A$4:$A$54,H1329))</f>
        <v>0</v>
      </c>
    </row>
    <row r="1330" spans="1:9" x14ac:dyDescent="0.25">
      <c r="A1330">
        <v>1327</v>
      </c>
      <c r="B1330" s="132">
        <f t="shared" si="83"/>
        <v>221</v>
      </c>
      <c r="C1330" s="162">
        <f>IF(B1330&lt;(MAX(USER_INPUT!$J$14:$J$2000)),FINTERP(USER_INPUT!$J$14:$J$2000,USER_INPUT!$K$14:$K$2000,HYDROGRAPH!B1330),0)</f>
        <v>0</v>
      </c>
      <c r="D1330" s="132">
        <f t="shared" si="82"/>
        <v>0</v>
      </c>
      <c r="E1330" s="162">
        <f t="shared" si="84"/>
        <v>0</v>
      </c>
      <c r="F1330" s="162">
        <f t="shared" si="85"/>
        <v>0</v>
      </c>
      <c r="G1330" s="162">
        <f>FINTERP(REFERENCE!$W$17:$W$67,REFERENCE!$V$17:$V$67,HYDROGRAPH!F1330)</f>
        <v>0</v>
      </c>
      <c r="H1330" s="132">
        <f>(F1330-G1330)/2*REFERENCE!$P$19</f>
        <v>0</v>
      </c>
      <c r="I1330">
        <f>(FINTERP('STAGE-STORAGE'!$D$4:$D$54,'STAGE-STORAGE'!$A$4:$A$54,H1330))</f>
        <v>0</v>
      </c>
    </row>
    <row r="1331" spans="1:9" x14ac:dyDescent="0.25">
      <c r="A1331">
        <v>1328</v>
      </c>
      <c r="B1331" s="132">
        <f t="shared" si="83"/>
        <v>221.16666666666666</v>
      </c>
      <c r="C1331" s="162">
        <f>IF(B1331&lt;(MAX(USER_INPUT!$J$14:$J$2000)),FINTERP(USER_INPUT!$J$14:$J$2000,USER_INPUT!$K$14:$K$2000,HYDROGRAPH!B1331),0)</f>
        <v>0</v>
      </c>
      <c r="D1331" s="132">
        <f t="shared" si="82"/>
        <v>0</v>
      </c>
      <c r="E1331" s="162">
        <f t="shared" si="84"/>
        <v>0</v>
      </c>
      <c r="F1331" s="162">
        <f t="shared" si="85"/>
        <v>0</v>
      </c>
      <c r="G1331" s="162">
        <f>FINTERP(REFERENCE!$W$17:$W$67,REFERENCE!$V$17:$V$67,HYDROGRAPH!F1331)</f>
        <v>0</v>
      </c>
      <c r="H1331" s="132">
        <f>(F1331-G1331)/2*REFERENCE!$P$19</f>
        <v>0</v>
      </c>
      <c r="I1331">
        <f>(FINTERP('STAGE-STORAGE'!$D$4:$D$54,'STAGE-STORAGE'!$A$4:$A$54,H1331))</f>
        <v>0</v>
      </c>
    </row>
    <row r="1332" spans="1:9" x14ac:dyDescent="0.25">
      <c r="A1332">
        <v>1329</v>
      </c>
      <c r="B1332" s="132">
        <f t="shared" si="83"/>
        <v>221.33333333333331</v>
      </c>
      <c r="C1332" s="162">
        <f>IF(B1332&lt;(MAX(USER_INPUT!$J$14:$J$2000)),FINTERP(USER_INPUT!$J$14:$J$2000,USER_INPUT!$K$14:$K$2000,HYDROGRAPH!B1332),0)</f>
        <v>0</v>
      </c>
      <c r="D1332" s="132">
        <f t="shared" si="82"/>
        <v>0</v>
      </c>
      <c r="E1332" s="162">
        <f t="shared" si="84"/>
        <v>0</v>
      </c>
      <c r="F1332" s="162">
        <f t="shared" si="85"/>
        <v>0</v>
      </c>
      <c r="G1332" s="162">
        <f>FINTERP(REFERENCE!$W$17:$W$67,REFERENCE!$V$17:$V$67,HYDROGRAPH!F1332)</f>
        <v>0</v>
      </c>
      <c r="H1332" s="132">
        <f>(F1332-G1332)/2*REFERENCE!$P$19</f>
        <v>0</v>
      </c>
      <c r="I1332">
        <f>(FINTERP('STAGE-STORAGE'!$D$4:$D$54,'STAGE-STORAGE'!$A$4:$A$54,H1332))</f>
        <v>0</v>
      </c>
    </row>
    <row r="1333" spans="1:9" x14ac:dyDescent="0.25">
      <c r="A1333">
        <v>1330</v>
      </c>
      <c r="B1333" s="132">
        <f t="shared" si="83"/>
        <v>221.5</v>
      </c>
      <c r="C1333" s="162">
        <f>IF(B1333&lt;(MAX(USER_INPUT!$J$14:$J$2000)),FINTERP(USER_INPUT!$J$14:$J$2000,USER_INPUT!$K$14:$K$2000,HYDROGRAPH!B1333),0)</f>
        <v>0</v>
      </c>
      <c r="D1333" s="132">
        <f t="shared" si="82"/>
        <v>0</v>
      </c>
      <c r="E1333" s="162">
        <f t="shared" si="84"/>
        <v>0</v>
      </c>
      <c r="F1333" s="162">
        <f t="shared" si="85"/>
        <v>0</v>
      </c>
      <c r="G1333" s="162">
        <f>FINTERP(REFERENCE!$W$17:$W$67,REFERENCE!$V$17:$V$67,HYDROGRAPH!F1333)</f>
        <v>0</v>
      </c>
      <c r="H1333" s="132">
        <f>(F1333-G1333)/2*REFERENCE!$P$19</f>
        <v>0</v>
      </c>
      <c r="I1333">
        <f>(FINTERP('STAGE-STORAGE'!$D$4:$D$54,'STAGE-STORAGE'!$A$4:$A$54,H1333))</f>
        <v>0</v>
      </c>
    </row>
    <row r="1334" spans="1:9" x14ac:dyDescent="0.25">
      <c r="A1334">
        <v>1331</v>
      </c>
      <c r="B1334" s="132">
        <f t="shared" si="83"/>
        <v>221.66666666666666</v>
      </c>
      <c r="C1334" s="162">
        <f>IF(B1334&lt;(MAX(USER_INPUT!$J$14:$J$2000)),FINTERP(USER_INPUT!$J$14:$J$2000,USER_INPUT!$K$14:$K$2000,HYDROGRAPH!B1334),0)</f>
        <v>0</v>
      </c>
      <c r="D1334" s="132">
        <f t="shared" si="82"/>
        <v>0</v>
      </c>
      <c r="E1334" s="162">
        <f t="shared" si="84"/>
        <v>0</v>
      </c>
      <c r="F1334" s="162">
        <f t="shared" si="85"/>
        <v>0</v>
      </c>
      <c r="G1334" s="162">
        <f>FINTERP(REFERENCE!$W$17:$W$67,REFERENCE!$V$17:$V$67,HYDROGRAPH!F1334)</f>
        <v>0</v>
      </c>
      <c r="H1334" s="132">
        <f>(F1334-G1334)/2*REFERENCE!$P$19</f>
        <v>0</v>
      </c>
      <c r="I1334">
        <f>(FINTERP('STAGE-STORAGE'!$D$4:$D$54,'STAGE-STORAGE'!$A$4:$A$54,H1334))</f>
        <v>0</v>
      </c>
    </row>
    <row r="1335" spans="1:9" x14ac:dyDescent="0.25">
      <c r="A1335">
        <v>1332</v>
      </c>
      <c r="B1335" s="132">
        <f t="shared" si="83"/>
        <v>221.83333333333331</v>
      </c>
      <c r="C1335" s="162">
        <f>IF(B1335&lt;(MAX(USER_INPUT!$J$14:$J$2000)),FINTERP(USER_INPUT!$J$14:$J$2000,USER_INPUT!$K$14:$K$2000,HYDROGRAPH!B1335),0)</f>
        <v>0</v>
      </c>
      <c r="D1335" s="132">
        <f t="shared" si="82"/>
        <v>0</v>
      </c>
      <c r="E1335" s="162">
        <f t="shared" si="84"/>
        <v>0</v>
      </c>
      <c r="F1335" s="162">
        <f t="shared" si="85"/>
        <v>0</v>
      </c>
      <c r="G1335" s="162">
        <f>FINTERP(REFERENCE!$W$17:$W$67,REFERENCE!$V$17:$V$67,HYDROGRAPH!F1335)</f>
        <v>0</v>
      </c>
      <c r="H1335" s="132">
        <f>(F1335-G1335)/2*REFERENCE!$P$19</f>
        <v>0</v>
      </c>
      <c r="I1335">
        <f>(FINTERP('STAGE-STORAGE'!$D$4:$D$54,'STAGE-STORAGE'!$A$4:$A$54,H1335))</f>
        <v>0</v>
      </c>
    </row>
    <row r="1336" spans="1:9" x14ac:dyDescent="0.25">
      <c r="A1336">
        <v>1333</v>
      </c>
      <c r="B1336" s="132">
        <f t="shared" si="83"/>
        <v>222</v>
      </c>
      <c r="C1336" s="162">
        <f>IF(B1336&lt;(MAX(USER_INPUT!$J$14:$J$2000)),FINTERP(USER_INPUT!$J$14:$J$2000,USER_INPUT!$K$14:$K$2000,HYDROGRAPH!B1336),0)</f>
        <v>0</v>
      </c>
      <c r="D1336" s="132">
        <f t="shared" si="82"/>
        <v>0</v>
      </c>
      <c r="E1336" s="162">
        <f t="shared" si="84"/>
        <v>0</v>
      </c>
      <c r="F1336" s="162">
        <f t="shared" si="85"/>
        <v>0</v>
      </c>
      <c r="G1336" s="162">
        <f>FINTERP(REFERENCE!$W$17:$W$67,REFERENCE!$V$17:$V$67,HYDROGRAPH!F1336)</f>
        <v>0</v>
      </c>
      <c r="H1336" s="132">
        <f>(F1336-G1336)/2*REFERENCE!$P$19</f>
        <v>0</v>
      </c>
      <c r="I1336">
        <f>(FINTERP('STAGE-STORAGE'!$D$4:$D$54,'STAGE-STORAGE'!$A$4:$A$54,H1336))</f>
        <v>0</v>
      </c>
    </row>
    <row r="1337" spans="1:9" x14ac:dyDescent="0.25">
      <c r="A1337">
        <v>1334</v>
      </c>
      <c r="B1337" s="132">
        <f t="shared" si="83"/>
        <v>222.16666666666666</v>
      </c>
      <c r="C1337" s="162">
        <f>IF(B1337&lt;(MAX(USER_INPUT!$J$14:$J$2000)),FINTERP(USER_INPUT!$J$14:$J$2000,USER_INPUT!$K$14:$K$2000,HYDROGRAPH!B1337),0)</f>
        <v>0</v>
      </c>
      <c r="D1337" s="132">
        <f t="shared" si="82"/>
        <v>0</v>
      </c>
      <c r="E1337" s="162">
        <f t="shared" si="84"/>
        <v>0</v>
      </c>
      <c r="F1337" s="162">
        <f t="shared" si="85"/>
        <v>0</v>
      </c>
      <c r="G1337" s="162">
        <f>FINTERP(REFERENCE!$W$17:$W$67,REFERENCE!$V$17:$V$67,HYDROGRAPH!F1337)</f>
        <v>0</v>
      </c>
      <c r="H1337" s="132">
        <f>(F1337-G1337)/2*REFERENCE!$P$19</f>
        <v>0</v>
      </c>
      <c r="I1337">
        <f>(FINTERP('STAGE-STORAGE'!$D$4:$D$54,'STAGE-STORAGE'!$A$4:$A$54,H1337))</f>
        <v>0</v>
      </c>
    </row>
    <row r="1338" spans="1:9" x14ac:dyDescent="0.25">
      <c r="A1338">
        <v>1335</v>
      </c>
      <c r="B1338" s="132">
        <f t="shared" si="83"/>
        <v>222.33333333333331</v>
      </c>
      <c r="C1338" s="162">
        <f>IF(B1338&lt;(MAX(USER_INPUT!$J$14:$J$2000)),FINTERP(USER_INPUT!$J$14:$J$2000,USER_INPUT!$K$14:$K$2000,HYDROGRAPH!B1338),0)</f>
        <v>0</v>
      </c>
      <c r="D1338" s="132">
        <f t="shared" si="82"/>
        <v>0</v>
      </c>
      <c r="E1338" s="162">
        <f t="shared" si="84"/>
        <v>0</v>
      </c>
      <c r="F1338" s="162">
        <f t="shared" si="85"/>
        <v>0</v>
      </c>
      <c r="G1338" s="162">
        <f>FINTERP(REFERENCE!$W$17:$W$67,REFERENCE!$V$17:$V$67,HYDROGRAPH!F1338)</f>
        <v>0</v>
      </c>
      <c r="H1338" s="132">
        <f>(F1338-G1338)/2*REFERENCE!$P$19</f>
        <v>0</v>
      </c>
      <c r="I1338">
        <f>(FINTERP('STAGE-STORAGE'!$D$4:$D$54,'STAGE-STORAGE'!$A$4:$A$54,H1338))</f>
        <v>0</v>
      </c>
    </row>
    <row r="1339" spans="1:9" x14ac:dyDescent="0.25">
      <c r="A1339">
        <v>1336</v>
      </c>
      <c r="B1339" s="132">
        <f t="shared" si="83"/>
        <v>222.5</v>
      </c>
      <c r="C1339" s="162">
        <f>IF(B1339&lt;(MAX(USER_INPUT!$J$14:$J$2000)),FINTERP(USER_INPUT!$J$14:$J$2000,USER_INPUT!$K$14:$K$2000,HYDROGRAPH!B1339),0)</f>
        <v>0</v>
      </c>
      <c r="D1339" s="132">
        <f t="shared" si="82"/>
        <v>0</v>
      </c>
      <c r="E1339" s="162">
        <f t="shared" si="84"/>
        <v>0</v>
      </c>
      <c r="F1339" s="162">
        <f t="shared" si="85"/>
        <v>0</v>
      </c>
      <c r="G1339" s="162">
        <f>FINTERP(REFERENCE!$W$17:$W$67,REFERENCE!$V$17:$V$67,HYDROGRAPH!F1339)</f>
        <v>0</v>
      </c>
      <c r="H1339" s="132">
        <f>(F1339-G1339)/2*REFERENCE!$P$19</f>
        <v>0</v>
      </c>
      <c r="I1339">
        <f>(FINTERP('STAGE-STORAGE'!$D$4:$D$54,'STAGE-STORAGE'!$A$4:$A$54,H1339))</f>
        <v>0</v>
      </c>
    </row>
    <row r="1340" spans="1:9" x14ac:dyDescent="0.25">
      <c r="A1340">
        <v>1337</v>
      </c>
      <c r="B1340" s="132">
        <f t="shared" si="83"/>
        <v>222.66666666666666</v>
      </c>
      <c r="C1340" s="162">
        <f>IF(B1340&lt;(MAX(USER_INPUT!$J$14:$J$2000)),FINTERP(USER_INPUT!$J$14:$J$2000,USER_INPUT!$K$14:$K$2000,HYDROGRAPH!B1340),0)</f>
        <v>0</v>
      </c>
      <c r="D1340" s="132">
        <f t="shared" si="82"/>
        <v>0</v>
      </c>
      <c r="E1340" s="162">
        <f t="shared" si="84"/>
        <v>0</v>
      </c>
      <c r="F1340" s="162">
        <f t="shared" si="85"/>
        <v>0</v>
      </c>
      <c r="G1340" s="162">
        <f>FINTERP(REFERENCE!$W$17:$W$67,REFERENCE!$V$17:$V$67,HYDROGRAPH!F1340)</f>
        <v>0</v>
      </c>
      <c r="H1340" s="132">
        <f>(F1340-G1340)/2*REFERENCE!$P$19</f>
        <v>0</v>
      </c>
      <c r="I1340">
        <f>(FINTERP('STAGE-STORAGE'!$D$4:$D$54,'STAGE-STORAGE'!$A$4:$A$54,H1340))</f>
        <v>0</v>
      </c>
    </row>
    <row r="1341" spans="1:9" x14ac:dyDescent="0.25">
      <c r="A1341">
        <v>1338</v>
      </c>
      <c r="B1341" s="132">
        <f t="shared" si="83"/>
        <v>222.83333333333331</v>
      </c>
      <c r="C1341" s="162">
        <f>IF(B1341&lt;(MAX(USER_INPUT!$J$14:$J$2000)),FINTERP(USER_INPUT!$J$14:$J$2000,USER_INPUT!$K$14:$K$2000,HYDROGRAPH!B1341),0)</f>
        <v>0</v>
      </c>
      <c r="D1341" s="132">
        <f t="shared" si="82"/>
        <v>0</v>
      </c>
      <c r="E1341" s="162">
        <f t="shared" si="84"/>
        <v>0</v>
      </c>
      <c r="F1341" s="162">
        <f t="shared" si="85"/>
        <v>0</v>
      </c>
      <c r="G1341" s="162">
        <f>FINTERP(REFERENCE!$W$17:$W$67,REFERENCE!$V$17:$V$67,HYDROGRAPH!F1341)</f>
        <v>0</v>
      </c>
      <c r="H1341" s="132">
        <f>(F1341-G1341)/2*REFERENCE!$P$19</f>
        <v>0</v>
      </c>
      <c r="I1341">
        <f>(FINTERP('STAGE-STORAGE'!$D$4:$D$54,'STAGE-STORAGE'!$A$4:$A$54,H1341))</f>
        <v>0</v>
      </c>
    </row>
    <row r="1342" spans="1:9" x14ac:dyDescent="0.25">
      <c r="A1342">
        <v>1339</v>
      </c>
      <c r="B1342" s="132">
        <f t="shared" si="83"/>
        <v>223</v>
      </c>
      <c r="C1342" s="162">
        <f>IF(B1342&lt;(MAX(USER_INPUT!$J$14:$J$2000)),FINTERP(USER_INPUT!$J$14:$J$2000,USER_INPUT!$K$14:$K$2000,HYDROGRAPH!B1342),0)</f>
        <v>0</v>
      </c>
      <c r="D1342" s="132">
        <f t="shared" si="82"/>
        <v>0</v>
      </c>
      <c r="E1342" s="162">
        <f t="shared" si="84"/>
        <v>0</v>
      </c>
      <c r="F1342" s="162">
        <f t="shared" si="85"/>
        <v>0</v>
      </c>
      <c r="G1342" s="162">
        <f>FINTERP(REFERENCE!$W$17:$W$67,REFERENCE!$V$17:$V$67,HYDROGRAPH!F1342)</f>
        <v>0</v>
      </c>
      <c r="H1342" s="132">
        <f>(F1342-G1342)/2*REFERENCE!$P$19</f>
        <v>0</v>
      </c>
      <c r="I1342">
        <f>(FINTERP('STAGE-STORAGE'!$D$4:$D$54,'STAGE-STORAGE'!$A$4:$A$54,H1342))</f>
        <v>0</v>
      </c>
    </row>
    <row r="1343" spans="1:9" x14ac:dyDescent="0.25">
      <c r="A1343">
        <v>1340</v>
      </c>
      <c r="B1343" s="132">
        <f t="shared" si="83"/>
        <v>223.16666666666666</v>
      </c>
      <c r="C1343" s="162">
        <f>IF(B1343&lt;(MAX(USER_INPUT!$J$14:$J$2000)),FINTERP(USER_INPUT!$J$14:$J$2000,USER_INPUT!$K$14:$K$2000,HYDROGRAPH!B1343),0)</f>
        <v>0</v>
      </c>
      <c r="D1343" s="132">
        <f t="shared" si="82"/>
        <v>0</v>
      </c>
      <c r="E1343" s="162">
        <f t="shared" si="84"/>
        <v>0</v>
      </c>
      <c r="F1343" s="162">
        <f t="shared" si="85"/>
        <v>0</v>
      </c>
      <c r="G1343" s="162">
        <f>FINTERP(REFERENCE!$W$17:$W$67,REFERENCE!$V$17:$V$67,HYDROGRAPH!F1343)</f>
        <v>0</v>
      </c>
      <c r="H1343" s="132">
        <f>(F1343-G1343)/2*REFERENCE!$P$19</f>
        <v>0</v>
      </c>
      <c r="I1343">
        <f>(FINTERP('STAGE-STORAGE'!$D$4:$D$54,'STAGE-STORAGE'!$A$4:$A$54,H1343))</f>
        <v>0</v>
      </c>
    </row>
    <row r="1344" spans="1:9" x14ac:dyDescent="0.25">
      <c r="A1344">
        <v>1341</v>
      </c>
      <c r="B1344" s="132">
        <f t="shared" si="83"/>
        <v>223.33333333333331</v>
      </c>
      <c r="C1344" s="162">
        <f>IF(B1344&lt;(MAX(USER_INPUT!$J$14:$J$2000)),FINTERP(USER_INPUT!$J$14:$J$2000,USER_INPUT!$K$14:$K$2000,HYDROGRAPH!B1344),0)</f>
        <v>0</v>
      </c>
      <c r="D1344" s="132">
        <f t="shared" si="82"/>
        <v>0</v>
      </c>
      <c r="E1344" s="162">
        <f t="shared" si="84"/>
        <v>0</v>
      </c>
      <c r="F1344" s="162">
        <f t="shared" si="85"/>
        <v>0</v>
      </c>
      <c r="G1344" s="162">
        <f>FINTERP(REFERENCE!$W$17:$W$67,REFERENCE!$V$17:$V$67,HYDROGRAPH!F1344)</f>
        <v>0</v>
      </c>
      <c r="H1344" s="132">
        <f>(F1344-G1344)/2*REFERENCE!$P$19</f>
        <v>0</v>
      </c>
      <c r="I1344">
        <f>(FINTERP('STAGE-STORAGE'!$D$4:$D$54,'STAGE-STORAGE'!$A$4:$A$54,H1344))</f>
        <v>0</v>
      </c>
    </row>
    <row r="1345" spans="1:9" x14ac:dyDescent="0.25">
      <c r="A1345">
        <v>1342</v>
      </c>
      <c r="B1345" s="132">
        <f t="shared" si="83"/>
        <v>223.5</v>
      </c>
      <c r="C1345" s="162">
        <f>IF(B1345&lt;(MAX(USER_INPUT!$J$14:$J$2000)),FINTERP(USER_INPUT!$J$14:$J$2000,USER_INPUT!$K$14:$K$2000,HYDROGRAPH!B1345),0)</f>
        <v>0</v>
      </c>
      <c r="D1345" s="132">
        <f t="shared" si="82"/>
        <v>0</v>
      </c>
      <c r="E1345" s="162">
        <f t="shared" si="84"/>
        <v>0</v>
      </c>
      <c r="F1345" s="162">
        <f t="shared" si="85"/>
        <v>0</v>
      </c>
      <c r="G1345" s="162">
        <f>FINTERP(REFERENCE!$W$17:$W$67,REFERENCE!$V$17:$V$67,HYDROGRAPH!F1345)</f>
        <v>0</v>
      </c>
      <c r="H1345" s="132">
        <f>(F1345-G1345)/2*REFERENCE!$P$19</f>
        <v>0</v>
      </c>
      <c r="I1345">
        <f>(FINTERP('STAGE-STORAGE'!$D$4:$D$54,'STAGE-STORAGE'!$A$4:$A$54,H1345))</f>
        <v>0</v>
      </c>
    </row>
    <row r="1346" spans="1:9" x14ac:dyDescent="0.25">
      <c r="A1346">
        <v>1343</v>
      </c>
      <c r="B1346" s="132">
        <f t="shared" si="83"/>
        <v>223.66666666666666</v>
      </c>
      <c r="C1346" s="162">
        <f>IF(B1346&lt;(MAX(USER_INPUT!$J$14:$J$2000)),FINTERP(USER_INPUT!$J$14:$J$2000,USER_INPUT!$K$14:$K$2000,HYDROGRAPH!B1346),0)</f>
        <v>0</v>
      </c>
      <c r="D1346" s="132">
        <f t="shared" si="82"/>
        <v>0</v>
      </c>
      <c r="E1346" s="162">
        <f t="shared" si="84"/>
        <v>0</v>
      </c>
      <c r="F1346" s="162">
        <f t="shared" si="85"/>
        <v>0</v>
      </c>
      <c r="G1346" s="162">
        <f>FINTERP(REFERENCE!$W$17:$W$67,REFERENCE!$V$17:$V$67,HYDROGRAPH!F1346)</f>
        <v>0</v>
      </c>
      <c r="H1346" s="132">
        <f>(F1346-G1346)/2*REFERENCE!$P$19</f>
        <v>0</v>
      </c>
      <c r="I1346">
        <f>(FINTERP('STAGE-STORAGE'!$D$4:$D$54,'STAGE-STORAGE'!$A$4:$A$54,H1346))</f>
        <v>0</v>
      </c>
    </row>
    <row r="1347" spans="1:9" x14ac:dyDescent="0.25">
      <c r="A1347">
        <v>1344</v>
      </c>
      <c r="B1347" s="132">
        <f t="shared" si="83"/>
        <v>223.83333333333331</v>
      </c>
      <c r="C1347" s="162">
        <f>IF(B1347&lt;(MAX(USER_INPUT!$J$14:$J$2000)),FINTERP(USER_INPUT!$J$14:$J$2000,USER_INPUT!$K$14:$K$2000,HYDROGRAPH!B1347),0)</f>
        <v>0</v>
      </c>
      <c r="D1347" s="132">
        <f t="shared" si="82"/>
        <v>0</v>
      </c>
      <c r="E1347" s="162">
        <f t="shared" si="84"/>
        <v>0</v>
      </c>
      <c r="F1347" s="162">
        <f t="shared" si="85"/>
        <v>0</v>
      </c>
      <c r="G1347" s="162">
        <f>FINTERP(REFERENCE!$W$17:$W$67,REFERENCE!$V$17:$V$67,HYDROGRAPH!F1347)</f>
        <v>0</v>
      </c>
      <c r="H1347" s="132">
        <f>(F1347-G1347)/2*REFERENCE!$P$19</f>
        <v>0</v>
      </c>
      <c r="I1347">
        <f>(FINTERP('STAGE-STORAGE'!$D$4:$D$54,'STAGE-STORAGE'!$A$4:$A$54,H1347))</f>
        <v>0</v>
      </c>
    </row>
    <row r="1348" spans="1:9" x14ac:dyDescent="0.25">
      <c r="A1348">
        <v>1345</v>
      </c>
      <c r="B1348" s="132">
        <f t="shared" si="83"/>
        <v>224</v>
      </c>
      <c r="C1348" s="162">
        <f>IF(B1348&lt;(MAX(USER_INPUT!$J$14:$J$2000)),FINTERP(USER_INPUT!$J$14:$J$2000,USER_INPUT!$K$14:$K$2000,HYDROGRAPH!B1348),0)</f>
        <v>0</v>
      </c>
      <c r="D1348" s="132">
        <f t="shared" si="82"/>
        <v>0</v>
      </c>
      <c r="E1348" s="162">
        <f t="shared" si="84"/>
        <v>0</v>
      </c>
      <c r="F1348" s="162">
        <f t="shared" si="85"/>
        <v>0</v>
      </c>
      <c r="G1348" s="162">
        <f>FINTERP(REFERENCE!$W$17:$W$67,REFERENCE!$V$17:$V$67,HYDROGRAPH!F1348)</f>
        <v>0</v>
      </c>
      <c r="H1348" s="132">
        <f>(F1348-G1348)/2*REFERENCE!$P$19</f>
        <v>0</v>
      </c>
      <c r="I1348">
        <f>(FINTERP('STAGE-STORAGE'!$D$4:$D$54,'STAGE-STORAGE'!$A$4:$A$54,H1348))</f>
        <v>0</v>
      </c>
    </row>
    <row r="1349" spans="1:9" x14ac:dyDescent="0.25">
      <c r="A1349">
        <v>1346</v>
      </c>
      <c r="B1349" s="132">
        <f t="shared" si="83"/>
        <v>224.16666666666666</v>
      </c>
      <c r="C1349" s="162">
        <f>IF(B1349&lt;(MAX(USER_INPUT!$J$14:$J$2000)),FINTERP(USER_INPUT!$J$14:$J$2000,USER_INPUT!$K$14:$K$2000,HYDROGRAPH!B1349),0)</f>
        <v>0</v>
      </c>
      <c r="D1349" s="132">
        <f t="shared" ref="D1349:D1412" si="86">C1349+C1350</f>
        <v>0</v>
      </c>
      <c r="E1349" s="162">
        <f t="shared" si="84"/>
        <v>0</v>
      </c>
      <c r="F1349" s="162">
        <f t="shared" si="85"/>
        <v>0</v>
      </c>
      <c r="G1349" s="162">
        <f>FINTERP(REFERENCE!$W$17:$W$67,REFERENCE!$V$17:$V$67,HYDROGRAPH!F1349)</f>
        <v>0</v>
      </c>
      <c r="H1349" s="132">
        <f>(F1349-G1349)/2*REFERENCE!$P$19</f>
        <v>0</v>
      </c>
      <c r="I1349">
        <f>(FINTERP('STAGE-STORAGE'!$D$4:$D$54,'STAGE-STORAGE'!$A$4:$A$54,H1349))</f>
        <v>0</v>
      </c>
    </row>
    <row r="1350" spans="1:9" x14ac:dyDescent="0.25">
      <c r="A1350">
        <v>1347</v>
      </c>
      <c r="B1350" s="132">
        <f t="shared" si="83"/>
        <v>224.33333333333331</v>
      </c>
      <c r="C1350" s="162">
        <f>IF(B1350&lt;(MAX(USER_INPUT!$J$14:$J$2000)),FINTERP(USER_INPUT!$J$14:$J$2000,USER_INPUT!$K$14:$K$2000,HYDROGRAPH!B1350),0)</f>
        <v>0</v>
      </c>
      <c r="D1350" s="132">
        <f t="shared" si="86"/>
        <v>0</v>
      </c>
      <c r="E1350" s="162">
        <f t="shared" si="84"/>
        <v>0</v>
      </c>
      <c r="F1350" s="162">
        <f t="shared" si="85"/>
        <v>0</v>
      </c>
      <c r="G1350" s="162">
        <f>FINTERP(REFERENCE!$W$17:$W$67,REFERENCE!$V$17:$V$67,HYDROGRAPH!F1350)</f>
        <v>0</v>
      </c>
      <c r="H1350" s="132">
        <f>(F1350-G1350)/2*REFERENCE!$P$19</f>
        <v>0</v>
      </c>
      <c r="I1350">
        <f>(FINTERP('STAGE-STORAGE'!$D$4:$D$54,'STAGE-STORAGE'!$A$4:$A$54,H1350))</f>
        <v>0</v>
      </c>
    </row>
    <row r="1351" spans="1:9" x14ac:dyDescent="0.25">
      <c r="A1351">
        <v>1348</v>
      </c>
      <c r="B1351" s="132">
        <f t="shared" ref="B1351:B1414" si="87">$B$5*A1350</f>
        <v>224.5</v>
      </c>
      <c r="C1351" s="162">
        <f>IF(B1351&lt;(MAX(USER_INPUT!$J$14:$J$2000)),FINTERP(USER_INPUT!$J$14:$J$2000,USER_INPUT!$K$14:$K$2000,HYDROGRAPH!B1351),0)</f>
        <v>0</v>
      </c>
      <c r="D1351" s="132">
        <f t="shared" si="86"/>
        <v>0</v>
      </c>
      <c r="E1351" s="162">
        <f t="shared" si="84"/>
        <v>0</v>
      </c>
      <c r="F1351" s="162">
        <f t="shared" si="85"/>
        <v>0</v>
      </c>
      <c r="G1351" s="162">
        <f>FINTERP(REFERENCE!$W$17:$W$67,REFERENCE!$V$17:$V$67,HYDROGRAPH!F1351)</f>
        <v>0</v>
      </c>
      <c r="H1351" s="132">
        <f>(F1351-G1351)/2*REFERENCE!$P$19</f>
        <v>0</v>
      </c>
      <c r="I1351">
        <f>(FINTERP('STAGE-STORAGE'!$D$4:$D$54,'STAGE-STORAGE'!$A$4:$A$54,H1351))</f>
        <v>0</v>
      </c>
    </row>
    <row r="1352" spans="1:9" x14ac:dyDescent="0.25">
      <c r="A1352">
        <v>1349</v>
      </c>
      <c r="B1352" s="132">
        <f t="shared" si="87"/>
        <v>224.66666666666666</v>
      </c>
      <c r="C1352" s="162">
        <f>IF(B1352&lt;(MAX(USER_INPUT!$J$14:$J$2000)),FINTERP(USER_INPUT!$J$14:$J$2000,USER_INPUT!$K$14:$K$2000,HYDROGRAPH!B1352),0)</f>
        <v>0</v>
      </c>
      <c r="D1352" s="132">
        <f t="shared" si="86"/>
        <v>0</v>
      </c>
      <c r="E1352" s="162">
        <f t="shared" si="84"/>
        <v>0</v>
      </c>
      <c r="F1352" s="162">
        <f t="shared" si="85"/>
        <v>0</v>
      </c>
      <c r="G1352" s="162">
        <f>FINTERP(REFERENCE!$W$17:$W$67,REFERENCE!$V$17:$V$67,HYDROGRAPH!F1352)</f>
        <v>0</v>
      </c>
      <c r="H1352" s="132">
        <f>(F1352-G1352)/2*REFERENCE!$P$19</f>
        <v>0</v>
      </c>
      <c r="I1352">
        <f>(FINTERP('STAGE-STORAGE'!$D$4:$D$54,'STAGE-STORAGE'!$A$4:$A$54,H1352))</f>
        <v>0</v>
      </c>
    </row>
    <row r="1353" spans="1:9" x14ac:dyDescent="0.25">
      <c r="A1353">
        <v>1350</v>
      </c>
      <c r="B1353" s="132">
        <f t="shared" si="87"/>
        <v>224.83333333333331</v>
      </c>
      <c r="C1353" s="162">
        <f>IF(B1353&lt;(MAX(USER_INPUT!$J$14:$J$2000)),FINTERP(USER_INPUT!$J$14:$J$2000,USER_INPUT!$K$14:$K$2000,HYDROGRAPH!B1353),0)</f>
        <v>0</v>
      </c>
      <c r="D1353" s="132">
        <f t="shared" si="86"/>
        <v>0</v>
      </c>
      <c r="E1353" s="162">
        <f t="shared" ref="E1353:E1416" si="88">F1352-(2*G1352)</f>
        <v>0</v>
      </c>
      <c r="F1353" s="162">
        <f t="shared" ref="F1353:F1416" si="89">D1353+E1353</f>
        <v>0</v>
      </c>
      <c r="G1353" s="162">
        <f>FINTERP(REFERENCE!$W$17:$W$67,REFERENCE!$V$17:$V$67,HYDROGRAPH!F1353)</f>
        <v>0</v>
      </c>
      <c r="H1353" s="132">
        <f>(F1353-G1353)/2*REFERENCE!$P$19</f>
        <v>0</v>
      </c>
      <c r="I1353">
        <f>(FINTERP('STAGE-STORAGE'!$D$4:$D$54,'STAGE-STORAGE'!$A$4:$A$54,H1353))</f>
        <v>0</v>
      </c>
    </row>
    <row r="1354" spans="1:9" x14ac:dyDescent="0.25">
      <c r="A1354">
        <v>1351</v>
      </c>
      <c r="B1354" s="132">
        <f t="shared" si="87"/>
        <v>225</v>
      </c>
      <c r="C1354" s="162">
        <f>IF(B1354&lt;(MAX(USER_INPUT!$J$14:$J$2000)),FINTERP(USER_INPUT!$J$14:$J$2000,USER_INPUT!$K$14:$K$2000,HYDROGRAPH!B1354),0)</f>
        <v>0</v>
      </c>
      <c r="D1354" s="132">
        <f t="shared" si="86"/>
        <v>0</v>
      </c>
      <c r="E1354" s="162">
        <f t="shared" si="88"/>
        <v>0</v>
      </c>
      <c r="F1354" s="162">
        <f t="shared" si="89"/>
        <v>0</v>
      </c>
      <c r="G1354" s="162">
        <f>FINTERP(REFERENCE!$W$17:$W$67,REFERENCE!$V$17:$V$67,HYDROGRAPH!F1354)</f>
        <v>0</v>
      </c>
      <c r="H1354" s="132">
        <f>(F1354-G1354)/2*REFERENCE!$P$19</f>
        <v>0</v>
      </c>
      <c r="I1354">
        <f>(FINTERP('STAGE-STORAGE'!$D$4:$D$54,'STAGE-STORAGE'!$A$4:$A$54,H1354))</f>
        <v>0</v>
      </c>
    </row>
    <row r="1355" spans="1:9" x14ac:dyDescent="0.25">
      <c r="A1355">
        <v>1352</v>
      </c>
      <c r="B1355" s="132">
        <f t="shared" si="87"/>
        <v>225.16666666666666</v>
      </c>
      <c r="C1355" s="162">
        <f>IF(B1355&lt;(MAX(USER_INPUT!$J$14:$J$2000)),FINTERP(USER_INPUT!$J$14:$J$2000,USER_INPUT!$K$14:$K$2000,HYDROGRAPH!B1355),0)</f>
        <v>0</v>
      </c>
      <c r="D1355" s="132">
        <f t="shared" si="86"/>
        <v>0</v>
      </c>
      <c r="E1355" s="162">
        <f t="shared" si="88"/>
        <v>0</v>
      </c>
      <c r="F1355" s="162">
        <f t="shared" si="89"/>
        <v>0</v>
      </c>
      <c r="G1355" s="162">
        <f>FINTERP(REFERENCE!$W$17:$W$67,REFERENCE!$V$17:$V$67,HYDROGRAPH!F1355)</f>
        <v>0</v>
      </c>
      <c r="H1355" s="132">
        <f>(F1355-G1355)/2*REFERENCE!$P$19</f>
        <v>0</v>
      </c>
      <c r="I1355">
        <f>(FINTERP('STAGE-STORAGE'!$D$4:$D$54,'STAGE-STORAGE'!$A$4:$A$54,H1355))</f>
        <v>0</v>
      </c>
    </row>
    <row r="1356" spans="1:9" x14ac:dyDescent="0.25">
      <c r="A1356">
        <v>1353</v>
      </c>
      <c r="B1356" s="132">
        <f t="shared" si="87"/>
        <v>225.33333333333331</v>
      </c>
      <c r="C1356" s="162">
        <f>IF(B1356&lt;(MAX(USER_INPUT!$J$14:$J$2000)),FINTERP(USER_INPUT!$J$14:$J$2000,USER_INPUT!$K$14:$K$2000,HYDROGRAPH!B1356),0)</f>
        <v>0</v>
      </c>
      <c r="D1356" s="132">
        <f t="shared" si="86"/>
        <v>0</v>
      </c>
      <c r="E1356" s="162">
        <f t="shared" si="88"/>
        <v>0</v>
      </c>
      <c r="F1356" s="162">
        <f t="shared" si="89"/>
        <v>0</v>
      </c>
      <c r="G1356" s="162">
        <f>FINTERP(REFERENCE!$W$17:$W$67,REFERENCE!$V$17:$V$67,HYDROGRAPH!F1356)</f>
        <v>0</v>
      </c>
      <c r="H1356" s="132">
        <f>(F1356-G1356)/2*REFERENCE!$P$19</f>
        <v>0</v>
      </c>
      <c r="I1356">
        <f>(FINTERP('STAGE-STORAGE'!$D$4:$D$54,'STAGE-STORAGE'!$A$4:$A$54,H1356))</f>
        <v>0</v>
      </c>
    </row>
    <row r="1357" spans="1:9" x14ac:dyDescent="0.25">
      <c r="A1357">
        <v>1354</v>
      </c>
      <c r="B1357" s="132">
        <f t="shared" si="87"/>
        <v>225.5</v>
      </c>
      <c r="C1357" s="162">
        <f>IF(B1357&lt;(MAX(USER_INPUT!$J$14:$J$2000)),FINTERP(USER_INPUT!$J$14:$J$2000,USER_INPUT!$K$14:$K$2000,HYDROGRAPH!B1357),0)</f>
        <v>0</v>
      </c>
      <c r="D1357" s="132">
        <f t="shared" si="86"/>
        <v>0</v>
      </c>
      <c r="E1357" s="162">
        <f t="shared" si="88"/>
        <v>0</v>
      </c>
      <c r="F1357" s="162">
        <f t="shared" si="89"/>
        <v>0</v>
      </c>
      <c r="G1357" s="162">
        <f>FINTERP(REFERENCE!$W$17:$W$67,REFERENCE!$V$17:$V$67,HYDROGRAPH!F1357)</f>
        <v>0</v>
      </c>
      <c r="H1357" s="132">
        <f>(F1357-G1357)/2*REFERENCE!$P$19</f>
        <v>0</v>
      </c>
      <c r="I1357">
        <f>(FINTERP('STAGE-STORAGE'!$D$4:$D$54,'STAGE-STORAGE'!$A$4:$A$54,H1357))</f>
        <v>0</v>
      </c>
    </row>
    <row r="1358" spans="1:9" x14ac:dyDescent="0.25">
      <c r="A1358">
        <v>1355</v>
      </c>
      <c r="B1358" s="132">
        <f t="shared" si="87"/>
        <v>225.66666666666666</v>
      </c>
      <c r="C1358" s="162">
        <f>IF(B1358&lt;(MAX(USER_INPUT!$J$14:$J$2000)),FINTERP(USER_INPUT!$J$14:$J$2000,USER_INPUT!$K$14:$K$2000,HYDROGRAPH!B1358),0)</f>
        <v>0</v>
      </c>
      <c r="D1358" s="132">
        <f t="shared" si="86"/>
        <v>0</v>
      </c>
      <c r="E1358" s="162">
        <f t="shared" si="88"/>
        <v>0</v>
      </c>
      <c r="F1358" s="162">
        <f t="shared" si="89"/>
        <v>0</v>
      </c>
      <c r="G1358" s="162">
        <f>FINTERP(REFERENCE!$W$17:$W$67,REFERENCE!$V$17:$V$67,HYDROGRAPH!F1358)</f>
        <v>0</v>
      </c>
      <c r="H1358" s="132">
        <f>(F1358-G1358)/2*REFERENCE!$P$19</f>
        <v>0</v>
      </c>
      <c r="I1358">
        <f>(FINTERP('STAGE-STORAGE'!$D$4:$D$54,'STAGE-STORAGE'!$A$4:$A$54,H1358))</f>
        <v>0</v>
      </c>
    </row>
    <row r="1359" spans="1:9" x14ac:dyDescent="0.25">
      <c r="A1359">
        <v>1356</v>
      </c>
      <c r="B1359" s="132">
        <f t="shared" si="87"/>
        <v>225.83333333333331</v>
      </c>
      <c r="C1359" s="162">
        <f>IF(B1359&lt;(MAX(USER_INPUT!$J$14:$J$2000)),FINTERP(USER_INPUT!$J$14:$J$2000,USER_INPUT!$K$14:$K$2000,HYDROGRAPH!B1359),0)</f>
        <v>0</v>
      </c>
      <c r="D1359" s="132">
        <f t="shared" si="86"/>
        <v>0</v>
      </c>
      <c r="E1359" s="162">
        <f t="shared" si="88"/>
        <v>0</v>
      </c>
      <c r="F1359" s="162">
        <f t="shared" si="89"/>
        <v>0</v>
      </c>
      <c r="G1359" s="162">
        <f>FINTERP(REFERENCE!$W$17:$W$67,REFERENCE!$V$17:$V$67,HYDROGRAPH!F1359)</f>
        <v>0</v>
      </c>
      <c r="H1359" s="132">
        <f>(F1359-G1359)/2*REFERENCE!$P$19</f>
        <v>0</v>
      </c>
      <c r="I1359">
        <f>(FINTERP('STAGE-STORAGE'!$D$4:$D$54,'STAGE-STORAGE'!$A$4:$A$54,H1359))</f>
        <v>0</v>
      </c>
    </row>
    <row r="1360" spans="1:9" x14ac:dyDescent="0.25">
      <c r="A1360">
        <v>1357</v>
      </c>
      <c r="B1360" s="132">
        <f t="shared" si="87"/>
        <v>226</v>
      </c>
      <c r="C1360" s="162">
        <f>IF(B1360&lt;(MAX(USER_INPUT!$J$14:$J$2000)),FINTERP(USER_INPUT!$J$14:$J$2000,USER_INPUT!$K$14:$K$2000,HYDROGRAPH!B1360),0)</f>
        <v>0</v>
      </c>
      <c r="D1360" s="132">
        <f t="shared" si="86"/>
        <v>0</v>
      </c>
      <c r="E1360" s="162">
        <f t="shared" si="88"/>
        <v>0</v>
      </c>
      <c r="F1360" s="162">
        <f t="shared" si="89"/>
        <v>0</v>
      </c>
      <c r="G1360" s="162">
        <f>FINTERP(REFERENCE!$W$17:$W$67,REFERENCE!$V$17:$V$67,HYDROGRAPH!F1360)</f>
        <v>0</v>
      </c>
      <c r="H1360" s="132">
        <f>(F1360-G1360)/2*REFERENCE!$P$19</f>
        <v>0</v>
      </c>
      <c r="I1360">
        <f>(FINTERP('STAGE-STORAGE'!$D$4:$D$54,'STAGE-STORAGE'!$A$4:$A$54,H1360))</f>
        <v>0</v>
      </c>
    </row>
    <row r="1361" spans="1:9" x14ac:dyDescent="0.25">
      <c r="A1361">
        <v>1358</v>
      </c>
      <c r="B1361" s="132">
        <f t="shared" si="87"/>
        <v>226.16666666666666</v>
      </c>
      <c r="C1361" s="162">
        <f>IF(B1361&lt;(MAX(USER_INPUT!$J$14:$J$2000)),FINTERP(USER_INPUT!$J$14:$J$2000,USER_INPUT!$K$14:$K$2000,HYDROGRAPH!B1361),0)</f>
        <v>0</v>
      </c>
      <c r="D1361" s="132">
        <f t="shared" si="86"/>
        <v>0</v>
      </c>
      <c r="E1361" s="162">
        <f t="shared" si="88"/>
        <v>0</v>
      </c>
      <c r="F1361" s="162">
        <f t="shared" si="89"/>
        <v>0</v>
      </c>
      <c r="G1361" s="162">
        <f>FINTERP(REFERENCE!$W$17:$W$67,REFERENCE!$V$17:$V$67,HYDROGRAPH!F1361)</f>
        <v>0</v>
      </c>
      <c r="H1361" s="132">
        <f>(F1361-G1361)/2*REFERENCE!$P$19</f>
        <v>0</v>
      </c>
      <c r="I1361">
        <f>(FINTERP('STAGE-STORAGE'!$D$4:$D$54,'STAGE-STORAGE'!$A$4:$A$54,H1361))</f>
        <v>0</v>
      </c>
    </row>
    <row r="1362" spans="1:9" x14ac:dyDescent="0.25">
      <c r="A1362">
        <v>1359</v>
      </c>
      <c r="B1362" s="132">
        <f t="shared" si="87"/>
        <v>226.33333333333331</v>
      </c>
      <c r="C1362" s="162">
        <f>IF(B1362&lt;(MAX(USER_INPUT!$J$14:$J$2000)),FINTERP(USER_INPUT!$J$14:$J$2000,USER_INPUT!$K$14:$K$2000,HYDROGRAPH!B1362),0)</f>
        <v>0</v>
      </c>
      <c r="D1362" s="132">
        <f t="shared" si="86"/>
        <v>0</v>
      </c>
      <c r="E1362" s="162">
        <f t="shared" si="88"/>
        <v>0</v>
      </c>
      <c r="F1362" s="162">
        <f t="shared" si="89"/>
        <v>0</v>
      </c>
      <c r="G1362" s="162">
        <f>FINTERP(REFERENCE!$W$17:$W$67,REFERENCE!$V$17:$V$67,HYDROGRAPH!F1362)</f>
        <v>0</v>
      </c>
      <c r="H1362" s="132">
        <f>(F1362-G1362)/2*REFERENCE!$P$19</f>
        <v>0</v>
      </c>
      <c r="I1362">
        <f>(FINTERP('STAGE-STORAGE'!$D$4:$D$54,'STAGE-STORAGE'!$A$4:$A$54,H1362))</f>
        <v>0</v>
      </c>
    </row>
    <row r="1363" spans="1:9" x14ac:dyDescent="0.25">
      <c r="A1363">
        <v>1360</v>
      </c>
      <c r="B1363" s="132">
        <f t="shared" si="87"/>
        <v>226.5</v>
      </c>
      <c r="C1363" s="162">
        <f>IF(B1363&lt;(MAX(USER_INPUT!$J$14:$J$2000)),FINTERP(USER_INPUT!$J$14:$J$2000,USER_INPUT!$K$14:$K$2000,HYDROGRAPH!B1363),0)</f>
        <v>0</v>
      </c>
      <c r="D1363" s="132">
        <f t="shared" si="86"/>
        <v>0</v>
      </c>
      <c r="E1363" s="162">
        <f t="shared" si="88"/>
        <v>0</v>
      </c>
      <c r="F1363" s="162">
        <f t="shared" si="89"/>
        <v>0</v>
      </c>
      <c r="G1363" s="162">
        <f>FINTERP(REFERENCE!$W$17:$W$67,REFERENCE!$V$17:$V$67,HYDROGRAPH!F1363)</f>
        <v>0</v>
      </c>
      <c r="H1363" s="132">
        <f>(F1363-G1363)/2*REFERENCE!$P$19</f>
        <v>0</v>
      </c>
      <c r="I1363">
        <f>(FINTERP('STAGE-STORAGE'!$D$4:$D$54,'STAGE-STORAGE'!$A$4:$A$54,H1363))</f>
        <v>0</v>
      </c>
    </row>
    <row r="1364" spans="1:9" x14ac:dyDescent="0.25">
      <c r="A1364">
        <v>1361</v>
      </c>
      <c r="B1364" s="132">
        <f t="shared" si="87"/>
        <v>226.66666666666666</v>
      </c>
      <c r="C1364" s="162">
        <f>IF(B1364&lt;(MAX(USER_INPUT!$J$14:$J$2000)),FINTERP(USER_INPUT!$J$14:$J$2000,USER_INPUT!$K$14:$K$2000,HYDROGRAPH!B1364),0)</f>
        <v>0</v>
      </c>
      <c r="D1364" s="132">
        <f t="shared" si="86"/>
        <v>0</v>
      </c>
      <c r="E1364" s="162">
        <f t="shared" si="88"/>
        <v>0</v>
      </c>
      <c r="F1364" s="162">
        <f t="shared" si="89"/>
        <v>0</v>
      </c>
      <c r="G1364" s="162">
        <f>FINTERP(REFERENCE!$W$17:$W$67,REFERENCE!$V$17:$V$67,HYDROGRAPH!F1364)</f>
        <v>0</v>
      </c>
      <c r="H1364" s="132">
        <f>(F1364-G1364)/2*REFERENCE!$P$19</f>
        <v>0</v>
      </c>
      <c r="I1364">
        <f>(FINTERP('STAGE-STORAGE'!$D$4:$D$54,'STAGE-STORAGE'!$A$4:$A$54,H1364))</f>
        <v>0</v>
      </c>
    </row>
    <row r="1365" spans="1:9" x14ac:dyDescent="0.25">
      <c r="A1365">
        <v>1362</v>
      </c>
      <c r="B1365" s="132">
        <f t="shared" si="87"/>
        <v>226.83333333333331</v>
      </c>
      <c r="C1365" s="162">
        <f>IF(B1365&lt;(MAX(USER_INPUT!$J$14:$J$2000)),FINTERP(USER_INPUT!$J$14:$J$2000,USER_INPUT!$K$14:$K$2000,HYDROGRAPH!B1365),0)</f>
        <v>0</v>
      </c>
      <c r="D1365" s="132">
        <f t="shared" si="86"/>
        <v>0</v>
      </c>
      <c r="E1365" s="162">
        <f t="shared" si="88"/>
        <v>0</v>
      </c>
      <c r="F1365" s="162">
        <f t="shared" si="89"/>
        <v>0</v>
      </c>
      <c r="G1365" s="162">
        <f>FINTERP(REFERENCE!$W$17:$W$67,REFERENCE!$V$17:$V$67,HYDROGRAPH!F1365)</f>
        <v>0</v>
      </c>
      <c r="H1365" s="132">
        <f>(F1365-G1365)/2*REFERENCE!$P$19</f>
        <v>0</v>
      </c>
      <c r="I1365">
        <f>(FINTERP('STAGE-STORAGE'!$D$4:$D$54,'STAGE-STORAGE'!$A$4:$A$54,H1365))</f>
        <v>0</v>
      </c>
    </row>
    <row r="1366" spans="1:9" x14ac:dyDescent="0.25">
      <c r="A1366">
        <v>1363</v>
      </c>
      <c r="B1366" s="132">
        <f t="shared" si="87"/>
        <v>227</v>
      </c>
      <c r="C1366" s="162">
        <f>IF(B1366&lt;(MAX(USER_INPUT!$J$14:$J$2000)),FINTERP(USER_INPUT!$J$14:$J$2000,USER_INPUT!$K$14:$K$2000,HYDROGRAPH!B1366),0)</f>
        <v>0</v>
      </c>
      <c r="D1366" s="132">
        <f t="shared" si="86"/>
        <v>0</v>
      </c>
      <c r="E1366" s="162">
        <f t="shared" si="88"/>
        <v>0</v>
      </c>
      <c r="F1366" s="162">
        <f t="shared" si="89"/>
        <v>0</v>
      </c>
      <c r="G1366" s="162">
        <f>FINTERP(REFERENCE!$W$17:$W$67,REFERENCE!$V$17:$V$67,HYDROGRAPH!F1366)</f>
        <v>0</v>
      </c>
      <c r="H1366" s="132">
        <f>(F1366-G1366)/2*REFERENCE!$P$19</f>
        <v>0</v>
      </c>
      <c r="I1366">
        <f>(FINTERP('STAGE-STORAGE'!$D$4:$D$54,'STAGE-STORAGE'!$A$4:$A$54,H1366))</f>
        <v>0</v>
      </c>
    </row>
    <row r="1367" spans="1:9" x14ac:dyDescent="0.25">
      <c r="A1367">
        <v>1364</v>
      </c>
      <c r="B1367" s="132">
        <f t="shared" si="87"/>
        <v>227.16666666666666</v>
      </c>
      <c r="C1367" s="162">
        <f>IF(B1367&lt;(MAX(USER_INPUT!$J$14:$J$2000)),FINTERP(USER_INPUT!$J$14:$J$2000,USER_INPUT!$K$14:$K$2000,HYDROGRAPH!B1367),0)</f>
        <v>0</v>
      </c>
      <c r="D1367" s="132">
        <f t="shared" si="86"/>
        <v>0</v>
      </c>
      <c r="E1367" s="162">
        <f t="shared" si="88"/>
        <v>0</v>
      </c>
      <c r="F1367" s="162">
        <f t="shared" si="89"/>
        <v>0</v>
      </c>
      <c r="G1367" s="162">
        <f>FINTERP(REFERENCE!$W$17:$W$67,REFERENCE!$V$17:$V$67,HYDROGRAPH!F1367)</f>
        <v>0</v>
      </c>
      <c r="H1367" s="132">
        <f>(F1367-G1367)/2*REFERENCE!$P$19</f>
        <v>0</v>
      </c>
      <c r="I1367">
        <f>(FINTERP('STAGE-STORAGE'!$D$4:$D$54,'STAGE-STORAGE'!$A$4:$A$54,H1367))</f>
        <v>0</v>
      </c>
    </row>
    <row r="1368" spans="1:9" x14ac:dyDescent="0.25">
      <c r="A1368">
        <v>1365</v>
      </c>
      <c r="B1368" s="132">
        <f t="shared" si="87"/>
        <v>227.33333333333331</v>
      </c>
      <c r="C1368" s="162">
        <f>IF(B1368&lt;(MAX(USER_INPUT!$J$14:$J$2000)),FINTERP(USER_INPUT!$J$14:$J$2000,USER_INPUT!$K$14:$K$2000,HYDROGRAPH!B1368),0)</f>
        <v>0</v>
      </c>
      <c r="D1368" s="132">
        <f t="shared" si="86"/>
        <v>0</v>
      </c>
      <c r="E1368" s="162">
        <f t="shared" si="88"/>
        <v>0</v>
      </c>
      <c r="F1368" s="162">
        <f t="shared" si="89"/>
        <v>0</v>
      </c>
      <c r="G1368" s="162">
        <f>FINTERP(REFERENCE!$W$17:$W$67,REFERENCE!$V$17:$V$67,HYDROGRAPH!F1368)</f>
        <v>0</v>
      </c>
      <c r="H1368" s="132">
        <f>(F1368-G1368)/2*REFERENCE!$P$19</f>
        <v>0</v>
      </c>
      <c r="I1368">
        <f>(FINTERP('STAGE-STORAGE'!$D$4:$D$54,'STAGE-STORAGE'!$A$4:$A$54,H1368))</f>
        <v>0</v>
      </c>
    </row>
    <row r="1369" spans="1:9" x14ac:dyDescent="0.25">
      <c r="A1369">
        <v>1366</v>
      </c>
      <c r="B1369" s="132">
        <f t="shared" si="87"/>
        <v>227.5</v>
      </c>
      <c r="C1369" s="162">
        <f>IF(B1369&lt;(MAX(USER_INPUT!$J$14:$J$2000)),FINTERP(USER_INPUT!$J$14:$J$2000,USER_INPUT!$K$14:$K$2000,HYDROGRAPH!B1369),0)</f>
        <v>0</v>
      </c>
      <c r="D1369" s="132">
        <f t="shared" si="86"/>
        <v>0</v>
      </c>
      <c r="E1369" s="162">
        <f t="shared" si="88"/>
        <v>0</v>
      </c>
      <c r="F1369" s="162">
        <f t="shared" si="89"/>
        <v>0</v>
      </c>
      <c r="G1369" s="162">
        <f>FINTERP(REFERENCE!$W$17:$W$67,REFERENCE!$V$17:$V$67,HYDROGRAPH!F1369)</f>
        <v>0</v>
      </c>
      <c r="H1369" s="132">
        <f>(F1369-G1369)/2*REFERENCE!$P$19</f>
        <v>0</v>
      </c>
      <c r="I1369">
        <f>(FINTERP('STAGE-STORAGE'!$D$4:$D$54,'STAGE-STORAGE'!$A$4:$A$54,H1369))</f>
        <v>0</v>
      </c>
    </row>
    <row r="1370" spans="1:9" x14ac:dyDescent="0.25">
      <c r="A1370">
        <v>1367</v>
      </c>
      <c r="B1370" s="132">
        <f t="shared" si="87"/>
        <v>227.66666666666666</v>
      </c>
      <c r="C1370" s="162">
        <f>IF(B1370&lt;(MAX(USER_INPUT!$J$14:$J$2000)),FINTERP(USER_INPUT!$J$14:$J$2000,USER_INPUT!$K$14:$K$2000,HYDROGRAPH!B1370),0)</f>
        <v>0</v>
      </c>
      <c r="D1370" s="132">
        <f t="shared" si="86"/>
        <v>0</v>
      </c>
      <c r="E1370" s="162">
        <f t="shared" si="88"/>
        <v>0</v>
      </c>
      <c r="F1370" s="162">
        <f t="shared" si="89"/>
        <v>0</v>
      </c>
      <c r="G1370" s="162">
        <f>FINTERP(REFERENCE!$W$17:$W$67,REFERENCE!$V$17:$V$67,HYDROGRAPH!F1370)</f>
        <v>0</v>
      </c>
      <c r="H1370" s="132">
        <f>(F1370-G1370)/2*REFERENCE!$P$19</f>
        <v>0</v>
      </c>
      <c r="I1370">
        <f>(FINTERP('STAGE-STORAGE'!$D$4:$D$54,'STAGE-STORAGE'!$A$4:$A$54,H1370))</f>
        <v>0</v>
      </c>
    </row>
    <row r="1371" spans="1:9" x14ac:dyDescent="0.25">
      <c r="A1371">
        <v>1368</v>
      </c>
      <c r="B1371" s="132">
        <f t="shared" si="87"/>
        <v>227.83333333333331</v>
      </c>
      <c r="C1371" s="162">
        <f>IF(B1371&lt;(MAX(USER_INPUT!$J$14:$J$2000)),FINTERP(USER_INPUT!$J$14:$J$2000,USER_INPUT!$K$14:$K$2000,HYDROGRAPH!B1371),0)</f>
        <v>0</v>
      </c>
      <c r="D1371" s="132">
        <f t="shared" si="86"/>
        <v>0</v>
      </c>
      <c r="E1371" s="162">
        <f t="shared" si="88"/>
        <v>0</v>
      </c>
      <c r="F1371" s="162">
        <f t="shared" si="89"/>
        <v>0</v>
      </c>
      <c r="G1371" s="162">
        <f>FINTERP(REFERENCE!$W$17:$W$67,REFERENCE!$V$17:$V$67,HYDROGRAPH!F1371)</f>
        <v>0</v>
      </c>
      <c r="H1371" s="132">
        <f>(F1371-G1371)/2*REFERENCE!$P$19</f>
        <v>0</v>
      </c>
      <c r="I1371">
        <f>(FINTERP('STAGE-STORAGE'!$D$4:$D$54,'STAGE-STORAGE'!$A$4:$A$54,H1371))</f>
        <v>0</v>
      </c>
    </row>
    <row r="1372" spans="1:9" x14ac:dyDescent="0.25">
      <c r="A1372">
        <v>1369</v>
      </c>
      <c r="B1372" s="132">
        <f t="shared" si="87"/>
        <v>228</v>
      </c>
      <c r="C1372" s="162">
        <f>IF(B1372&lt;(MAX(USER_INPUT!$J$14:$J$2000)),FINTERP(USER_INPUT!$J$14:$J$2000,USER_INPUT!$K$14:$K$2000,HYDROGRAPH!B1372),0)</f>
        <v>0</v>
      </c>
      <c r="D1372" s="132">
        <f t="shared" si="86"/>
        <v>0</v>
      </c>
      <c r="E1372" s="162">
        <f t="shared" si="88"/>
        <v>0</v>
      </c>
      <c r="F1372" s="162">
        <f t="shared" si="89"/>
        <v>0</v>
      </c>
      <c r="G1372" s="162">
        <f>FINTERP(REFERENCE!$W$17:$W$67,REFERENCE!$V$17:$V$67,HYDROGRAPH!F1372)</f>
        <v>0</v>
      </c>
      <c r="H1372" s="132">
        <f>(F1372-G1372)/2*REFERENCE!$P$19</f>
        <v>0</v>
      </c>
      <c r="I1372">
        <f>(FINTERP('STAGE-STORAGE'!$D$4:$D$54,'STAGE-STORAGE'!$A$4:$A$54,H1372))</f>
        <v>0</v>
      </c>
    </row>
    <row r="1373" spans="1:9" x14ac:dyDescent="0.25">
      <c r="A1373">
        <v>1370</v>
      </c>
      <c r="B1373" s="132">
        <f t="shared" si="87"/>
        <v>228.16666666666666</v>
      </c>
      <c r="C1373" s="162">
        <f>IF(B1373&lt;(MAX(USER_INPUT!$J$14:$J$2000)),FINTERP(USER_INPUT!$J$14:$J$2000,USER_INPUT!$K$14:$K$2000,HYDROGRAPH!B1373),0)</f>
        <v>0</v>
      </c>
      <c r="D1373" s="132">
        <f t="shared" si="86"/>
        <v>0</v>
      </c>
      <c r="E1373" s="162">
        <f t="shared" si="88"/>
        <v>0</v>
      </c>
      <c r="F1373" s="162">
        <f t="shared" si="89"/>
        <v>0</v>
      </c>
      <c r="G1373" s="162">
        <f>FINTERP(REFERENCE!$W$17:$W$67,REFERENCE!$V$17:$V$67,HYDROGRAPH!F1373)</f>
        <v>0</v>
      </c>
      <c r="H1373" s="132">
        <f>(F1373-G1373)/2*REFERENCE!$P$19</f>
        <v>0</v>
      </c>
      <c r="I1373">
        <f>(FINTERP('STAGE-STORAGE'!$D$4:$D$54,'STAGE-STORAGE'!$A$4:$A$54,H1373))</f>
        <v>0</v>
      </c>
    </row>
    <row r="1374" spans="1:9" x14ac:dyDescent="0.25">
      <c r="A1374">
        <v>1371</v>
      </c>
      <c r="B1374" s="132">
        <f t="shared" si="87"/>
        <v>228.33333333333331</v>
      </c>
      <c r="C1374" s="162">
        <f>IF(B1374&lt;(MAX(USER_INPUT!$J$14:$J$2000)),FINTERP(USER_INPUT!$J$14:$J$2000,USER_INPUT!$K$14:$K$2000,HYDROGRAPH!B1374),0)</f>
        <v>0</v>
      </c>
      <c r="D1374" s="132">
        <f t="shared" si="86"/>
        <v>0</v>
      </c>
      <c r="E1374" s="162">
        <f t="shared" si="88"/>
        <v>0</v>
      </c>
      <c r="F1374" s="162">
        <f t="shared" si="89"/>
        <v>0</v>
      </c>
      <c r="G1374" s="162">
        <f>FINTERP(REFERENCE!$W$17:$W$67,REFERENCE!$V$17:$V$67,HYDROGRAPH!F1374)</f>
        <v>0</v>
      </c>
      <c r="H1374" s="132">
        <f>(F1374-G1374)/2*REFERENCE!$P$19</f>
        <v>0</v>
      </c>
      <c r="I1374">
        <f>(FINTERP('STAGE-STORAGE'!$D$4:$D$54,'STAGE-STORAGE'!$A$4:$A$54,H1374))</f>
        <v>0</v>
      </c>
    </row>
    <row r="1375" spans="1:9" x14ac:dyDescent="0.25">
      <c r="A1375">
        <v>1372</v>
      </c>
      <c r="B1375" s="132">
        <f t="shared" si="87"/>
        <v>228.5</v>
      </c>
      <c r="C1375" s="162">
        <f>IF(B1375&lt;(MAX(USER_INPUT!$J$14:$J$2000)),FINTERP(USER_INPUT!$J$14:$J$2000,USER_INPUT!$K$14:$K$2000,HYDROGRAPH!B1375),0)</f>
        <v>0</v>
      </c>
      <c r="D1375" s="132">
        <f t="shared" si="86"/>
        <v>0</v>
      </c>
      <c r="E1375" s="162">
        <f t="shared" si="88"/>
        <v>0</v>
      </c>
      <c r="F1375" s="162">
        <f t="shared" si="89"/>
        <v>0</v>
      </c>
      <c r="G1375" s="162">
        <f>FINTERP(REFERENCE!$W$17:$W$67,REFERENCE!$V$17:$V$67,HYDROGRAPH!F1375)</f>
        <v>0</v>
      </c>
      <c r="H1375" s="132">
        <f>(F1375-G1375)/2*REFERENCE!$P$19</f>
        <v>0</v>
      </c>
      <c r="I1375">
        <f>(FINTERP('STAGE-STORAGE'!$D$4:$D$54,'STAGE-STORAGE'!$A$4:$A$54,H1375))</f>
        <v>0</v>
      </c>
    </row>
    <row r="1376" spans="1:9" x14ac:dyDescent="0.25">
      <c r="A1376">
        <v>1373</v>
      </c>
      <c r="B1376" s="132">
        <f t="shared" si="87"/>
        <v>228.66666666666666</v>
      </c>
      <c r="C1376" s="162">
        <f>IF(B1376&lt;(MAX(USER_INPUT!$J$14:$J$2000)),FINTERP(USER_INPUT!$J$14:$J$2000,USER_INPUT!$K$14:$K$2000,HYDROGRAPH!B1376),0)</f>
        <v>0</v>
      </c>
      <c r="D1376" s="132">
        <f t="shared" si="86"/>
        <v>0</v>
      </c>
      <c r="E1376" s="162">
        <f t="shared" si="88"/>
        <v>0</v>
      </c>
      <c r="F1376" s="162">
        <f t="shared" si="89"/>
        <v>0</v>
      </c>
      <c r="G1376" s="162">
        <f>FINTERP(REFERENCE!$W$17:$W$67,REFERENCE!$V$17:$V$67,HYDROGRAPH!F1376)</f>
        <v>0</v>
      </c>
      <c r="H1376" s="132">
        <f>(F1376-G1376)/2*REFERENCE!$P$19</f>
        <v>0</v>
      </c>
      <c r="I1376">
        <f>(FINTERP('STAGE-STORAGE'!$D$4:$D$54,'STAGE-STORAGE'!$A$4:$A$54,H1376))</f>
        <v>0</v>
      </c>
    </row>
    <row r="1377" spans="1:9" x14ac:dyDescent="0.25">
      <c r="A1377">
        <v>1374</v>
      </c>
      <c r="B1377" s="132">
        <f t="shared" si="87"/>
        <v>228.83333333333331</v>
      </c>
      <c r="C1377" s="162">
        <f>IF(B1377&lt;(MAX(USER_INPUT!$J$14:$J$2000)),FINTERP(USER_INPUT!$J$14:$J$2000,USER_INPUT!$K$14:$K$2000,HYDROGRAPH!B1377),0)</f>
        <v>0</v>
      </c>
      <c r="D1377" s="132">
        <f t="shared" si="86"/>
        <v>0</v>
      </c>
      <c r="E1377" s="162">
        <f t="shared" si="88"/>
        <v>0</v>
      </c>
      <c r="F1377" s="162">
        <f t="shared" si="89"/>
        <v>0</v>
      </c>
      <c r="G1377" s="162">
        <f>FINTERP(REFERENCE!$W$17:$W$67,REFERENCE!$V$17:$V$67,HYDROGRAPH!F1377)</f>
        <v>0</v>
      </c>
      <c r="H1377" s="132">
        <f>(F1377-G1377)/2*REFERENCE!$P$19</f>
        <v>0</v>
      </c>
      <c r="I1377">
        <f>(FINTERP('STAGE-STORAGE'!$D$4:$D$54,'STAGE-STORAGE'!$A$4:$A$54,H1377))</f>
        <v>0</v>
      </c>
    </row>
    <row r="1378" spans="1:9" x14ac:dyDescent="0.25">
      <c r="A1378">
        <v>1375</v>
      </c>
      <c r="B1378" s="132">
        <f t="shared" si="87"/>
        <v>229</v>
      </c>
      <c r="C1378" s="162">
        <f>IF(B1378&lt;(MAX(USER_INPUT!$J$14:$J$2000)),FINTERP(USER_INPUT!$J$14:$J$2000,USER_INPUT!$K$14:$K$2000,HYDROGRAPH!B1378),0)</f>
        <v>0</v>
      </c>
      <c r="D1378" s="132">
        <f t="shared" si="86"/>
        <v>0</v>
      </c>
      <c r="E1378" s="162">
        <f t="shared" si="88"/>
        <v>0</v>
      </c>
      <c r="F1378" s="162">
        <f t="shared" si="89"/>
        <v>0</v>
      </c>
      <c r="G1378" s="162">
        <f>FINTERP(REFERENCE!$W$17:$W$67,REFERENCE!$V$17:$V$67,HYDROGRAPH!F1378)</f>
        <v>0</v>
      </c>
      <c r="H1378" s="132">
        <f>(F1378-G1378)/2*REFERENCE!$P$19</f>
        <v>0</v>
      </c>
      <c r="I1378">
        <f>(FINTERP('STAGE-STORAGE'!$D$4:$D$54,'STAGE-STORAGE'!$A$4:$A$54,H1378))</f>
        <v>0</v>
      </c>
    </row>
    <row r="1379" spans="1:9" x14ac:dyDescent="0.25">
      <c r="A1379">
        <v>1376</v>
      </c>
      <c r="B1379" s="132">
        <f t="shared" si="87"/>
        <v>229.16666666666666</v>
      </c>
      <c r="C1379" s="162">
        <f>IF(B1379&lt;(MAX(USER_INPUT!$J$14:$J$2000)),FINTERP(USER_INPUT!$J$14:$J$2000,USER_INPUT!$K$14:$K$2000,HYDROGRAPH!B1379),0)</f>
        <v>0</v>
      </c>
      <c r="D1379" s="132">
        <f t="shared" si="86"/>
        <v>0</v>
      </c>
      <c r="E1379" s="162">
        <f t="shared" si="88"/>
        <v>0</v>
      </c>
      <c r="F1379" s="162">
        <f t="shared" si="89"/>
        <v>0</v>
      </c>
      <c r="G1379" s="162">
        <f>FINTERP(REFERENCE!$W$17:$W$67,REFERENCE!$V$17:$V$67,HYDROGRAPH!F1379)</f>
        <v>0</v>
      </c>
      <c r="H1379" s="132">
        <f>(F1379-G1379)/2*REFERENCE!$P$19</f>
        <v>0</v>
      </c>
      <c r="I1379">
        <f>(FINTERP('STAGE-STORAGE'!$D$4:$D$54,'STAGE-STORAGE'!$A$4:$A$54,H1379))</f>
        <v>0</v>
      </c>
    </row>
    <row r="1380" spans="1:9" x14ac:dyDescent="0.25">
      <c r="A1380">
        <v>1377</v>
      </c>
      <c r="B1380" s="132">
        <f t="shared" si="87"/>
        <v>229.33333333333331</v>
      </c>
      <c r="C1380" s="162">
        <f>IF(B1380&lt;(MAX(USER_INPUT!$J$14:$J$2000)),FINTERP(USER_INPUT!$J$14:$J$2000,USER_INPUT!$K$14:$K$2000,HYDROGRAPH!B1380),0)</f>
        <v>0</v>
      </c>
      <c r="D1380" s="132">
        <f t="shared" si="86"/>
        <v>0</v>
      </c>
      <c r="E1380" s="162">
        <f t="shared" si="88"/>
        <v>0</v>
      </c>
      <c r="F1380" s="162">
        <f t="shared" si="89"/>
        <v>0</v>
      </c>
      <c r="G1380" s="162">
        <f>FINTERP(REFERENCE!$W$17:$W$67,REFERENCE!$V$17:$V$67,HYDROGRAPH!F1380)</f>
        <v>0</v>
      </c>
      <c r="H1380" s="132">
        <f>(F1380-G1380)/2*REFERENCE!$P$19</f>
        <v>0</v>
      </c>
      <c r="I1380">
        <f>(FINTERP('STAGE-STORAGE'!$D$4:$D$54,'STAGE-STORAGE'!$A$4:$A$54,H1380))</f>
        <v>0</v>
      </c>
    </row>
    <row r="1381" spans="1:9" x14ac:dyDescent="0.25">
      <c r="A1381">
        <v>1378</v>
      </c>
      <c r="B1381" s="132">
        <f t="shared" si="87"/>
        <v>229.5</v>
      </c>
      <c r="C1381" s="162">
        <f>IF(B1381&lt;(MAX(USER_INPUT!$J$14:$J$2000)),FINTERP(USER_INPUT!$J$14:$J$2000,USER_INPUT!$K$14:$K$2000,HYDROGRAPH!B1381),0)</f>
        <v>0</v>
      </c>
      <c r="D1381" s="132">
        <f t="shared" si="86"/>
        <v>0</v>
      </c>
      <c r="E1381" s="162">
        <f t="shared" si="88"/>
        <v>0</v>
      </c>
      <c r="F1381" s="162">
        <f t="shared" si="89"/>
        <v>0</v>
      </c>
      <c r="G1381" s="162">
        <f>FINTERP(REFERENCE!$W$17:$W$67,REFERENCE!$V$17:$V$67,HYDROGRAPH!F1381)</f>
        <v>0</v>
      </c>
      <c r="H1381" s="132">
        <f>(F1381-G1381)/2*REFERENCE!$P$19</f>
        <v>0</v>
      </c>
      <c r="I1381">
        <f>(FINTERP('STAGE-STORAGE'!$D$4:$D$54,'STAGE-STORAGE'!$A$4:$A$54,H1381))</f>
        <v>0</v>
      </c>
    </row>
    <row r="1382" spans="1:9" x14ac:dyDescent="0.25">
      <c r="A1382">
        <v>1379</v>
      </c>
      <c r="B1382" s="132">
        <f t="shared" si="87"/>
        <v>229.66666666666666</v>
      </c>
      <c r="C1382" s="162">
        <f>IF(B1382&lt;(MAX(USER_INPUT!$J$14:$J$2000)),FINTERP(USER_INPUT!$J$14:$J$2000,USER_INPUT!$K$14:$K$2000,HYDROGRAPH!B1382),0)</f>
        <v>0</v>
      </c>
      <c r="D1382" s="132">
        <f t="shared" si="86"/>
        <v>0</v>
      </c>
      <c r="E1382" s="162">
        <f t="shared" si="88"/>
        <v>0</v>
      </c>
      <c r="F1382" s="162">
        <f t="shared" si="89"/>
        <v>0</v>
      </c>
      <c r="G1382" s="162">
        <f>FINTERP(REFERENCE!$W$17:$W$67,REFERENCE!$V$17:$V$67,HYDROGRAPH!F1382)</f>
        <v>0</v>
      </c>
      <c r="H1382" s="132">
        <f>(F1382-G1382)/2*REFERENCE!$P$19</f>
        <v>0</v>
      </c>
      <c r="I1382">
        <f>(FINTERP('STAGE-STORAGE'!$D$4:$D$54,'STAGE-STORAGE'!$A$4:$A$54,H1382))</f>
        <v>0</v>
      </c>
    </row>
    <row r="1383" spans="1:9" x14ac:dyDescent="0.25">
      <c r="A1383">
        <v>1380</v>
      </c>
      <c r="B1383" s="132">
        <f t="shared" si="87"/>
        <v>229.83333333333331</v>
      </c>
      <c r="C1383" s="162">
        <f>IF(B1383&lt;(MAX(USER_INPUT!$J$14:$J$2000)),FINTERP(USER_INPUT!$J$14:$J$2000,USER_INPUT!$K$14:$K$2000,HYDROGRAPH!B1383),0)</f>
        <v>0</v>
      </c>
      <c r="D1383" s="132">
        <f t="shared" si="86"/>
        <v>0</v>
      </c>
      <c r="E1383" s="162">
        <f t="shared" si="88"/>
        <v>0</v>
      </c>
      <c r="F1383" s="162">
        <f t="shared" si="89"/>
        <v>0</v>
      </c>
      <c r="G1383" s="162">
        <f>FINTERP(REFERENCE!$W$17:$W$67,REFERENCE!$V$17:$V$67,HYDROGRAPH!F1383)</f>
        <v>0</v>
      </c>
      <c r="H1383" s="132">
        <f>(F1383-G1383)/2*REFERENCE!$P$19</f>
        <v>0</v>
      </c>
      <c r="I1383">
        <f>(FINTERP('STAGE-STORAGE'!$D$4:$D$54,'STAGE-STORAGE'!$A$4:$A$54,H1383))</f>
        <v>0</v>
      </c>
    </row>
    <row r="1384" spans="1:9" x14ac:dyDescent="0.25">
      <c r="A1384">
        <v>1381</v>
      </c>
      <c r="B1384" s="132">
        <f t="shared" si="87"/>
        <v>230</v>
      </c>
      <c r="C1384" s="162">
        <f>IF(B1384&lt;(MAX(USER_INPUT!$J$14:$J$2000)),FINTERP(USER_INPUT!$J$14:$J$2000,USER_INPUT!$K$14:$K$2000,HYDROGRAPH!B1384),0)</f>
        <v>0</v>
      </c>
      <c r="D1384" s="132">
        <f t="shared" si="86"/>
        <v>0</v>
      </c>
      <c r="E1384" s="162">
        <f t="shared" si="88"/>
        <v>0</v>
      </c>
      <c r="F1384" s="162">
        <f t="shared" si="89"/>
        <v>0</v>
      </c>
      <c r="G1384" s="162">
        <f>FINTERP(REFERENCE!$W$17:$W$67,REFERENCE!$V$17:$V$67,HYDROGRAPH!F1384)</f>
        <v>0</v>
      </c>
      <c r="H1384" s="132">
        <f>(F1384-G1384)/2*REFERENCE!$P$19</f>
        <v>0</v>
      </c>
      <c r="I1384">
        <f>(FINTERP('STAGE-STORAGE'!$D$4:$D$54,'STAGE-STORAGE'!$A$4:$A$54,H1384))</f>
        <v>0</v>
      </c>
    </row>
    <row r="1385" spans="1:9" x14ac:dyDescent="0.25">
      <c r="A1385">
        <v>1382</v>
      </c>
      <c r="B1385" s="132">
        <f t="shared" si="87"/>
        <v>230.16666666666666</v>
      </c>
      <c r="C1385" s="162">
        <f>IF(B1385&lt;(MAX(USER_INPUT!$J$14:$J$2000)),FINTERP(USER_INPUT!$J$14:$J$2000,USER_INPUT!$K$14:$K$2000,HYDROGRAPH!B1385),0)</f>
        <v>0</v>
      </c>
      <c r="D1385" s="132">
        <f t="shared" si="86"/>
        <v>0</v>
      </c>
      <c r="E1385" s="162">
        <f t="shared" si="88"/>
        <v>0</v>
      </c>
      <c r="F1385" s="162">
        <f t="shared" si="89"/>
        <v>0</v>
      </c>
      <c r="G1385" s="162">
        <f>FINTERP(REFERENCE!$W$17:$W$67,REFERENCE!$V$17:$V$67,HYDROGRAPH!F1385)</f>
        <v>0</v>
      </c>
      <c r="H1385" s="132">
        <f>(F1385-G1385)/2*REFERENCE!$P$19</f>
        <v>0</v>
      </c>
      <c r="I1385">
        <f>(FINTERP('STAGE-STORAGE'!$D$4:$D$54,'STAGE-STORAGE'!$A$4:$A$54,H1385))</f>
        <v>0</v>
      </c>
    </row>
    <row r="1386" spans="1:9" x14ac:dyDescent="0.25">
      <c r="A1386">
        <v>1383</v>
      </c>
      <c r="B1386" s="132">
        <f t="shared" si="87"/>
        <v>230.33333333333331</v>
      </c>
      <c r="C1386" s="162">
        <f>IF(B1386&lt;(MAX(USER_INPUT!$J$14:$J$2000)),FINTERP(USER_INPUT!$J$14:$J$2000,USER_INPUT!$K$14:$K$2000,HYDROGRAPH!B1386),0)</f>
        <v>0</v>
      </c>
      <c r="D1386" s="132">
        <f t="shared" si="86"/>
        <v>0</v>
      </c>
      <c r="E1386" s="162">
        <f t="shared" si="88"/>
        <v>0</v>
      </c>
      <c r="F1386" s="162">
        <f t="shared" si="89"/>
        <v>0</v>
      </c>
      <c r="G1386" s="162">
        <f>FINTERP(REFERENCE!$W$17:$W$67,REFERENCE!$V$17:$V$67,HYDROGRAPH!F1386)</f>
        <v>0</v>
      </c>
      <c r="H1386" s="132">
        <f>(F1386-G1386)/2*REFERENCE!$P$19</f>
        <v>0</v>
      </c>
      <c r="I1386">
        <f>(FINTERP('STAGE-STORAGE'!$D$4:$D$54,'STAGE-STORAGE'!$A$4:$A$54,H1386))</f>
        <v>0</v>
      </c>
    </row>
    <row r="1387" spans="1:9" x14ac:dyDescent="0.25">
      <c r="A1387">
        <v>1384</v>
      </c>
      <c r="B1387" s="132">
        <f t="shared" si="87"/>
        <v>230.5</v>
      </c>
      <c r="C1387" s="162">
        <f>IF(B1387&lt;(MAX(USER_INPUT!$J$14:$J$2000)),FINTERP(USER_INPUT!$J$14:$J$2000,USER_INPUT!$K$14:$K$2000,HYDROGRAPH!B1387),0)</f>
        <v>0</v>
      </c>
      <c r="D1387" s="132">
        <f t="shared" si="86"/>
        <v>0</v>
      </c>
      <c r="E1387" s="162">
        <f t="shared" si="88"/>
        <v>0</v>
      </c>
      <c r="F1387" s="162">
        <f t="shared" si="89"/>
        <v>0</v>
      </c>
      <c r="G1387" s="162">
        <f>FINTERP(REFERENCE!$W$17:$W$67,REFERENCE!$V$17:$V$67,HYDROGRAPH!F1387)</f>
        <v>0</v>
      </c>
      <c r="H1387" s="132">
        <f>(F1387-G1387)/2*REFERENCE!$P$19</f>
        <v>0</v>
      </c>
      <c r="I1387">
        <f>(FINTERP('STAGE-STORAGE'!$D$4:$D$54,'STAGE-STORAGE'!$A$4:$A$54,H1387))</f>
        <v>0</v>
      </c>
    </row>
    <row r="1388" spans="1:9" x14ac:dyDescent="0.25">
      <c r="A1388">
        <v>1385</v>
      </c>
      <c r="B1388" s="132">
        <f t="shared" si="87"/>
        <v>230.66666666666666</v>
      </c>
      <c r="C1388" s="162">
        <f>IF(B1388&lt;(MAX(USER_INPUT!$J$14:$J$2000)),FINTERP(USER_INPUT!$J$14:$J$2000,USER_INPUT!$K$14:$K$2000,HYDROGRAPH!B1388),0)</f>
        <v>0</v>
      </c>
      <c r="D1388" s="132">
        <f t="shared" si="86"/>
        <v>0</v>
      </c>
      <c r="E1388" s="162">
        <f t="shared" si="88"/>
        <v>0</v>
      </c>
      <c r="F1388" s="162">
        <f t="shared" si="89"/>
        <v>0</v>
      </c>
      <c r="G1388" s="162">
        <f>FINTERP(REFERENCE!$W$17:$W$67,REFERENCE!$V$17:$V$67,HYDROGRAPH!F1388)</f>
        <v>0</v>
      </c>
      <c r="H1388" s="132">
        <f>(F1388-G1388)/2*REFERENCE!$P$19</f>
        <v>0</v>
      </c>
      <c r="I1388">
        <f>(FINTERP('STAGE-STORAGE'!$D$4:$D$54,'STAGE-STORAGE'!$A$4:$A$54,H1388))</f>
        <v>0</v>
      </c>
    </row>
    <row r="1389" spans="1:9" x14ac:dyDescent="0.25">
      <c r="A1389">
        <v>1386</v>
      </c>
      <c r="B1389" s="132">
        <f t="shared" si="87"/>
        <v>230.83333333333331</v>
      </c>
      <c r="C1389" s="162">
        <f>IF(B1389&lt;(MAX(USER_INPUT!$J$14:$J$2000)),FINTERP(USER_INPUT!$J$14:$J$2000,USER_INPUT!$K$14:$K$2000,HYDROGRAPH!B1389),0)</f>
        <v>0</v>
      </c>
      <c r="D1389" s="132">
        <f t="shared" si="86"/>
        <v>0</v>
      </c>
      <c r="E1389" s="162">
        <f t="shared" si="88"/>
        <v>0</v>
      </c>
      <c r="F1389" s="162">
        <f t="shared" si="89"/>
        <v>0</v>
      </c>
      <c r="G1389" s="162">
        <f>FINTERP(REFERENCE!$W$17:$W$67,REFERENCE!$V$17:$V$67,HYDROGRAPH!F1389)</f>
        <v>0</v>
      </c>
      <c r="H1389" s="132">
        <f>(F1389-G1389)/2*REFERENCE!$P$19</f>
        <v>0</v>
      </c>
      <c r="I1389">
        <f>(FINTERP('STAGE-STORAGE'!$D$4:$D$54,'STAGE-STORAGE'!$A$4:$A$54,H1389))</f>
        <v>0</v>
      </c>
    </row>
    <row r="1390" spans="1:9" x14ac:dyDescent="0.25">
      <c r="A1390">
        <v>1387</v>
      </c>
      <c r="B1390" s="132">
        <f t="shared" si="87"/>
        <v>231</v>
      </c>
      <c r="C1390" s="162">
        <f>IF(B1390&lt;(MAX(USER_INPUT!$J$14:$J$2000)),FINTERP(USER_INPUT!$J$14:$J$2000,USER_INPUT!$K$14:$K$2000,HYDROGRAPH!B1390),0)</f>
        <v>0</v>
      </c>
      <c r="D1390" s="132">
        <f t="shared" si="86"/>
        <v>0</v>
      </c>
      <c r="E1390" s="162">
        <f t="shared" si="88"/>
        <v>0</v>
      </c>
      <c r="F1390" s="162">
        <f t="shared" si="89"/>
        <v>0</v>
      </c>
      <c r="G1390" s="162">
        <f>FINTERP(REFERENCE!$W$17:$W$67,REFERENCE!$V$17:$V$67,HYDROGRAPH!F1390)</f>
        <v>0</v>
      </c>
      <c r="H1390" s="132">
        <f>(F1390-G1390)/2*REFERENCE!$P$19</f>
        <v>0</v>
      </c>
      <c r="I1390">
        <f>(FINTERP('STAGE-STORAGE'!$D$4:$D$54,'STAGE-STORAGE'!$A$4:$A$54,H1390))</f>
        <v>0</v>
      </c>
    </row>
    <row r="1391" spans="1:9" x14ac:dyDescent="0.25">
      <c r="A1391">
        <v>1388</v>
      </c>
      <c r="B1391" s="132">
        <f t="shared" si="87"/>
        <v>231.16666666666666</v>
      </c>
      <c r="C1391" s="162">
        <f>IF(B1391&lt;(MAX(USER_INPUT!$J$14:$J$2000)),FINTERP(USER_INPUT!$J$14:$J$2000,USER_INPUT!$K$14:$K$2000,HYDROGRAPH!B1391),0)</f>
        <v>0</v>
      </c>
      <c r="D1391" s="132">
        <f t="shared" si="86"/>
        <v>0</v>
      </c>
      <c r="E1391" s="162">
        <f t="shared" si="88"/>
        <v>0</v>
      </c>
      <c r="F1391" s="162">
        <f t="shared" si="89"/>
        <v>0</v>
      </c>
      <c r="G1391" s="162">
        <f>FINTERP(REFERENCE!$W$17:$W$67,REFERENCE!$V$17:$V$67,HYDROGRAPH!F1391)</f>
        <v>0</v>
      </c>
      <c r="H1391" s="132">
        <f>(F1391-G1391)/2*REFERENCE!$P$19</f>
        <v>0</v>
      </c>
      <c r="I1391">
        <f>(FINTERP('STAGE-STORAGE'!$D$4:$D$54,'STAGE-STORAGE'!$A$4:$A$54,H1391))</f>
        <v>0</v>
      </c>
    </row>
    <row r="1392" spans="1:9" x14ac:dyDescent="0.25">
      <c r="A1392">
        <v>1389</v>
      </c>
      <c r="B1392" s="132">
        <f t="shared" si="87"/>
        <v>231.33333333333331</v>
      </c>
      <c r="C1392" s="162">
        <f>IF(B1392&lt;(MAX(USER_INPUT!$J$14:$J$2000)),FINTERP(USER_INPUT!$J$14:$J$2000,USER_INPUT!$K$14:$K$2000,HYDROGRAPH!B1392),0)</f>
        <v>0</v>
      </c>
      <c r="D1392" s="132">
        <f t="shared" si="86"/>
        <v>0</v>
      </c>
      <c r="E1392" s="162">
        <f t="shared" si="88"/>
        <v>0</v>
      </c>
      <c r="F1392" s="162">
        <f t="shared" si="89"/>
        <v>0</v>
      </c>
      <c r="G1392" s="162">
        <f>FINTERP(REFERENCE!$W$17:$W$67,REFERENCE!$V$17:$V$67,HYDROGRAPH!F1392)</f>
        <v>0</v>
      </c>
      <c r="H1392" s="132">
        <f>(F1392-G1392)/2*REFERENCE!$P$19</f>
        <v>0</v>
      </c>
      <c r="I1392">
        <f>(FINTERP('STAGE-STORAGE'!$D$4:$D$54,'STAGE-STORAGE'!$A$4:$A$54,H1392))</f>
        <v>0</v>
      </c>
    </row>
    <row r="1393" spans="1:9" x14ac:dyDescent="0.25">
      <c r="A1393">
        <v>1390</v>
      </c>
      <c r="B1393" s="132">
        <f t="shared" si="87"/>
        <v>231.5</v>
      </c>
      <c r="C1393" s="162">
        <f>IF(B1393&lt;(MAX(USER_INPUT!$J$14:$J$2000)),FINTERP(USER_INPUT!$J$14:$J$2000,USER_INPUT!$K$14:$K$2000,HYDROGRAPH!B1393),0)</f>
        <v>0</v>
      </c>
      <c r="D1393" s="132">
        <f t="shared" si="86"/>
        <v>0</v>
      </c>
      <c r="E1393" s="162">
        <f t="shared" si="88"/>
        <v>0</v>
      </c>
      <c r="F1393" s="162">
        <f t="shared" si="89"/>
        <v>0</v>
      </c>
      <c r="G1393" s="162">
        <f>FINTERP(REFERENCE!$W$17:$W$67,REFERENCE!$V$17:$V$67,HYDROGRAPH!F1393)</f>
        <v>0</v>
      </c>
      <c r="H1393" s="132">
        <f>(F1393-G1393)/2*REFERENCE!$P$19</f>
        <v>0</v>
      </c>
      <c r="I1393">
        <f>(FINTERP('STAGE-STORAGE'!$D$4:$D$54,'STAGE-STORAGE'!$A$4:$A$54,H1393))</f>
        <v>0</v>
      </c>
    </row>
    <row r="1394" spans="1:9" x14ac:dyDescent="0.25">
      <c r="A1394">
        <v>1391</v>
      </c>
      <c r="B1394" s="132">
        <f t="shared" si="87"/>
        <v>231.66666666666666</v>
      </c>
      <c r="C1394" s="162">
        <f>IF(B1394&lt;(MAX(USER_INPUT!$J$14:$J$2000)),FINTERP(USER_INPUT!$J$14:$J$2000,USER_INPUT!$K$14:$K$2000,HYDROGRAPH!B1394),0)</f>
        <v>0</v>
      </c>
      <c r="D1394" s="132">
        <f t="shared" si="86"/>
        <v>0</v>
      </c>
      <c r="E1394" s="162">
        <f t="shared" si="88"/>
        <v>0</v>
      </c>
      <c r="F1394" s="162">
        <f t="shared" si="89"/>
        <v>0</v>
      </c>
      <c r="G1394" s="162">
        <f>FINTERP(REFERENCE!$W$17:$W$67,REFERENCE!$V$17:$V$67,HYDROGRAPH!F1394)</f>
        <v>0</v>
      </c>
      <c r="H1394" s="132">
        <f>(F1394-G1394)/2*REFERENCE!$P$19</f>
        <v>0</v>
      </c>
      <c r="I1394">
        <f>(FINTERP('STAGE-STORAGE'!$D$4:$D$54,'STAGE-STORAGE'!$A$4:$A$54,H1394))</f>
        <v>0</v>
      </c>
    </row>
    <row r="1395" spans="1:9" x14ac:dyDescent="0.25">
      <c r="A1395">
        <v>1392</v>
      </c>
      <c r="B1395" s="132">
        <f t="shared" si="87"/>
        <v>231.83333333333331</v>
      </c>
      <c r="C1395" s="162">
        <f>IF(B1395&lt;(MAX(USER_INPUT!$J$14:$J$2000)),FINTERP(USER_INPUT!$J$14:$J$2000,USER_INPUT!$K$14:$K$2000,HYDROGRAPH!B1395),0)</f>
        <v>0</v>
      </c>
      <c r="D1395" s="132">
        <f t="shared" si="86"/>
        <v>0</v>
      </c>
      <c r="E1395" s="162">
        <f t="shared" si="88"/>
        <v>0</v>
      </c>
      <c r="F1395" s="162">
        <f t="shared" si="89"/>
        <v>0</v>
      </c>
      <c r="G1395" s="162">
        <f>FINTERP(REFERENCE!$W$17:$W$67,REFERENCE!$V$17:$V$67,HYDROGRAPH!F1395)</f>
        <v>0</v>
      </c>
      <c r="H1395" s="132">
        <f>(F1395-G1395)/2*REFERENCE!$P$19</f>
        <v>0</v>
      </c>
      <c r="I1395">
        <f>(FINTERP('STAGE-STORAGE'!$D$4:$D$54,'STAGE-STORAGE'!$A$4:$A$54,H1395))</f>
        <v>0</v>
      </c>
    </row>
    <row r="1396" spans="1:9" x14ac:dyDescent="0.25">
      <c r="A1396">
        <v>1393</v>
      </c>
      <c r="B1396" s="132">
        <f t="shared" si="87"/>
        <v>232</v>
      </c>
      <c r="C1396" s="162">
        <f>IF(B1396&lt;(MAX(USER_INPUT!$J$14:$J$2000)),FINTERP(USER_INPUT!$J$14:$J$2000,USER_INPUT!$K$14:$K$2000,HYDROGRAPH!B1396),0)</f>
        <v>0</v>
      </c>
      <c r="D1396" s="132">
        <f t="shared" si="86"/>
        <v>0</v>
      </c>
      <c r="E1396" s="162">
        <f t="shared" si="88"/>
        <v>0</v>
      </c>
      <c r="F1396" s="162">
        <f t="shared" si="89"/>
        <v>0</v>
      </c>
      <c r="G1396" s="162">
        <f>FINTERP(REFERENCE!$W$17:$W$67,REFERENCE!$V$17:$V$67,HYDROGRAPH!F1396)</f>
        <v>0</v>
      </c>
      <c r="H1396" s="132">
        <f>(F1396-G1396)/2*REFERENCE!$P$19</f>
        <v>0</v>
      </c>
      <c r="I1396">
        <f>(FINTERP('STAGE-STORAGE'!$D$4:$D$54,'STAGE-STORAGE'!$A$4:$A$54,H1396))</f>
        <v>0</v>
      </c>
    </row>
    <row r="1397" spans="1:9" x14ac:dyDescent="0.25">
      <c r="A1397">
        <v>1394</v>
      </c>
      <c r="B1397" s="132">
        <f t="shared" si="87"/>
        <v>232.16666666666666</v>
      </c>
      <c r="C1397" s="162">
        <f>IF(B1397&lt;(MAX(USER_INPUT!$J$14:$J$2000)),FINTERP(USER_INPUT!$J$14:$J$2000,USER_INPUT!$K$14:$K$2000,HYDROGRAPH!B1397),0)</f>
        <v>0</v>
      </c>
      <c r="D1397" s="132">
        <f t="shared" si="86"/>
        <v>0</v>
      </c>
      <c r="E1397" s="162">
        <f t="shared" si="88"/>
        <v>0</v>
      </c>
      <c r="F1397" s="162">
        <f t="shared" si="89"/>
        <v>0</v>
      </c>
      <c r="G1397" s="162">
        <f>FINTERP(REFERENCE!$W$17:$W$67,REFERENCE!$V$17:$V$67,HYDROGRAPH!F1397)</f>
        <v>0</v>
      </c>
      <c r="H1397" s="132">
        <f>(F1397-G1397)/2*REFERENCE!$P$19</f>
        <v>0</v>
      </c>
      <c r="I1397">
        <f>(FINTERP('STAGE-STORAGE'!$D$4:$D$54,'STAGE-STORAGE'!$A$4:$A$54,H1397))</f>
        <v>0</v>
      </c>
    </row>
    <row r="1398" spans="1:9" x14ac:dyDescent="0.25">
      <c r="A1398">
        <v>1395</v>
      </c>
      <c r="B1398" s="132">
        <f t="shared" si="87"/>
        <v>232.33333333333331</v>
      </c>
      <c r="C1398" s="162">
        <f>IF(B1398&lt;(MAX(USER_INPUT!$J$14:$J$2000)),FINTERP(USER_INPUT!$J$14:$J$2000,USER_INPUT!$K$14:$K$2000,HYDROGRAPH!B1398),0)</f>
        <v>0</v>
      </c>
      <c r="D1398" s="132">
        <f t="shared" si="86"/>
        <v>0</v>
      </c>
      <c r="E1398" s="162">
        <f t="shared" si="88"/>
        <v>0</v>
      </c>
      <c r="F1398" s="162">
        <f t="shared" si="89"/>
        <v>0</v>
      </c>
      <c r="G1398" s="162">
        <f>FINTERP(REFERENCE!$W$17:$W$67,REFERENCE!$V$17:$V$67,HYDROGRAPH!F1398)</f>
        <v>0</v>
      </c>
      <c r="H1398" s="132">
        <f>(F1398-G1398)/2*REFERENCE!$P$19</f>
        <v>0</v>
      </c>
      <c r="I1398">
        <f>(FINTERP('STAGE-STORAGE'!$D$4:$D$54,'STAGE-STORAGE'!$A$4:$A$54,H1398))</f>
        <v>0</v>
      </c>
    </row>
    <row r="1399" spans="1:9" x14ac:dyDescent="0.25">
      <c r="A1399">
        <v>1396</v>
      </c>
      <c r="B1399" s="132">
        <f t="shared" si="87"/>
        <v>232.5</v>
      </c>
      <c r="C1399" s="162">
        <f>IF(B1399&lt;(MAX(USER_INPUT!$J$14:$J$2000)),FINTERP(USER_INPUT!$J$14:$J$2000,USER_INPUT!$K$14:$K$2000,HYDROGRAPH!B1399),0)</f>
        <v>0</v>
      </c>
      <c r="D1399" s="132">
        <f t="shared" si="86"/>
        <v>0</v>
      </c>
      <c r="E1399" s="162">
        <f t="shared" si="88"/>
        <v>0</v>
      </c>
      <c r="F1399" s="162">
        <f t="shared" si="89"/>
        <v>0</v>
      </c>
      <c r="G1399" s="162">
        <f>FINTERP(REFERENCE!$W$17:$W$67,REFERENCE!$V$17:$V$67,HYDROGRAPH!F1399)</f>
        <v>0</v>
      </c>
      <c r="H1399" s="132">
        <f>(F1399-G1399)/2*REFERENCE!$P$19</f>
        <v>0</v>
      </c>
      <c r="I1399">
        <f>(FINTERP('STAGE-STORAGE'!$D$4:$D$54,'STAGE-STORAGE'!$A$4:$A$54,H1399))</f>
        <v>0</v>
      </c>
    </row>
    <row r="1400" spans="1:9" x14ac:dyDescent="0.25">
      <c r="A1400">
        <v>1397</v>
      </c>
      <c r="B1400" s="132">
        <f t="shared" si="87"/>
        <v>232.66666666666666</v>
      </c>
      <c r="C1400" s="162">
        <f>IF(B1400&lt;(MAX(USER_INPUT!$J$14:$J$2000)),FINTERP(USER_INPUT!$J$14:$J$2000,USER_INPUT!$K$14:$K$2000,HYDROGRAPH!B1400),0)</f>
        <v>0</v>
      </c>
      <c r="D1400" s="132">
        <f t="shared" si="86"/>
        <v>0</v>
      </c>
      <c r="E1400" s="162">
        <f t="shared" si="88"/>
        <v>0</v>
      </c>
      <c r="F1400" s="162">
        <f t="shared" si="89"/>
        <v>0</v>
      </c>
      <c r="G1400" s="162">
        <f>FINTERP(REFERENCE!$W$17:$W$67,REFERENCE!$V$17:$V$67,HYDROGRAPH!F1400)</f>
        <v>0</v>
      </c>
      <c r="H1400" s="132">
        <f>(F1400-G1400)/2*REFERENCE!$P$19</f>
        <v>0</v>
      </c>
      <c r="I1400">
        <f>(FINTERP('STAGE-STORAGE'!$D$4:$D$54,'STAGE-STORAGE'!$A$4:$A$54,H1400))</f>
        <v>0</v>
      </c>
    </row>
    <row r="1401" spans="1:9" x14ac:dyDescent="0.25">
      <c r="A1401">
        <v>1398</v>
      </c>
      <c r="B1401" s="132">
        <f t="shared" si="87"/>
        <v>232.83333333333331</v>
      </c>
      <c r="C1401" s="162">
        <f>IF(B1401&lt;(MAX(USER_INPUT!$J$14:$J$2000)),FINTERP(USER_INPUT!$J$14:$J$2000,USER_INPUT!$K$14:$K$2000,HYDROGRAPH!B1401),0)</f>
        <v>0</v>
      </c>
      <c r="D1401" s="132">
        <f t="shared" si="86"/>
        <v>0</v>
      </c>
      <c r="E1401" s="162">
        <f t="shared" si="88"/>
        <v>0</v>
      </c>
      <c r="F1401" s="162">
        <f t="shared" si="89"/>
        <v>0</v>
      </c>
      <c r="G1401" s="162">
        <f>FINTERP(REFERENCE!$W$17:$W$67,REFERENCE!$V$17:$V$67,HYDROGRAPH!F1401)</f>
        <v>0</v>
      </c>
      <c r="H1401" s="132">
        <f>(F1401-G1401)/2*REFERENCE!$P$19</f>
        <v>0</v>
      </c>
      <c r="I1401">
        <f>(FINTERP('STAGE-STORAGE'!$D$4:$D$54,'STAGE-STORAGE'!$A$4:$A$54,H1401))</f>
        <v>0</v>
      </c>
    </row>
    <row r="1402" spans="1:9" x14ac:dyDescent="0.25">
      <c r="A1402">
        <v>1399</v>
      </c>
      <c r="B1402" s="132">
        <f t="shared" si="87"/>
        <v>233</v>
      </c>
      <c r="C1402" s="162">
        <f>IF(B1402&lt;(MAX(USER_INPUT!$J$14:$J$2000)),FINTERP(USER_INPUT!$J$14:$J$2000,USER_INPUT!$K$14:$K$2000,HYDROGRAPH!B1402),0)</f>
        <v>0</v>
      </c>
      <c r="D1402" s="132">
        <f t="shared" si="86"/>
        <v>0</v>
      </c>
      <c r="E1402" s="162">
        <f t="shared" si="88"/>
        <v>0</v>
      </c>
      <c r="F1402" s="162">
        <f t="shared" si="89"/>
        <v>0</v>
      </c>
      <c r="G1402" s="162">
        <f>FINTERP(REFERENCE!$W$17:$W$67,REFERENCE!$V$17:$V$67,HYDROGRAPH!F1402)</f>
        <v>0</v>
      </c>
      <c r="H1402" s="132">
        <f>(F1402-G1402)/2*REFERENCE!$P$19</f>
        <v>0</v>
      </c>
      <c r="I1402">
        <f>(FINTERP('STAGE-STORAGE'!$D$4:$D$54,'STAGE-STORAGE'!$A$4:$A$54,H1402))</f>
        <v>0</v>
      </c>
    </row>
    <row r="1403" spans="1:9" x14ac:dyDescent="0.25">
      <c r="A1403">
        <v>1400</v>
      </c>
      <c r="B1403" s="132">
        <f t="shared" si="87"/>
        <v>233.16666666666666</v>
      </c>
      <c r="C1403" s="162">
        <f>IF(B1403&lt;(MAX(USER_INPUT!$J$14:$J$2000)),FINTERP(USER_INPUT!$J$14:$J$2000,USER_INPUT!$K$14:$K$2000,HYDROGRAPH!B1403),0)</f>
        <v>0</v>
      </c>
      <c r="D1403" s="132">
        <f t="shared" si="86"/>
        <v>0</v>
      </c>
      <c r="E1403" s="162">
        <f t="shared" si="88"/>
        <v>0</v>
      </c>
      <c r="F1403" s="162">
        <f t="shared" si="89"/>
        <v>0</v>
      </c>
      <c r="G1403" s="162">
        <f>FINTERP(REFERENCE!$W$17:$W$67,REFERENCE!$V$17:$V$67,HYDROGRAPH!F1403)</f>
        <v>0</v>
      </c>
      <c r="H1403" s="132">
        <f>(F1403-G1403)/2*REFERENCE!$P$19</f>
        <v>0</v>
      </c>
      <c r="I1403">
        <f>(FINTERP('STAGE-STORAGE'!$D$4:$D$54,'STAGE-STORAGE'!$A$4:$A$54,H1403))</f>
        <v>0</v>
      </c>
    </row>
    <row r="1404" spans="1:9" x14ac:dyDescent="0.25">
      <c r="A1404">
        <v>1401</v>
      </c>
      <c r="B1404" s="132">
        <f t="shared" si="87"/>
        <v>233.33333333333331</v>
      </c>
      <c r="C1404" s="162">
        <f>IF(B1404&lt;(MAX(USER_INPUT!$J$14:$J$2000)),FINTERP(USER_INPUT!$J$14:$J$2000,USER_INPUT!$K$14:$K$2000,HYDROGRAPH!B1404),0)</f>
        <v>0</v>
      </c>
      <c r="D1404" s="132">
        <f t="shared" si="86"/>
        <v>0</v>
      </c>
      <c r="E1404" s="162">
        <f t="shared" si="88"/>
        <v>0</v>
      </c>
      <c r="F1404" s="162">
        <f t="shared" si="89"/>
        <v>0</v>
      </c>
      <c r="G1404" s="162">
        <f>FINTERP(REFERENCE!$W$17:$W$67,REFERENCE!$V$17:$V$67,HYDROGRAPH!F1404)</f>
        <v>0</v>
      </c>
      <c r="H1404" s="132">
        <f>(F1404-G1404)/2*REFERENCE!$P$19</f>
        <v>0</v>
      </c>
      <c r="I1404">
        <f>(FINTERP('STAGE-STORAGE'!$D$4:$D$54,'STAGE-STORAGE'!$A$4:$A$54,H1404))</f>
        <v>0</v>
      </c>
    </row>
    <row r="1405" spans="1:9" x14ac:dyDescent="0.25">
      <c r="A1405">
        <v>1402</v>
      </c>
      <c r="B1405" s="132">
        <f t="shared" si="87"/>
        <v>233.5</v>
      </c>
      <c r="C1405" s="162">
        <f>IF(B1405&lt;(MAX(USER_INPUT!$J$14:$J$2000)),FINTERP(USER_INPUT!$J$14:$J$2000,USER_INPUT!$K$14:$K$2000,HYDROGRAPH!B1405),0)</f>
        <v>0</v>
      </c>
      <c r="D1405" s="132">
        <f t="shared" si="86"/>
        <v>0</v>
      </c>
      <c r="E1405" s="162">
        <f t="shared" si="88"/>
        <v>0</v>
      </c>
      <c r="F1405" s="162">
        <f t="shared" si="89"/>
        <v>0</v>
      </c>
      <c r="G1405" s="162">
        <f>FINTERP(REFERENCE!$W$17:$W$67,REFERENCE!$V$17:$V$67,HYDROGRAPH!F1405)</f>
        <v>0</v>
      </c>
      <c r="H1405" s="132">
        <f>(F1405-G1405)/2*REFERENCE!$P$19</f>
        <v>0</v>
      </c>
      <c r="I1405">
        <f>(FINTERP('STAGE-STORAGE'!$D$4:$D$54,'STAGE-STORAGE'!$A$4:$A$54,H1405))</f>
        <v>0</v>
      </c>
    </row>
    <row r="1406" spans="1:9" x14ac:dyDescent="0.25">
      <c r="A1406">
        <v>1403</v>
      </c>
      <c r="B1406" s="132">
        <f t="shared" si="87"/>
        <v>233.66666666666666</v>
      </c>
      <c r="C1406" s="162">
        <f>IF(B1406&lt;(MAX(USER_INPUT!$J$14:$J$2000)),FINTERP(USER_INPUT!$J$14:$J$2000,USER_INPUT!$K$14:$K$2000,HYDROGRAPH!B1406),0)</f>
        <v>0</v>
      </c>
      <c r="D1406" s="132">
        <f t="shared" si="86"/>
        <v>0</v>
      </c>
      <c r="E1406" s="162">
        <f t="shared" si="88"/>
        <v>0</v>
      </c>
      <c r="F1406" s="162">
        <f t="shared" si="89"/>
        <v>0</v>
      </c>
      <c r="G1406" s="162">
        <f>FINTERP(REFERENCE!$W$17:$W$67,REFERENCE!$V$17:$V$67,HYDROGRAPH!F1406)</f>
        <v>0</v>
      </c>
      <c r="H1406" s="132">
        <f>(F1406-G1406)/2*REFERENCE!$P$19</f>
        <v>0</v>
      </c>
      <c r="I1406">
        <f>(FINTERP('STAGE-STORAGE'!$D$4:$D$54,'STAGE-STORAGE'!$A$4:$A$54,H1406))</f>
        <v>0</v>
      </c>
    </row>
    <row r="1407" spans="1:9" x14ac:dyDescent="0.25">
      <c r="A1407">
        <v>1404</v>
      </c>
      <c r="B1407" s="132">
        <f t="shared" si="87"/>
        <v>233.83333333333331</v>
      </c>
      <c r="C1407" s="162">
        <f>IF(B1407&lt;(MAX(USER_INPUT!$J$14:$J$2000)),FINTERP(USER_INPUT!$J$14:$J$2000,USER_INPUT!$K$14:$K$2000,HYDROGRAPH!B1407),0)</f>
        <v>0</v>
      </c>
      <c r="D1407" s="132">
        <f t="shared" si="86"/>
        <v>0</v>
      </c>
      <c r="E1407" s="162">
        <f t="shared" si="88"/>
        <v>0</v>
      </c>
      <c r="F1407" s="162">
        <f t="shared" si="89"/>
        <v>0</v>
      </c>
      <c r="G1407" s="162">
        <f>FINTERP(REFERENCE!$W$17:$W$67,REFERENCE!$V$17:$V$67,HYDROGRAPH!F1407)</f>
        <v>0</v>
      </c>
      <c r="H1407" s="132">
        <f>(F1407-G1407)/2*REFERENCE!$P$19</f>
        <v>0</v>
      </c>
      <c r="I1407">
        <f>(FINTERP('STAGE-STORAGE'!$D$4:$D$54,'STAGE-STORAGE'!$A$4:$A$54,H1407))</f>
        <v>0</v>
      </c>
    </row>
    <row r="1408" spans="1:9" x14ac:dyDescent="0.25">
      <c r="A1408">
        <v>1405</v>
      </c>
      <c r="B1408" s="132">
        <f t="shared" si="87"/>
        <v>234</v>
      </c>
      <c r="C1408" s="162">
        <f>IF(B1408&lt;(MAX(USER_INPUT!$J$14:$J$2000)),FINTERP(USER_INPUT!$J$14:$J$2000,USER_INPUT!$K$14:$K$2000,HYDROGRAPH!B1408),0)</f>
        <v>0</v>
      </c>
      <c r="D1408" s="132">
        <f t="shared" si="86"/>
        <v>0</v>
      </c>
      <c r="E1408" s="162">
        <f t="shared" si="88"/>
        <v>0</v>
      </c>
      <c r="F1408" s="162">
        <f t="shared" si="89"/>
        <v>0</v>
      </c>
      <c r="G1408" s="162">
        <f>FINTERP(REFERENCE!$W$17:$W$67,REFERENCE!$V$17:$V$67,HYDROGRAPH!F1408)</f>
        <v>0</v>
      </c>
      <c r="H1408" s="132">
        <f>(F1408-G1408)/2*REFERENCE!$P$19</f>
        <v>0</v>
      </c>
      <c r="I1408">
        <f>(FINTERP('STAGE-STORAGE'!$D$4:$D$54,'STAGE-STORAGE'!$A$4:$A$54,H1408))</f>
        <v>0</v>
      </c>
    </row>
    <row r="1409" spans="1:9" x14ac:dyDescent="0.25">
      <c r="A1409">
        <v>1406</v>
      </c>
      <c r="B1409" s="132">
        <f t="shared" si="87"/>
        <v>234.16666666666666</v>
      </c>
      <c r="C1409" s="162">
        <f>IF(B1409&lt;(MAX(USER_INPUT!$J$14:$J$2000)),FINTERP(USER_INPUT!$J$14:$J$2000,USER_INPUT!$K$14:$K$2000,HYDROGRAPH!B1409),0)</f>
        <v>0</v>
      </c>
      <c r="D1409" s="132">
        <f t="shared" si="86"/>
        <v>0</v>
      </c>
      <c r="E1409" s="162">
        <f t="shared" si="88"/>
        <v>0</v>
      </c>
      <c r="F1409" s="162">
        <f t="shared" si="89"/>
        <v>0</v>
      </c>
      <c r="G1409" s="162">
        <f>FINTERP(REFERENCE!$W$17:$W$67,REFERENCE!$V$17:$V$67,HYDROGRAPH!F1409)</f>
        <v>0</v>
      </c>
      <c r="H1409" s="132">
        <f>(F1409-G1409)/2*REFERENCE!$P$19</f>
        <v>0</v>
      </c>
      <c r="I1409">
        <f>(FINTERP('STAGE-STORAGE'!$D$4:$D$54,'STAGE-STORAGE'!$A$4:$A$54,H1409))</f>
        <v>0</v>
      </c>
    </row>
    <row r="1410" spans="1:9" x14ac:dyDescent="0.25">
      <c r="A1410">
        <v>1407</v>
      </c>
      <c r="B1410" s="132">
        <f t="shared" si="87"/>
        <v>234.33333333333331</v>
      </c>
      <c r="C1410" s="162">
        <f>IF(B1410&lt;(MAX(USER_INPUT!$J$14:$J$2000)),FINTERP(USER_INPUT!$J$14:$J$2000,USER_INPUT!$K$14:$K$2000,HYDROGRAPH!B1410),0)</f>
        <v>0</v>
      </c>
      <c r="D1410" s="132">
        <f t="shared" si="86"/>
        <v>0</v>
      </c>
      <c r="E1410" s="162">
        <f t="shared" si="88"/>
        <v>0</v>
      </c>
      <c r="F1410" s="162">
        <f t="shared" si="89"/>
        <v>0</v>
      </c>
      <c r="G1410" s="162">
        <f>FINTERP(REFERENCE!$W$17:$W$67,REFERENCE!$V$17:$V$67,HYDROGRAPH!F1410)</f>
        <v>0</v>
      </c>
      <c r="H1410" s="132">
        <f>(F1410-G1410)/2*REFERENCE!$P$19</f>
        <v>0</v>
      </c>
      <c r="I1410">
        <f>(FINTERP('STAGE-STORAGE'!$D$4:$D$54,'STAGE-STORAGE'!$A$4:$A$54,H1410))</f>
        <v>0</v>
      </c>
    </row>
    <row r="1411" spans="1:9" x14ac:dyDescent="0.25">
      <c r="A1411">
        <v>1408</v>
      </c>
      <c r="B1411" s="132">
        <f t="shared" si="87"/>
        <v>234.5</v>
      </c>
      <c r="C1411" s="162">
        <f>IF(B1411&lt;(MAX(USER_INPUT!$J$14:$J$2000)),FINTERP(USER_INPUT!$J$14:$J$2000,USER_INPUT!$K$14:$K$2000,HYDROGRAPH!B1411),0)</f>
        <v>0</v>
      </c>
      <c r="D1411" s="132">
        <f t="shared" si="86"/>
        <v>0</v>
      </c>
      <c r="E1411" s="162">
        <f t="shared" si="88"/>
        <v>0</v>
      </c>
      <c r="F1411" s="162">
        <f t="shared" si="89"/>
        <v>0</v>
      </c>
      <c r="G1411" s="162">
        <f>FINTERP(REFERENCE!$W$17:$W$67,REFERENCE!$V$17:$V$67,HYDROGRAPH!F1411)</f>
        <v>0</v>
      </c>
      <c r="H1411" s="132">
        <f>(F1411-G1411)/2*REFERENCE!$P$19</f>
        <v>0</v>
      </c>
      <c r="I1411">
        <f>(FINTERP('STAGE-STORAGE'!$D$4:$D$54,'STAGE-STORAGE'!$A$4:$A$54,H1411))</f>
        <v>0</v>
      </c>
    </row>
    <row r="1412" spans="1:9" x14ac:dyDescent="0.25">
      <c r="A1412">
        <v>1409</v>
      </c>
      <c r="B1412" s="132">
        <f t="shared" si="87"/>
        <v>234.66666666666666</v>
      </c>
      <c r="C1412" s="162">
        <f>IF(B1412&lt;(MAX(USER_INPUT!$J$14:$J$2000)),FINTERP(USER_INPUT!$J$14:$J$2000,USER_INPUT!$K$14:$K$2000,HYDROGRAPH!B1412),0)</f>
        <v>0</v>
      </c>
      <c r="D1412" s="132">
        <f t="shared" si="86"/>
        <v>0</v>
      </c>
      <c r="E1412" s="162">
        <f t="shared" si="88"/>
        <v>0</v>
      </c>
      <c r="F1412" s="162">
        <f t="shared" si="89"/>
        <v>0</v>
      </c>
      <c r="G1412" s="162">
        <f>FINTERP(REFERENCE!$W$17:$W$67,REFERENCE!$V$17:$V$67,HYDROGRAPH!F1412)</f>
        <v>0</v>
      </c>
      <c r="H1412" s="132">
        <f>(F1412-G1412)/2*REFERENCE!$P$19</f>
        <v>0</v>
      </c>
      <c r="I1412">
        <f>(FINTERP('STAGE-STORAGE'!$D$4:$D$54,'STAGE-STORAGE'!$A$4:$A$54,H1412))</f>
        <v>0</v>
      </c>
    </row>
    <row r="1413" spans="1:9" x14ac:dyDescent="0.25">
      <c r="A1413">
        <v>1410</v>
      </c>
      <c r="B1413" s="132">
        <f t="shared" si="87"/>
        <v>234.83333333333331</v>
      </c>
      <c r="C1413" s="162">
        <f>IF(B1413&lt;(MAX(USER_INPUT!$J$14:$J$2000)),FINTERP(USER_INPUT!$J$14:$J$2000,USER_INPUT!$K$14:$K$2000,HYDROGRAPH!B1413),0)</f>
        <v>0</v>
      </c>
      <c r="D1413" s="132">
        <f t="shared" ref="D1413:D1476" si="90">C1413+C1414</f>
        <v>0</v>
      </c>
      <c r="E1413" s="162">
        <f t="shared" si="88"/>
        <v>0</v>
      </c>
      <c r="F1413" s="162">
        <f t="shared" si="89"/>
        <v>0</v>
      </c>
      <c r="G1413" s="162">
        <f>FINTERP(REFERENCE!$W$17:$W$67,REFERENCE!$V$17:$V$67,HYDROGRAPH!F1413)</f>
        <v>0</v>
      </c>
      <c r="H1413" s="132">
        <f>(F1413-G1413)/2*REFERENCE!$P$19</f>
        <v>0</v>
      </c>
      <c r="I1413">
        <f>(FINTERP('STAGE-STORAGE'!$D$4:$D$54,'STAGE-STORAGE'!$A$4:$A$54,H1413))</f>
        <v>0</v>
      </c>
    </row>
    <row r="1414" spans="1:9" x14ac:dyDescent="0.25">
      <c r="A1414">
        <v>1411</v>
      </c>
      <c r="B1414" s="132">
        <f t="shared" si="87"/>
        <v>235</v>
      </c>
      <c r="C1414" s="162">
        <f>IF(B1414&lt;(MAX(USER_INPUT!$J$14:$J$2000)),FINTERP(USER_INPUT!$J$14:$J$2000,USER_INPUT!$K$14:$K$2000,HYDROGRAPH!B1414),0)</f>
        <v>0</v>
      </c>
      <c r="D1414" s="132">
        <f t="shared" si="90"/>
        <v>0</v>
      </c>
      <c r="E1414" s="162">
        <f t="shared" si="88"/>
        <v>0</v>
      </c>
      <c r="F1414" s="162">
        <f t="shared" si="89"/>
        <v>0</v>
      </c>
      <c r="G1414" s="162">
        <f>FINTERP(REFERENCE!$W$17:$W$67,REFERENCE!$V$17:$V$67,HYDROGRAPH!F1414)</f>
        <v>0</v>
      </c>
      <c r="H1414" s="132">
        <f>(F1414-G1414)/2*REFERENCE!$P$19</f>
        <v>0</v>
      </c>
      <c r="I1414">
        <f>(FINTERP('STAGE-STORAGE'!$D$4:$D$54,'STAGE-STORAGE'!$A$4:$A$54,H1414))</f>
        <v>0</v>
      </c>
    </row>
    <row r="1415" spans="1:9" x14ac:dyDescent="0.25">
      <c r="A1415">
        <v>1412</v>
      </c>
      <c r="B1415" s="132">
        <f t="shared" ref="B1415:B1478" si="91">$B$5*A1414</f>
        <v>235.16666666666666</v>
      </c>
      <c r="C1415" s="162">
        <f>IF(B1415&lt;(MAX(USER_INPUT!$J$14:$J$2000)),FINTERP(USER_INPUT!$J$14:$J$2000,USER_INPUT!$K$14:$K$2000,HYDROGRAPH!B1415),0)</f>
        <v>0</v>
      </c>
      <c r="D1415" s="132">
        <f t="shared" si="90"/>
        <v>0</v>
      </c>
      <c r="E1415" s="162">
        <f t="shared" si="88"/>
        <v>0</v>
      </c>
      <c r="F1415" s="162">
        <f t="shared" si="89"/>
        <v>0</v>
      </c>
      <c r="G1415" s="162">
        <f>FINTERP(REFERENCE!$W$17:$W$67,REFERENCE!$V$17:$V$67,HYDROGRAPH!F1415)</f>
        <v>0</v>
      </c>
      <c r="H1415" s="132">
        <f>(F1415-G1415)/2*REFERENCE!$P$19</f>
        <v>0</v>
      </c>
      <c r="I1415">
        <f>(FINTERP('STAGE-STORAGE'!$D$4:$D$54,'STAGE-STORAGE'!$A$4:$A$54,H1415))</f>
        <v>0</v>
      </c>
    </row>
    <row r="1416" spans="1:9" x14ac:dyDescent="0.25">
      <c r="A1416">
        <v>1413</v>
      </c>
      <c r="B1416" s="132">
        <f t="shared" si="91"/>
        <v>235.33333333333331</v>
      </c>
      <c r="C1416" s="162">
        <f>IF(B1416&lt;(MAX(USER_INPUT!$J$14:$J$2000)),FINTERP(USER_INPUT!$J$14:$J$2000,USER_INPUT!$K$14:$K$2000,HYDROGRAPH!B1416),0)</f>
        <v>0</v>
      </c>
      <c r="D1416" s="132">
        <f t="shared" si="90"/>
        <v>0</v>
      </c>
      <c r="E1416" s="162">
        <f t="shared" si="88"/>
        <v>0</v>
      </c>
      <c r="F1416" s="162">
        <f t="shared" si="89"/>
        <v>0</v>
      </c>
      <c r="G1416" s="162">
        <f>FINTERP(REFERENCE!$W$17:$W$67,REFERENCE!$V$17:$V$67,HYDROGRAPH!F1416)</f>
        <v>0</v>
      </c>
      <c r="H1416" s="132">
        <f>(F1416-G1416)/2*REFERENCE!$P$19</f>
        <v>0</v>
      </c>
      <c r="I1416">
        <f>(FINTERP('STAGE-STORAGE'!$D$4:$D$54,'STAGE-STORAGE'!$A$4:$A$54,H1416))</f>
        <v>0</v>
      </c>
    </row>
    <row r="1417" spans="1:9" x14ac:dyDescent="0.25">
      <c r="A1417">
        <v>1414</v>
      </c>
      <c r="B1417" s="132">
        <f t="shared" si="91"/>
        <v>235.5</v>
      </c>
      <c r="C1417" s="162">
        <f>IF(B1417&lt;(MAX(USER_INPUT!$J$14:$J$2000)),FINTERP(USER_INPUT!$J$14:$J$2000,USER_INPUT!$K$14:$K$2000,HYDROGRAPH!B1417),0)</f>
        <v>0</v>
      </c>
      <c r="D1417" s="132">
        <f t="shared" si="90"/>
        <v>0</v>
      </c>
      <c r="E1417" s="162">
        <f t="shared" ref="E1417:E1480" si="92">F1416-(2*G1416)</f>
        <v>0</v>
      </c>
      <c r="F1417" s="162">
        <f t="shared" ref="F1417:F1480" si="93">D1417+E1417</f>
        <v>0</v>
      </c>
      <c r="G1417" s="162">
        <f>FINTERP(REFERENCE!$W$17:$W$67,REFERENCE!$V$17:$V$67,HYDROGRAPH!F1417)</f>
        <v>0</v>
      </c>
      <c r="H1417" s="132">
        <f>(F1417-G1417)/2*REFERENCE!$P$19</f>
        <v>0</v>
      </c>
      <c r="I1417">
        <f>(FINTERP('STAGE-STORAGE'!$D$4:$D$54,'STAGE-STORAGE'!$A$4:$A$54,H1417))</f>
        <v>0</v>
      </c>
    </row>
    <row r="1418" spans="1:9" x14ac:dyDescent="0.25">
      <c r="A1418">
        <v>1415</v>
      </c>
      <c r="B1418" s="132">
        <f t="shared" si="91"/>
        <v>235.66666666666666</v>
      </c>
      <c r="C1418" s="162">
        <f>IF(B1418&lt;(MAX(USER_INPUT!$J$14:$J$2000)),FINTERP(USER_INPUT!$J$14:$J$2000,USER_INPUT!$K$14:$K$2000,HYDROGRAPH!B1418),0)</f>
        <v>0</v>
      </c>
      <c r="D1418" s="132">
        <f t="shared" si="90"/>
        <v>0</v>
      </c>
      <c r="E1418" s="162">
        <f t="shared" si="92"/>
        <v>0</v>
      </c>
      <c r="F1418" s="162">
        <f t="shared" si="93"/>
        <v>0</v>
      </c>
      <c r="G1418" s="162">
        <f>FINTERP(REFERENCE!$W$17:$W$67,REFERENCE!$V$17:$V$67,HYDROGRAPH!F1418)</f>
        <v>0</v>
      </c>
      <c r="H1418" s="132">
        <f>(F1418-G1418)/2*REFERENCE!$P$19</f>
        <v>0</v>
      </c>
      <c r="I1418">
        <f>(FINTERP('STAGE-STORAGE'!$D$4:$D$54,'STAGE-STORAGE'!$A$4:$A$54,H1418))</f>
        <v>0</v>
      </c>
    </row>
    <row r="1419" spans="1:9" x14ac:dyDescent="0.25">
      <c r="A1419">
        <v>1416</v>
      </c>
      <c r="B1419" s="132">
        <f t="shared" si="91"/>
        <v>235.83333333333331</v>
      </c>
      <c r="C1419" s="162">
        <f>IF(B1419&lt;(MAX(USER_INPUT!$J$14:$J$2000)),FINTERP(USER_INPUT!$J$14:$J$2000,USER_INPUT!$K$14:$K$2000,HYDROGRAPH!B1419),0)</f>
        <v>0</v>
      </c>
      <c r="D1419" s="132">
        <f t="shared" si="90"/>
        <v>0</v>
      </c>
      <c r="E1419" s="162">
        <f t="shared" si="92"/>
        <v>0</v>
      </c>
      <c r="F1419" s="162">
        <f t="shared" si="93"/>
        <v>0</v>
      </c>
      <c r="G1419" s="162">
        <f>FINTERP(REFERENCE!$W$17:$W$67,REFERENCE!$V$17:$V$67,HYDROGRAPH!F1419)</f>
        <v>0</v>
      </c>
      <c r="H1419" s="132">
        <f>(F1419-G1419)/2*REFERENCE!$P$19</f>
        <v>0</v>
      </c>
      <c r="I1419">
        <f>(FINTERP('STAGE-STORAGE'!$D$4:$D$54,'STAGE-STORAGE'!$A$4:$A$54,H1419))</f>
        <v>0</v>
      </c>
    </row>
    <row r="1420" spans="1:9" x14ac:dyDescent="0.25">
      <c r="A1420">
        <v>1417</v>
      </c>
      <c r="B1420" s="132">
        <f t="shared" si="91"/>
        <v>236</v>
      </c>
      <c r="C1420" s="162">
        <f>IF(B1420&lt;(MAX(USER_INPUT!$J$14:$J$2000)),FINTERP(USER_INPUT!$J$14:$J$2000,USER_INPUT!$K$14:$K$2000,HYDROGRAPH!B1420),0)</f>
        <v>0</v>
      </c>
      <c r="D1420" s="132">
        <f t="shared" si="90"/>
        <v>0</v>
      </c>
      <c r="E1420" s="162">
        <f t="shared" si="92"/>
        <v>0</v>
      </c>
      <c r="F1420" s="162">
        <f t="shared" si="93"/>
        <v>0</v>
      </c>
      <c r="G1420" s="162">
        <f>FINTERP(REFERENCE!$W$17:$W$67,REFERENCE!$V$17:$V$67,HYDROGRAPH!F1420)</f>
        <v>0</v>
      </c>
      <c r="H1420" s="132">
        <f>(F1420-G1420)/2*REFERENCE!$P$19</f>
        <v>0</v>
      </c>
      <c r="I1420">
        <f>(FINTERP('STAGE-STORAGE'!$D$4:$D$54,'STAGE-STORAGE'!$A$4:$A$54,H1420))</f>
        <v>0</v>
      </c>
    </row>
    <row r="1421" spans="1:9" x14ac:dyDescent="0.25">
      <c r="A1421">
        <v>1418</v>
      </c>
      <c r="B1421" s="132">
        <f t="shared" si="91"/>
        <v>236.16666666666666</v>
      </c>
      <c r="C1421" s="162">
        <f>IF(B1421&lt;(MAX(USER_INPUT!$J$14:$J$2000)),FINTERP(USER_INPUT!$J$14:$J$2000,USER_INPUT!$K$14:$K$2000,HYDROGRAPH!B1421),0)</f>
        <v>0</v>
      </c>
      <c r="D1421" s="132">
        <f t="shared" si="90"/>
        <v>0</v>
      </c>
      <c r="E1421" s="162">
        <f t="shared" si="92"/>
        <v>0</v>
      </c>
      <c r="F1421" s="162">
        <f t="shared" si="93"/>
        <v>0</v>
      </c>
      <c r="G1421" s="162">
        <f>FINTERP(REFERENCE!$W$17:$W$67,REFERENCE!$V$17:$V$67,HYDROGRAPH!F1421)</f>
        <v>0</v>
      </c>
      <c r="H1421" s="132">
        <f>(F1421-G1421)/2*REFERENCE!$P$19</f>
        <v>0</v>
      </c>
      <c r="I1421">
        <f>(FINTERP('STAGE-STORAGE'!$D$4:$D$54,'STAGE-STORAGE'!$A$4:$A$54,H1421))</f>
        <v>0</v>
      </c>
    </row>
    <row r="1422" spans="1:9" x14ac:dyDescent="0.25">
      <c r="A1422">
        <v>1419</v>
      </c>
      <c r="B1422" s="132">
        <f t="shared" si="91"/>
        <v>236.33333333333331</v>
      </c>
      <c r="C1422" s="162">
        <f>IF(B1422&lt;(MAX(USER_INPUT!$J$14:$J$2000)),FINTERP(USER_INPUT!$J$14:$J$2000,USER_INPUT!$K$14:$K$2000,HYDROGRAPH!B1422),0)</f>
        <v>0</v>
      </c>
      <c r="D1422" s="132">
        <f t="shared" si="90"/>
        <v>0</v>
      </c>
      <c r="E1422" s="162">
        <f t="shared" si="92"/>
        <v>0</v>
      </c>
      <c r="F1422" s="162">
        <f t="shared" si="93"/>
        <v>0</v>
      </c>
      <c r="G1422" s="162">
        <f>FINTERP(REFERENCE!$W$17:$W$67,REFERENCE!$V$17:$V$67,HYDROGRAPH!F1422)</f>
        <v>0</v>
      </c>
      <c r="H1422" s="132">
        <f>(F1422-G1422)/2*REFERENCE!$P$19</f>
        <v>0</v>
      </c>
      <c r="I1422">
        <f>(FINTERP('STAGE-STORAGE'!$D$4:$D$54,'STAGE-STORAGE'!$A$4:$A$54,H1422))</f>
        <v>0</v>
      </c>
    </row>
    <row r="1423" spans="1:9" x14ac:dyDescent="0.25">
      <c r="A1423">
        <v>1420</v>
      </c>
      <c r="B1423" s="132">
        <f t="shared" si="91"/>
        <v>236.5</v>
      </c>
      <c r="C1423" s="162">
        <f>IF(B1423&lt;(MAX(USER_INPUT!$J$14:$J$2000)),FINTERP(USER_INPUT!$J$14:$J$2000,USER_INPUT!$K$14:$K$2000,HYDROGRAPH!B1423),0)</f>
        <v>0</v>
      </c>
      <c r="D1423" s="132">
        <f t="shared" si="90"/>
        <v>0</v>
      </c>
      <c r="E1423" s="162">
        <f t="shared" si="92"/>
        <v>0</v>
      </c>
      <c r="F1423" s="162">
        <f t="shared" si="93"/>
        <v>0</v>
      </c>
      <c r="G1423" s="162">
        <f>FINTERP(REFERENCE!$W$17:$W$67,REFERENCE!$V$17:$V$67,HYDROGRAPH!F1423)</f>
        <v>0</v>
      </c>
      <c r="H1423" s="132">
        <f>(F1423-G1423)/2*REFERENCE!$P$19</f>
        <v>0</v>
      </c>
      <c r="I1423">
        <f>(FINTERP('STAGE-STORAGE'!$D$4:$D$54,'STAGE-STORAGE'!$A$4:$A$54,H1423))</f>
        <v>0</v>
      </c>
    </row>
    <row r="1424" spans="1:9" x14ac:dyDescent="0.25">
      <c r="A1424">
        <v>1421</v>
      </c>
      <c r="B1424" s="132">
        <f t="shared" si="91"/>
        <v>236.66666666666666</v>
      </c>
      <c r="C1424" s="162">
        <f>IF(B1424&lt;(MAX(USER_INPUT!$J$14:$J$2000)),FINTERP(USER_INPUT!$J$14:$J$2000,USER_INPUT!$K$14:$K$2000,HYDROGRAPH!B1424),0)</f>
        <v>0</v>
      </c>
      <c r="D1424" s="132">
        <f t="shared" si="90"/>
        <v>0</v>
      </c>
      <c r="E1424" s="162">
        <f t="shared" si="92"/>
        <v>0</v>
      </c>
      <c r="F1424" s="162">
        <f t="shared" si="93"/>
        <v>0</v>
      </c>
      <c r="G1424" s="162">
        <f>FINTERP(REFERENCE!$W$17:$W$67,REFERENCE!$V$17:$V$67,HYDROGRAPH!F1424)</f>
        <v>0</v>
      </c>
      <c r="H1424" s="132">
        <f>(F1424-G1424)/2*REFERENCE!$P$19</f>
        <v>0</v>
      </c>
      <c r="I1424">
        <f>(FINTERP('STAGE-STORAGE'!$D$4:$D$54,'STAGE-STORAGE'!$A$4:$A$54,H1424))</f>
        <v>0</v>
      </c>
    </row>
    <row r="1425" spans="1:9" x14ac:dyDescent="0.25">
      <c r="A1425">
        <v>1422</v>
      </c>
      <c r="B1425" s="132">
        <f t="shared" si="91"/>
        <v>236.83333333333331</v>
      </c>
      <c r="C1425" s="162">
        <f>IF(B1425&lt;(MAX(USER_INPUT!$J$14:$J$2000)),FINTERP(USER_INPUT!$J$14:$J$2000,USER_INPUT!$K$14:$K$2000,HYDROGRAPH!B1425),0)</f>
        <v>0</v>
      </c>
      <c r="D1425" s="132">
        <f t="shared" si="90"/>
        <v>0</v>
      </c>
      <c r="E1425" s="162">
        <f t="shared" si="92"/>
        <v>0</v>
      </c>
      <c r="F1425" s="162">
        <f t="shared" si="93"/>
        <v>0</v>
      </c>
      <c r="G1425" s="162">
        <f>FINTERP(REFERENCE!$W$17:$W$67,REFERENCE!$V$17:$V$67,HYDROGRAPH!F1425)</f>
        <v>0</v>
      </c>
      <c r="H1425" s="132">
        <f>(F1425-G1425)/2*REFERENCE!$P$19</f>
        <v>0</v>
      </c>
      <c r="I1425">
        <f>(FINTERP('STAGE-STORAGE'!$D$4:$D$54,'STAGE-STORAGE'!$A$4:$A$54,H1425))</f>
        <v>0</v>
      </c>
    </row>
    <row r="1426" spans="1:9" x14ac:dyDescent="0.25">
      <c r="A1426">
        <v>1423</v>
      </c>
      <c r="B1426" s="132">
        <f t="shared" si="91"/>
        <v>237</v>
      </c>
      <c r="C1426" s="162">
        <f>IF(B1426&lt;(MAX(USER_INPUT!$J$14:$J$2000)),FINTERP(USER_INPUT!$J$14:$J$2000,USER_INPUT!$K$14:$K$2000,HYDROGRAPH!B1426),0)</f>
        <v>0</v>
      </c>
      <c r="D1426" s="132">
        <f t="shared" si="90"/>
        <v>0</v>
      </c>
      <c r="E1426" s="162">
        <f t="shared" si="92"/>
        <v>0</v>
      </c>
      <c r="F1426" s="162">
        <f t="shared" si="93"/>
        <v>0</v>
      </c>
      <c r="G1426" s="162">
        <f>FINTERP(REFERENCE!$W$17:$W$67,REFERENCE!$V$17:$V$67,HYDROGRAPH!F1426)</f>
        <v>0</v>
      </c>
      <c r="H1426" s="132">
        <f>(F1426-G1426)/2*REFERENCE!$P$19</f>
        <v>0</v>
      </c>
      <c r="I1426">
        <f>(FINTERP('STAGE-STORAGE'!$D$4:$D$54,'STAGE-STORAGE'!$A$4:$A$54,H1426))</f>
        <v>0</v>
      </c>
    </row>
    <row r="1427" spans="1:9" x14ac:dyDescent="0.25">
      <c r="A1427">
        <v>1424</v>
      </c>
      <c r="B1427" s="132">
        <f t="shared" si="91"/>
        <v>237.16666666666666</v>
      </c>
      <c r="C1427" s="162">
        <f>IF(B1427&lt;(MAX(USER_INPUT!$J$14:$J$2000)),FINTERP(USER_INPUT!$J$14:$J$2000,USER_INPUT!$K$14:$K$2000,HYDROGRAPH!B1427),0)</f>
        <v>0</v>
      </c>
      <c r="D1427" s="132">
        <f t="shared" si="90"/>
        <v>0</v>
      </c>
      <c r="E1427" s="162">
        <f t="shared" si="92"/>
        <v>0</v>
      </c>
      <c r="F1427" s="162">
        <f t="shared" si="93"/>
        <v>0</v>
      </c>
      <c r="G1427" s="162">
        <f>FINTERP(REFERENCE!$W$17:$W$67,REFERENCE!$V$17:$V$67,HYDROGRAPH!F1427)</f>
        <v>0</v>
      </c>
      <c r="H1427" s="132">
        <f>(F1427-G1427)/2*REFERENCE!$P$19</f>
        <v>0</v>
      </c>
      <c r="I1427">
        <f>(FINTERP('STAGE-STORAGE'!$D$4:$D$54,'STAGE-STORAGE'!$A$4:$A$54,H1427))</f>
        <v>0</v>
      </c>
    </row>
    <row r="1428" spans="1:9" x14ac:dyDescent="0.25">
      <c r="A1428">
        <v>1425</v>
      </c>
      <c r="B1428" s="132">
        <f t="shared" si="91"/>
        <v>237.33333333333331</v>
      </c>
      <c r="C1428" s="162">
        <f>IF(B1428&lt;(MAX(USER_INPUT!$J$14:$J$2000)),FINTERP(USER_INPUT!$J$14:$J$2000,USER_INPUT!$K$14:$K$2000,HYDROGRAPH!B1428),0)</f>
        <v>0</v>
      </c>
      <c r="D1428" s="132">
        <f t="shared" si="90"/>
        <v>0</v>
      </c>
      <c r="E1428" s="162">
        <f t="shared" si="92"/>
        <v>0</v>
      </c>
      <c r="F1428" s="162">
        <f t="shared" si="93"/>
        <v>0</v>
      </c>
      <c r="G1428" s="162">
        <f>FINTERP(REFERENCE!$W$17:$W$67,REFERENCE!$V$17:$V$67,HYDROGRAPH!F1428)</f>
        <v>0</v>
      </c>
      <c r="H1428" s="132">
        <f>(F1428-G1428)/2*REFERENCE!$P$19</f>
        <v>0</v>
      </c>
      <c r="I1428">
        <f>(FINTERP('STAGE-STORAGE'!$D$4:$D$54,'STAGE-STORAGE'!$A$4:$A$54,H1428))</f>
        <v>0</v>
      </c>
    </row>
    <row r="1429" spans="1:9" x14ac:dyDescent="0.25">
      <c r="A1429">
        <v>1426</v>
      </c>
      <c r="B1429" s="132">
        <f t="shared" si="91"/>
        <v>237.5</v>
      </c>
      <c r="C1429" s="162">
        <f>IF(B1429&lt;(MAX(USER_INPUT!$J$14:$J$2000)),FINTERP(USER_INPUT!$J$14:$J$2000,USER_INPUT!$K$14:$K$2000,HYDROGRAPH!B1429),0)</f>
        <v>0</v>
      </c>
      <c r="D1429" s="132">
        <f t="shared" si="90"/>
        <v>0</v>
      </c>
      <c r="E1429" s="162">
        <f t="shared" si="92"/>
        <v>0</v>
      </c>
      <c r="F1429" s="162">
        <f t="shared" si="93"/>
        <v>0</v>
      </c>
      <c r="G1429" s="162">
        <f>FINTERP(REFERENCE!$W$17:$W$67,REFERENCE!$V$17:$V$67,HYDROGRAPH!F1429)</f>
        <v>0</v>
      </c>
      <c r="H1429" s="132">
        <f>(F1429-G1429)/2*REFERENCE!$P$19</f>
        <v>0</v>
      </c>
      <c r="I1429">
        <f>(FINTERP('STAGE-STORAGE'!$D$4:$D$54,'STAGE-STORAGE'!$A$4:$A$54,H1429))</f>
        <v>0</v>
      </c>
    </row>
    <row r="1430" spans="1:9" x14ac:dyDescent="0.25">
      <c r="A1430">
        <v>1427</v>
      </c>
      <c r="B1430" s="132">
        <f t="shared" si="91"/>
        <v>237.66666666666666</v>
      </c>
      <c r="C1430" s="162">
        <f>IF(B1430&lt;(MAX(USER_INPUT!$J$14:$J$2000)),FINTERP(USER_INPUT!$J$14:$J$2000,USER_INPUT!$K$14:$K$2000,HYDROGRAPH!B1430),0)</f>
        <v>0</v>
      </c>
      <c r="D1430" s="132">
        <f t="shared" si="90"/>
        <v>0</v>
      </c>
      <c r="E1430" s="162">
        <f t="shared" si="92"/>
        <v>0</v>
      </c>
      <c r="F1430" s="162">
        <f t="shared" si="93"/>
        <v>0</v>
      </c>
      <c r="G1430" s="162">
        <f>FINTERP(REFERENCE!$W$17:$W$67,REFERENCE!$V$17:$V$67,HYDROGRAPH!F1430)</f>
        <v>0</v>
      </c>
      <c r="H1430" s="132">
        <f>(F1430-G1430)/2*REFERENCE!$P$19</f>
        <v>0</v>
      </c>
      <c r="I1430">
        <f>(FINTERP('STAGE-STORAGE'!$D$4:$D$54,'STAGE-STORAGE'!$A$4:$A$54,H1430))</f>
        <v>0</v>
      </c>
    </row>
    <row r="1431" spans="1:9" x14ac:dyDescent="0.25">
      <c r="A1431">
        <v>1428</v>
      </c>
      <c r="B1431" s="132">
        <f t="shared" si="91"/>
        <v>237.83333333333331</v>
      </c>
      <c r="C1431" s="162">
        <f>IF(B1431&lt;(MAX(USER_INPUT!$J$14:$J$2000)),FINTERP(USER_INPUT!$J$14:$J$2000,USER_INPUT!$K$14:$K$2000,HYDROGRAPH!B1431),0)</f>
        <v>0</v>
      </c>
      <c r="D1431" s="132">
        <f t="shared" si="90"/>
        <v>0</v>
      </c>
      <c r="E1431" s="162">
        <f t="shared" si="92"/>
        <v>0</v>
      </c>
      <c r="F1431" s="162">
        <f t="shared" si="93"/>
        <v>0</v>
      </c>
      <c r="G1431" s="162">
        <f>FINTERP(REFERENCE!$W$17:$W$67,REFERENCE!$V$17:$V$67,HYDROGRAPH!F1431)</f>
        <v>0</v>
      </c>
      <c r="H1431" s="132">
        <f>(F1431-G1431)/2*REFERENCE!$P$19</f>
        <v>0</v>
      </c>
      <c r="I1431">
        <f>(FINTERP('STAGE-STORAGE'!$D$4:$D$54,'STAGE-STORAGE'!$A$4:$A$54,H1431))</f>
        <v>0</v>
      </c>
    </row>
    <row r="1432" spans="1:9" x14ac:dyDescent="0.25">
      <c r="A1432">
        <v>1429</v>
      </c>
      <c r="B1432" s="132">
        <f t="shared" si="91"/>
        <v>238</v>
      </c>
      <c r="C1432" s="162">
        <f>IF(B1432&lt;(MAX(USER_INPUT!$J$14:$J$2000)),FINTERP(USER_INPUT!$J$14:$J$2000,USER_INPUT!$K$14:$K$2000,HYDROGRAPH!B1432),0)</f>
        <v>0</v>
      </c>
      <c r="D1432" s="132">
        <f t="shared" si="90"/>
        <v>0</v>
      </c>
      <c r="E1432" s="162">
        <f t="shared" si="92"/>
        <v>0</v>
      </c>
      <c r="F1432" s="162">
        <f t="shared" si="93"/>
        <v>0</v>
      </c>
      <c r="G1432" s="162">
        <f>FINTERP(REFERENCE!$W$17:$W$67,REFERENCE!$V$17:$V$67,HYDROGRAPH!F1432)</f>
        <v>0</v>
      </c>
      <c r="H1432" s="132">
        <f>(F1432-G1432)/2*REFERENCE!$P$19</f>
        <v>0</v>
      </c>
      <c r="I1432">
        <f>(FINTERP('STAGE-STORAGE'!$D$4:$D$54,'STAGE-STORAGE'!$A$4:$A$54,H1432))</f>
        <v>0</v>
      </c>
    </row>
    <row r="1433" spans="1:9" x14ac:dyDescent="0.25">
      <c r="A1433">
        <v>1430</v>
      </c>
      <c r="B1433" s="132">
        <f t="shared" si="91"/>
        <v>238.16666666666666</v>
      </c>
      <c r="C1433" s="162">
        <f>IF(B1433&lt;(MAX(USER_INPUT!$J$14:$J$2000)),FINTERP(USER_INPUT!$J$14:$J$2000,USER_INPUT!$K$14:$K$2000,HYDROGRAPH!B1433),0)</f>
        <v>0</v>
      </c>
      <c r="D1433" s="132">
        <f t="shared" si="90"/>
        <v>0</v>
      </c>
      <c r="E1433" s="162">
        <f t="shared" si="92"/>
        <v>0</v>
      </c>
      <c r="F1433" s="162">
        <f t="shared" si="93"/>
        <v>0</v>
      </c>
      <c r="G1433" s="162">
        <f>FINTERP(REFERENCE!$W$17:$W$67,REFERENCE!$V$17:$V$67,HYDROGRAPH!F1433)</f>
        <v>0</v>
      </c>
      <c r="H1433" s="132">
        <f>(F1433-G1433)/2*REFERENCE!$P$19</f>
        <v>0</v>
      </c>
      <c r="I1433">
        <f>(FINTERP('STAGE-STORAGE'!$D$4:$D$54,'STAGE-STORAGE'!$A$4:$A$54,H1433))</f>
        <v>0</v>
      </c>
    </row>
    <row r="1434" spans="1:9" x14ac:dyDescent="0.25">
      <c r="A1434">
        <v>1431</v>
      </c>
      <c r="B1434" s="132">
        <f t="shared" si="91"/>
        <v>238.33333333333331</v>
      </c>
      <c r="C1434" s="162">
        <f>IF(B1434&lt;(MAX(USER_INPUT!$J$14:$J$2000)),FINTERP(USER_INPUT!$J$14:$J$2000,USER_INPUT!$K$14:$K$2000,HYDROGRAPH!B1434),0)</f>
        <v>0</v>
      </c>
      <c r="D1434" s="132">
        <f t="shared" si="90"/>
        <v>0</v>
      </c>
      <c r="E1434" s="162">
        <f t="shared" si="92"/>
        <v>0</v>
      </c>
      <c r="F1434" s="162">
        <f t="shared" si="93"/>
        <v>0</v>
      </c>
      <c r="G1434" s="162">
        <f>FINTERP(REFERENCE!$W$17:$W$67,REFERENCE!$V$17:$V$67,HYDROGRAPH!F1434)</f>
        <v>0</v>
      </c>
      <c r="H1434" s="132">
        <f>(F1434-G1434)/2*REFERENCE!$P$19</f>
        <v>0</v>
      </c>
      <c r="I1434">
        <f>(FINTERP('STAGE-STORAGE'!$D$4:$D$54,'STAGE-STORAGE'!$A$4:$A$54,H1434))</f>
        <v>0</v>
      </c>
    </row>
    <row r="1435" spans="1:9" x14ac:dyDescent="0.25">
      <c r="A1435">
        <v>1432</v>
      </c>
      <c r="B1435" s="132">
        <f t="shared" si="91"/>
        <v>238.5</v>
      </c>
      <c r="C1435" s="162">
        <f>IF(B1435&lt;(MAX(USER_INPUT!$J$14:$J$2000)),FINTERP(USER_INPUT!$J$14:$J$2000,USER_INPUT!$K$14:$K$2000,HYDROGRAPH!B1435),0)</f>
        <v>0</v>
      </c>
      <c r="D1435" s="132">
        <f t="shared" si="90"/>
        <v>0</v>
      </c>
      <c r="E1435" s="162">
        <f t="shared" si="92"/>
        <v>0</v>
      </c>
      <c r="F1435" s="162">
        <f t="shared" si="93"/>
        <v>0</v>
      </c>
      <c r="G1435" s="162">
        <f>FINTERP(REFERENCE!$W$17:$W$67,REFERENCE!$V$17:$V$67,HYDROGRAPH!F1435)</f>
        <v>0</v>
      </c>
      <c r="H1435" s="132">
        <f>(F1435-G1435)/2*REFERENCE!$P$19</f>
        <v>0</v>
      </c>
      <c r="I1435">
        <f>(FINTERP('STAGE-STORAGE'!$D$4:$D$54,'STAGE-STORAGE'!$A$4:$A$54,H1435))</f>
        <v>0</v>
      </c>
    </row>
    <row r="1436" spans="1:9" x14ac:dyDescent="0.25">
      <c r="A1436">
        <v>1433</v>
      </c>
      <c r="B1436" s="132">
        <f t="shared" si="91"/>
        <v>238.66666666666666</v>
      </c>
      <c r="C1436" s="162">
        <f>IF(B1436&lt;(MAX(USER_INPUT!$J$14:$J$2000)),FINTERP(USER_INPUT!$J$14:$J$2000,USER_INPUT!$K$14:$K$2000,HYDROGRAPH!B1436),0)</f>
        <v>0</v>
      </c>
      <c r="D1436" s="132">
        <f t="shared" si="90"/>
        <v>0</v>
      </c>
      <c r="E1436" s="162">
        <f t="shared" si="92"/>
        <v>0</v>
      </c>
      <c r="F1436" s="162">
        <f t="shared" si="93"/>
        <v>0</v>
      </c>
      <c r="G1436" s="162">
        <f>FINTERP(REFERENCE!$W$17:$W$67,REFERENCE!$V$17:$V$67,HYDROGRAPH!F1436)</f>
        <v>0</v>
      </c>
      <c r="H1436" s="132">
        <f>(F1436-G1436)/2*REFERENCE!$P$19</f>
        <v>0</v>
      </c>
      <c r="I1436">
        <f>(FINTERP('STAGE-STORAGE'!$D$4:$D$54,'STAGE-STORAGE'!$A$4:$A$54,H1436))</f>
        <v>0</v>
      </c>
    </row>
    <row r="1437" spans="1:9" x14ac:dyDescent="0.25">
      <c r="A1437">
        <v>1434</v>
      </c>
      <c r="B1437" s="132">
        <f t="shared" si="91"/>
        <v>238.83333333333331</v>
      </c>
      <c r="C1437" s="162">
        <f>IF(B1437&lt;(MAX(USER_INPUT!$J$14:$J$2000)),FINTERP(USER_INPUT!$J$14:$J$2000,USER_INPUT!$K$14:$K$2000,HYDROGRAPH!B1437),0)</f>
        <v>0</v>
      </c>
      <c r="D1437" s="132">
        <f t="shared" si="90"/>
        <v>0</v>
      </c>
      <c r="E1437" s="162">
        <f t="shared" si="92"/>
        <v>0</v>
      </c>
      <c r="F1437" s="162">
        <f t="shared" si="93"/>
        <v>0</v>
      </c>
      <c r="G1437" s="162">
        <f>FINTERP(REFERENCE!$W$17:$W$67,REFERENCE!$V$17:$V$67,HYDROGRAPH!F1437)</f>
        <v>0</v>
      </c>
      <c r="H1437" s="132">
        <f>(F1437-G1437)/2*REFERENCE!$P$19</f>
        <v>0</v>
      </c>
      <c r="I1437">
        <f>(FINTERP('STAGE-STORAGE'!$D$4:$D$54,'STAGE-STORAGE'!$A$4:$A$54,H1437))</f>
        <v>0</v>
      </c>
    </row>
    <row r="1438" spans="1:9" x14ac:dyDescent="0.25">
      <c r="A1438">
        <v>1435</v>
      </c>
      <c r="B1438" s="132">
        <f t="shared" si="91"/>
        <v>239</v>
      </c>
      <c r="C1438" s="162">
        <f>IF(B1438&lt;(MAX(USER_INPUT!$J$14:$J$2000)),FINTERP(USER_INPUT!$J$14:$J$2000,USER_INPUT!$K$14:$K$2000,HYDROGRAPH!B1438),0)</f>
        <v>0</v>
      </c>
      <c r="D1438" s="132">
        <f t="shared" si="90"/>
        <v>0</v>
      </c>
      <c r="E1438" s="162">
        <f t="shared" si="92"/>
        <v>0</v>
      </c>
      <c r="F1438" s="162">
        <f t="shared" si="93"/>
        <v>0</v>
      </c>
      <c r="G1438" s="162">
        <f>FINTERP(REFERENCE!$W$17:$W$67,REFERENCE!$V$17:$V$67,HYDROGRAPH!F1438)</f>
        <v>0</v>
      </c>
      <c r="H1438" s="132">
        <f>(F1438-G1438)/2*REFERENCE!$P$19</f>
        <v>0</v>
      </c>
      <c r="I1438">
        <f>(FINTERP('STAGE-STORAGE'!$D$4:$D$54,'STAGE-STORAGE'!$A$4:$A$54,H1438))</f>
        <v>0</v>
      </c>
    </row>
    <row r="1439" spans="1:9" x14ac:dyDescent="0.25">
      <c r="A1439">
        <v>1436</v>
      </c>
      <c r="B1439" s="132">
        <f t="shared" si="91"/>
        <v>239.16666666666666</v>
      </c>
      <c r="C1439" s="162">
        <f>IF(B1439&lt;(MAX(USER_INPUT!$J$14:$J$2000)),FINTERP(USER_INPUT!$J$14:$J$2000,USER_INPUT!$K$14:$K$2000,HYDROGRAPH!B1439),0)</f>
        <v>0</v>
      </c>
      <c r="D1439" s="132">
        <f t="shared" si="90"/>
        <v>0</v>
      </c>
      <c r="E1439" s="162">
        <f t="shared" si="92"/>
        <v>0</v>
      </c>
      <c r="F1439" s="162">
        <f t="shared" si="93"/>
        <v>0</v>
      </c>
      <c r="G1439" s="162">
        <f>FINTERP(REFERENCE!$W$17:$W$67,REFERENCE!$V$17:$V$67,HYDROGRAPH!F1439)</f>
        <v>0</v>
      </c>
      <c r="H1439" s="132">
        <f>(F1439-G1439)/2*REFERENCE!$P$19</f>
        <v>0</v>
      </c>
      <c r="I1439">
        <f>(FINTERP('STAGE-STORAGE'!$D$4:$D$54,'STAGE-STORAGE'!$A$4:$A$54,H1439))</f>
        <v>0</v>
      </c>
    </row>
    <row r="1440" spans="1:9" x14ac:dyDescent="0.25">
      <c r="A1440">
        <v>1437</v>
      </c>
      <c r="B1440" s="132">
        <f t="shared" si="91"/>
        <v>239.33333333333331</v>
      </c>
      <c r="C1440" s="162">
        <f>IF(B1440&lt;(MAX(USER_INPUT!$J$14:$J$2000)),FINTERP(USER_INPUT!$J$14:$J$2000,USER_INPUT!$K$14:$K$2000,HYDROGRAPH!B1440),0)</f>
        <v>0</v>
      </c>
      <c r="D1440" s="132">
        <f t="shared" si="90"/>
        <v>0</v>
      </c>
      <c r="E1440" s="162">
        <f t="shared" si="92"/>
        <v>0</v>
      </c>
      <c r="F1440" s="162">
        <f t="shared" si="93"/>
        <v>0</v>
      </c>
      <c r="G1440" s="162">
        <f>FINTERP(REFERENCE!$W$17:$W$67,REFERENCE!$V$17:$V$67,HYDROGRAPH!F1440)</f>
        <v>0</v>
      </c>
      <c r="H1440" s="132">
        <f>(F1440-G1440)/2*REFERENCE!$P$19</f>
        <v>0</v>
      </c>
      <c r="I1440">
        <f>(FINTERP('STAGE-STORAGE'!$D$4:$D$54,'STAGE-STORAGE'!$A$4:$A$54,H1440))</f>
        <v>0</v>
      </c>
    </row>
    <row r="1441" spans="1:9" x14ac:dyDescent="0.25">
      <c r="A1441">
        <v>1438</v>
      </c>
      <c r="B1441" s="132">
        <f t="shared" si="91"/>
        <v>239.5</v>
      </c>
      <c r="C1441" s="162">
        <f>IF(B1441&lt;(MAX(USER_INPUT!$J$14:$J$2000)),FINTERP(USER_INPUT!$J$14:$J$2000,USER_INPUT!$K$14:$K$2000,HYDROGRAPH!B1441),0)</f>
        <v>0</v>
      </c>
      <c r="D1441" s="132">
        <f t="shared" si="90"/>
        <v>0</v>
      </c>
      <c r="E1441" s="162">
        <f t="shared" si="92"/>
        <v>0</v>
      </c>
      <c r="F1441" s="162">
        <f t="shared" si="93"/>
        <v>0</v>
      </c>
      <c r="G1441" s="162">
        <f>FINTERP(REFERENCE!$W$17:$W$67,REFERENCE!$V$17:$V$67,HYDROGRAPH!F1441)</f>
        <v>0</v>
      </c>
      <c r="H1441" s="132">
        <f>(F1441-G1441)/2*REFERENCE!$P$19</f>
        <v>0</v>
      </c>
      <c r="I1441">
        <f>(FINTERP('STAGE-STORAGE'!$D$4:$D$54,'STAGE-STORAGE'!$A$4:$A$54,H1441))</f>
        <v>0</v>
      </c>
    </row>
    <row r="1442" spans="1:9" x14ac:dyDescent="0.25">
      <c r="A1442">
        <v>1439</v>
      </c>
      <c r="B1442" s="132">
        <f t="shared" si="91"/>
        <v>239.66666666666666</v>
      </c>
      <c r="C1442" s="162">
        <f>IF(B1442&lt;(MAX(USER_INPUT!$J$14:$J$2000)),FINTERP(USER_INPUT!$J$14:$J$2000,USER_INPUT!$K$14:$K$2000,HYDROGRAPH!B1442),0)</f>
        <v>0</v>
      </c>
      <c r="D1442" s="132">
        <f t="shared" si="90"/>
        <v>0</v>
      </c>
      <c r="E1442" s="162">
        <f t="shared" si="92"/>
        <v>0</v>
      </c>
      <c r="F1442" s="162">
        <f t="shared" si="93"/>
        <v>0</v>
      </c>
      <c r="G1442" s="162">
        <f>FINTERP(REFERENCE!$W$17:$W$67,REFERENCE!$V$17:$V$67,HYDROGRAPH!F1442)</f>
        <v>0</v>
      </c>
      <c r="H1442" s="132">
        <f>(F1442-G1442)/2*REFERENCE!$P$19</f>
        <v>0</v>
      </c>
      <c r="I1442">
        <f>(FINTERP('STAGE-STORAGE'!$D$4:$D$54,'STAGE-STORAGE'!$A$4:$A$54,H1442))</f>
        <v>0</v>
      </c>
    </row>
    <row r="1443" spans="1:9" x14ac:dyDescent="0.25">
      <c r="A1443">
        <v>1440</v>
      </c>
      <c r="B1443" s="132">
        <f t="shared" si="91"/>
        <v>239.83333333333331</v>
      </c>
      <c r="C1443" s="162">
        <f>IF(B1443&lt;(MAX(USER_INPUT!$J$14:$J$2000)),FINTERP(USER_INPUT!$J$14:$J$2000,USER_INPUT!$K$14:$K$2000,HYDROGRAPH!B1443),0)</f>
        <v>0</v>
      </c>
      <c r="D1443" s="132">
        <f t="shared" si="90"/>
        <v>0</v>
      </c>
      <c r="E1443" s="162">
        <f t="shared" si="92"/>
        <v>0</v>
      </c>
      <c r="F1443" s="162">
        <f t="shared" si="93"/>
        <v>0</v>
      </c>
      <c r="G1443" s="162">
        <f>FINTERP(REFERENCE!$W$17:$W$67,REFERENCE!$V$17:$V$67,HYDROGRAPH!F1443)</f>
        <v>0</v>
      </c>
      <c r="H1443" s="132">
        <f>(F1443-G1443)/2*REFERENCE!$P$19</f>
        <v>0</v>
      </c>
      <c r="I1443">
        <f>(FINTERP('STAGE-STORAGE'!$D$4:$D$54,'STAGE-STORAGE'!$A$4:$A$54,H1443))</f>
        <v>0</v>
      </c>
    </row>
    <row r="1444" spans="1:9" x14ac:dyDescent="0.25">
      <c r="A1444">
        <v>1441</v>
      </c>
      <c r="B1444" s="132">
        <f t="shared" si="91"/>
        <v>240</v>
      </c>
      <c r="C1444" s="162">
        <f>IF(B1444&lt;(MAX(USER_INPUT!$J$14:$J$2000)),FINTERP(USER_INPUT!$J$14:$J$2000,USER_INPUT!$K$14:$K$2000,HYDROGRAPH!B1444),0)</f>
        <v>0</v>
      </c>
      <c r="D1444" s="132">
        <f t="shared" si="90"/>
        <v>0</v>
      </c>
      <c r="E1444" s="162">
        <f t="shared" si="92"/>
        <v>0</v>
      </c>
      <c r="F1444" s="162">
        <f t="shared" si="93"/>
        <v>0</v>
      </c>
      <c r="G1444" s="162">
        <f>FINTERP(REFERENCE!$W$17:$W$67,REFERENCE!$V$17:$V$67,HYDROGRAPH!F1444)</f>
        <v>0</v>
      </c>
      <c r="H1444" s="132">
        <f>(F1444-G1444)/2*REFERENCE!$P$19</f>
        <v>0</v>
      </c>
      <c r="I1444">
        <f>(FINTERP('STAGE-STORAGE'!$D$4:$D$54,'STAGE-STORAGE'!$A$4:$A$54,H1444))</f>
        <v>0</v>
      </c>
    </row>
    <row r="1445" spans="1:9" x14ac:dyDescent="0.25">
      <c r="A1445">
        <v>1442</v>
      </c>
      <c r="B1445" s="132">
        <f t="shared" si="91"/>
        <v>240.16666666666666</v>
      </c>
      <c r="C1445" s="162">
        <f>IF(B1445&lt;(MAX(USER_INPUT!$J$14:$J$2000)),FINTERP(USER_INPUT!$J$14:$J$2000,USER_INPUT!$K$14:$K$2000,HYDROGRAPH!B1445),0)</f>
        <v>0</v>
      </c>
      <c r="D1445" s="132">
        <f t="shared" si="90"/>
        <v>0</v>
      </c>
      <c r="E1445" s="162">
        <f t="shared" si="92"/>
        <v>0</v>
      </c>
      <c r="F1445" s="162">
        <f t="shared" si="93"/>
        <v>0</v>
      </c>
      <c r="G1445" s="162">
        <f>FINTERP(REFERENCE!$W$17:$W$67,REFERENCE!$V$17:$V$67,HYDROGRAPH!F1445)</f>
        <v>0</v>
      </c>
      <c r="H1445" s="132">
        <f>(F1445-G1445)/2*REFERENCE!$P$19</f>
        <v>0</v>
      </c>
      <c r="I1445">
        <f>(FINTERP('STAGE-STORAGE'!$D$4:$D$54,'STAGE-STORAGE'!$A$4:$A$54,H1445))</f>
        <v>0</v>
      </c>
    </row>
    <row r="1446" spans="1:9" x14ac:dyDescent="0.25">
      <c r="A1446">
        <v>1443</v>
      </c>
      <c r="B1446" s="132">
        <f t="shared" si="91"/>
        <v>240.33333333333331</v>
      </c>
      <c r="C1446" s="162">
        <f>IF(B1446&lt;(MAX(USER_INPUT!$J$14:$J$2000)),FINTERP(USER_INPUT!$J$14:$J$2000,USER_INPUT!$K$14:$K$2000,HYDROGRAPH!B1446),0)</f>
        <v>0</v>
      </c>
      <c r="D1446" s="132">
        <f t="shared" si="90"/>
        <v>0</v>
      </c>
      <c r="E1446" s="162">
        <f t="shared" si="92"/>
        <v>0</v>
      </c>
      <c r="F1446" s="162">
        <f t="shared" si="93"/>
        <v>0</v>
      </c>
      <c r="G1446" s="162">
        <f>FINTERP(REFERENCE!$W$17:$W$67,REFERENCE!$V$17:$V$67,HYDROGRAPH!F1446)</f>
        <v>0</v>
      </c>
      <c r="H1446" s="132">
        <f>(F1446-G1446)/2*REFERENCE!$P$19</f>
        <v>0</v>
      </c>
      <c r="I1446">
        <f>(FINTERP('STAGE-STORAGE'!$D$4:$D$54,'STAGE-STORAGE'!$A$4:$A$54,H1446))</f>
        <v>0</v>
      </c>
    </row>
    <row r="1447" spans="1:9" x14ac:dyDescent="0.25">
      <c r="A1447">
        <v>1444</v>
      </c>
      <c r="B1447" s="132">
        <f t="shared" si="91"/>
        <v>240.5</v>
      </c>
      <c r="C1447" s="162">
        <f>IF(B1447&lt;(MAX(USER_INPUT!$J$14:$J$2000)),FINTERP(USER_INPUT!$J$14:$J$2000,USER_INPUT!$K$14:$K$2000,HYDROGRAPH!B1447),0)</f>
        <v>0</v>
      </c>
      <c r="D1447" s="132">
        <f t="shared" si="90"/>
        <v>0</v>
      </c>
      <c r="E1447" s="162">
        <f t="shared" si="92"/>
        <v>0</v>
      </c>
      <c r="F1447" s="162">
        <f t="shared" si="93"/>
        <v>0</v>
      </c>
      <c r="G1447" s="162">
        <f>FINTERP(REFERENCE!$W$17:$W$67,REFERENCE!$V$17:$V$67,HYDROGRAPH!F1447)</f>
        <v>0</v>
      </c>
      <c r="H1447" s="132">
        <f>(F1447-G1447)/2*REFERENCE!$P$19</f>
        <v>0</v>
      </c>
      <c r="I1447">
        <f>(FINTERP('STAGE-STORAGE'!$D$4:$D$54,'STAGE-STORAGE'!$A$4:$A$54,H1447))</f>
        <v>0</v>
      </c>
    </row>
    <row r="1448" spans="1:9" x14ac:dyDescent="0.25">
      <c r="A1448">
        <v>1445</v>
      </c>
      <c r="B1448" s="132">
        <f t="shared" si="91"/>
        <v>240.66666666666666</v>
      </c>
      <c r="C1448" s="162">
        <f>IF(B1448&lt;(MAX(USER_INPUT!$J$14:$J$2000)),FINTERP(USER_INPUT!$J$14:$J$2000,USER_INPUT!$K$14:$K$2000,HYDROGRAPH!B1448),0)</f>
        <v>0</v>
      </c>
      <c r="D1448" s="132">
        <f t="shared" si="90"/>
        <v>0</v>
      </c>
      <c r="E1448" s="162">
        <f t="shared" si="92"/>
        <v>0</v>
      </c>
      <c r="F1448" s="162">
        <f t="shared" si="93"/>
        <v>0</v>
      </c>
      <c r="G1448" s="162">
        <f>FINTERP(REFERENCE!$W$17:$W$67,REFERENCE!$V$17:$V$67,HYDROGRAPH!F1448)</f>
        <v>0</v>
      </c>
      <c r="H1448" s="132">
        <f>(F1448-G1448)/2*REFERENCE!$P$19</f>
        <v>0</v>
      </c>
      <c r="I1448">
        <f>(FINTERP('STAGE-STORAGE'!$D$4:$D$54,'STAGE-STORAGE'!$A$4:$A$54,H1448))</f>
        <v>0</v>
      </c>
    </row>
    <row r="1449" spans="1:9" x14ac:dyDescent="0.25">
      <c r="A1449">
        <v>1446</v>
      </c>
      <c r="B1449" s="132">
        <f t="shared" si="91"/>
        <v>240.83333333333331</v>
      </c>
      <c r="C1449" s="162">
        <f>IF(B1449&lt;(MAX(USER_INPUT!$J$14:$J$2000)),FINTERP(USER_INPUT!$J$14:$J$2000,USER_INPUT!$K$14:$K$2000,HYDROGRAPH!B1449),0)</f>
        <v>0</v>
      </c>
      <c r="D1449" s="132">
        <f t="shared" si="90"/>
        <v>0</v>
      </c>
      <c r="E1449" s="162">
        <f t="shared" si="92"/>
        <v>0</v>
      </c>
      <c r="F1449" s="162">
        <f t="shared" si="93"/>
        <v>0</v>
      </c>
      <c r="G1449" s="162">
        <f>FINTERP(REFERENCE!$W$17:$W$67,REFERENCE!$V$17:$V$67,HYDROGRAPH!F1449)</f>
        <v>0</v>
      </c>
      <c r="H1449" s="132">
        <f>(F1449-G1449)/2*REFERENCE!$P$19</f>
        <v>0</v>
      </c>
      <c r="I1449">
        <f>(FINTERP('STAGE-STORAGE'!$D$4:$D$54,'STAGE-STORAGE'!$A$4:$A$54,H1449))</f>
        <v>0</v>
      </c>
    </row>
    <row r="1450" spans="1:9" x14ac:dyDescent="0.25">
      <c r="A1450">
        <v>1447</v>
      </c>
      <c r="B1450" s="132">
        <f t="shared" si="91"/>
        <v>241</v>
      </c>
      <c r="C1450" s="162">
        <f>IF(B1450&lt;(MAX(USER_INPUT!$J$14:$J$2000)),FINTERP(USER_INPUT!$J$14:$J$2000,USER_INPUT!$K$14:$K$2000,HYDROGRAPH!B1450),0)</f>
        <v>0</v>
      </c>
      <c r="D1450" s="132">
        <f t="shared" si="90"/>
        <v>0</v>
      </c>
      <c r="E1450" s="162">
        <f t="shared" si="92"/>
        <v>0</v>
      </c>
      <c r="F1450" s="162">
        <f t="shared" si="93"/>
        <v>0</v>
      </c>
      <c r="G1450" s="162">
        <f>FINTERP(REFERENCE!$W$17:$W$67,REFERENCE!$V$17:$V$67,HYDROGRAPH!F1450)</f>
        <v>0</v>
      </c>
      <c r="H1450" s="132">
        <f>(F1450-G1450)/2*REFERENCE!$P$19</f>
        <v>0</v>
      </c>
      <c r="I1450">
        <f>(FINTERP('STAGE-STORAGE'!$D$4:$D$54,'STAGE-STORAGE'!$A$4:$A$54,H1450))</f>
        <v>0</v>
      </c>
    </row>
    <row r="1451" spans="1:9" x14ac:dyDescent="0.25">
      <c r="A1451">
        <v>1448</v>
      </c>
      <c r="B1451" s="132">
        <f t="shared" si="91"/>
        <v>241.16666666666666</v>
      </c>
      <c r="C1451" s="162">
        <f>IF(B1451&lt;(MAX(USER_INPUT!$J$14:$J$2000)),FINTERP(USER_INPUT!$J$14:$J$2000,USER_INPUT!$K$14:$K$2000,HYDROGRAPH!B1451),0)</f>
        <v>0</v>
      </c>
      <c r="D1451" s="132">
        <f t="shared" si="90"/>
        <v>0</v>
      </c>
      <c r="E1451" s="162">
        <f t="shared" si="92"/>
        <v>0</v>
      </c>
      <c r="F1451" s="162">
        <f t="shared" si="93"/>
        <v>0</v>
      </c>
      <c r="G1451" s="162">
        <f>FINTERP(REFERENCE!$W$17:$W$67,REFERENCE!$V$17:$V$67,HYDROGRAPH!F1451)</f>
        <v>0</v>
      </c>
      <c r="H1451" s="132">
        <f>(F1451-G1451)/2*REFERENCE!$P$19</f>
        <v>0</v>
      </c>
      <c r="I1451">
        <f>(FINTERP('STAGE-STORAGE'!$D$4:$D$54,'STAGE-STORAGE'!$A$4:$A$54,H1451))</f>
        <v>0</v>
      </c>
    </row>
    <row r="1452" spans="1:9" x14ac:dyDescent="0.25">
      <c r="A1452">
        <v>1449</v>
      </c>
      <c r="B1452" s="132">
        <f t="shared" si="91"/>
        <v>241.33333333333331</v>
      </c>
      <c r="C1452" s="162">
        <f>IF(B1452&lt;(MAX(USER_INPUT!$J$14:$J$2000)),FINTERP(USER_INPUT!$J$14:$J$2000,USER_INPUT!$K$14:$K$2000,HYDROGRAPH!B1452),0)</f>
        <v>0</v>
      </c>
      <c r="D1452" s="132">
        <f t="shared" si="90"/>
        <v>0</v>
      </c>
      <c r="E1452" s="162">
        <f t="shared" si="92"/>
        <v>0</v>
      </c>
      <c r="F1452" s="162">
        <f t="shared" si="93"/>
        <v>0</v>
      </c>
      <c r="G1452" s="162">
        <f>FINTERP(REFERENCE!$W$17:$W$67,REFERENCE!$V$17:$V$67,HYDROGRAPH!F1452)</f>
        <v>0</v>
      </c>
      <c r="H1452" s="132">
        <f>(F1452-G1452)/2*REFERENCE!$P$19</f>
        <v>0</v>
      </c>
      <c r="I1452">
        <f>(FINTERP('STAGE-STORAGE'!$D$4:$D$54,'STAGE-STORAGE'!$A$4:$A$54,H1452))</f>
        <v>0</v>
      </c>
    </row>
    <row r="1453" spans="1:9" x14ac:dyDescent="0.25">
      <c r="A1453">
        <v>1450</v>
      </c>
      <c r="B1453" s="132">
        <f t="shared" si="91"/>
        <v>241.5</v>
      </c>
      <c r="C1453" s="162">
        <f>IF(B1453&lt;(MAX(USER_INPUT!$J$14:$J$2000)),FINTERP(USER_INPUT!$J$14:$J$2000,USER_INPUT!$K$14:$K$2000,HYDROGRAPH!B1453),0)</f>
        <v>0</v>
      </c>
      <c r="D1453" s="132">
        <f t="shared" si="90"/>
        <v>0</v>
      </c>
      <c r="E1453" s="162">
        <f t="shared" si="92"/>
        <v>0</v>
      </c>
      <c r="F1453" s="162">
        <f t="shared" si="93"/>
        <v>0</v>
      </c>
      <c r="G1453" s="162">
        <f>FINTERP(REFERENCE!$W$17:$W$67,REFERENCE!$V$17:$V$67,HYDROGRAPH!F1453)</f>
        <v>0</v>
      </c>
      <c r="H1453" s="132">
        <f>(F1453-G1453)/2*REFERENCE!$P$19</f>
        <v>0</v>
      </c>
      <c r="I1453">
        <f>(FINTERP('STAGE-STORAGE'!$D$4:$D$54,'STAGE-STORAGE'!$A$4:$A$54,H1453))</f>
        <v>0</v>
      </c>
    </row>
    <row r="1454" spans="1:9" x14ac:dyDescent="0.25">
      <c r="A1454">
        <v>1451</v>
      </c>
      <c r="B1454" s="132">
        <f t="shared" si="91"/>
        <v>241.66666666666666</v>
      </c>
      <c r="C1454" s="162">
        <f>IF(B1454&lt;(MAX(USER_INPUT!$J$14:$J$2000)),FINTERP(USER_INPUT!$J$14:$J$2000,USER_INPUT!$K$14:$K$2000,HYDROGRAPH!B1454),0)</f>
        <v>0</v>
      </c>
      <c r="D1454" s="132">
        <f t="shared" si="90"/>
        <v>0</v>
      </c>
      <c r="E1454" s="162">
        <f t="shared" si="92"/>
        <v>0</v>
      </c>
      <c r="F1454" s="162">
        <f t="shared" si="93"/>
        <v>0</v>
      </c>
      <c r="G1454" s="162">
        <f>FINTERP(REFERENCE!$W$17:$W$67,REFERENCE!$V$17:$V$67,HYDROGRAPH!F1454)</f>
        <v>0</v>
      </c>
      <c r="H1454" s="132">
        <f>(F1454-G1454)/2*REFERENCE!$P$19</f>
        <v>0</v>
      </c>
      <c r="I1454">
        <f>(FINTERP('STAGE-STORAGE'!$D$4:$D$54,'STAGE-STORAGE'!$A$4:$A$54,H1454))</f>
        <v>0</v>
      </c>
    </row>
    <row r="1455" spans="1:9" x14ac:dyDescent="0.25">
      <c r="A1455">
        <v>1452</v>
      </c>
      <c r="B1455" s="132">
        <f t="shared" si="91"/>
        <v>241.83333333333331</v>
      </c>
      <c r="C1455" s="162">
        <f>IF(B1455&lt;(MAX(USER_INPUT!$J$14:$J$2000)),FINTERP(USER_INPUT!$J$14:$J$2000,USER_INPUT!$K$14:$K$2000,HYDROGRAPH!B1455),0)</f>
        <v>0</v>
      </c>
      <c r="D1455" s="132">
        <f t="shared" si="90"/>
        <v>0</v>
      </c>
      <c r="E1455" s="162">
        <f t="shared" si="92"/>
        <v>0</v>
      </c>
      <c r="F1455" s="162">
        <f t="shared" si="93"/>
        <v>0</v>
      </c>
      <c r="G1455" s="162">
        <f>FINTERP(REFERENCE!$W$17:$W$67,REFERENCE!$V$17:$V$67,HYDROGRAPH!F1455)</f>
        <v>0</v>
      </c>
      <c r="H1455" s="132">
        <f>(F1455-G1455)/2*REFERENCE!$P$19</f>
        <v>0</v>
      </c>
      <c r="I1455">
        <f>(FINTERP('STAGE-STORAGE'!$D$4:$D$54,'STAGE-STORAGE'!$A$4:$A$54,H1455))</f>
        <v>0</v>
      </c>
    </row>
    <row r="1456" spans="1:9" x14ac:dyDescent="0.25">
      <c r="A1456">
        <v>1453</v>
      </c>
      <c r="B1456" s="132">
        <f t="shared" si="91"/>
        <v>242</v>
      </c>
      <c r="C1456" s="162">
        <f>IF(B1456&lt;(MAX(USER_INPUT!$J$14:$J$2000)),FINTERP(USER_INPUT!$J$14:$J$2000,USER_INPUT!$K$14:$K$2000,HYDROGRAPH!B1456),0)</f>
        <v>0</v>
      </c>
      <c r="D1456" s="132">
        <f t="shared" si="90"/>
        <v>0</v>
      </c>
      <c r="E1456" s="162">
        <f t="shared" si="92"/>
        <v>0</v>
      </c>
      <c r="F1456" s="162">
        <f t="shared" si="93"/>
        <v>0</v>
      </c>
      <c r="G1456" s="162">
        <f>FINTERP(REFERENCE!$W$17:$W$67,REFERENCE!$V$17:$V$67,HYDROGRAPH!F1456)</f>
        <v>0</v>
      </c>
      <c r="H1456" s="132">
        <f>(F1456-G1456)/2*REFERENCE!$P$19</f>
        <v>0</v>
      </c>
      <c r="I1456">
        <f>(FINTERP('STAGE-STORAGE'!$D$4:$D$54,'STAGE-STORAGE'!$A$4:$A$54,H1456))</f>
        <v>0</v>
      </c>
    </row>
    <row r="1457" spans="1:9" x14ac:dyDescent="0.25">
      <c r="A1457">
        <v>1454</v>
      </c>
      <c r="B1457" s="132">
        <f t="shared" si="91"/>
        <v>242.16666666666666</v>
      </c>
      <c r="C1457" s="162">
        <f>IF(B1457&lt;(MAX(USER_INPUT!$J$14:$J$2000)),FINTERP(USER_INPUT!$J$14:$J$2000,USER_INPUT!$K$14:$K$2000,HYDROGRAPH!B1457),0)</f>
        <v>0</v>
      </c>
      <c r="D1457" s="132">
        <f t="shared" si="90"/>
        <v>0</v>
      </c>
      <c r="E1457" s="162">
        <f t="shared" si="92"/>
        <v>0</v>
      </c>
      <c r="F1457" s="162">
        <f t="shared" si="93"/>
        <v>0</v>
      </c>
      <c r="G1457" s="162">
        <f>FINTERP(REFERENCE!$W$17:$W$67,REFERENCE!$V$17:$V$67,HYDROGRAPH!F1457)</f>
        <v>0</v>
      </c>
      <c r="H1457" s="132">
        <f>(F1457-G1457)/2*REFERENCE!$P$19</f>
        <v>0</v>
      </c>
      <c r="I1457">
        <f>(FINTERP('STAGE-STORAGE'!$D$4:$D$54,'STAGE-STORAGE'!$A$4:$A$54,H1457))</f>
        <v>0</v>
      </c>
    </row>
    <row r="1458" spans="1:9" x14ac:dyDescent="0.25">
      <c r="A1458">
        <v>1455</v>
      </c>
      <c r="B1458" s="132">
        <f t="shared" si="91"/>
        <v>242.33333333333331</v>
      </c>
      <c r="C1458" s="162">
        <f>IF(B1458&lt;(MAX(USER_INPUT!$J$14:$J$2000)),FINTERP(USER_INPUT!$J$14:$J$2000,USER_INPUT!$K$14:$K$2000,HYDROGRAPH!B1458),0)</f>
        <v>0</v>
      </c>
      <c r="D1458" s="132">
        <f t="shared" si="90"/>
        <v>0</v>
      </c>
      <c r="E1458" s="162">
        <f t="shared" si="92"/>
        <v>0</v>
      </c>
      <c r="F1458" s="162">
        <f t="shared" si="93"/>
        <v>0</v>
      </c>
      <c r="G1458" s="162">
        <f>FINTERP(REFERENCE!$W$17:$W$67,REFERENCE!$V$17:$V$67,HYDROGRAPH!F1458)</f>
        <v>0</v>
      </c>
      <c r="H1458" s="132">
        <f>(F1458-G1458)/2*REFERENCE!$P$19</f>
        <v>0</v>
      </c>
      <c r="I1458">
        <f>(FINTERP('STAGE-STORAGE'!$D$4:$D$54,'STAGE-STORAGE'!$A$4:$A$54,H1458))</f>
        <v>0</v>
      </c>
    </row>
    <row r="1459" spans="1:9" x14ac:dyDescent="0.25">
      <c r="A1459">
        <v>1456</v>
      </c>
      <c r="B1459" s="132">
        <f t="shared" si="91"/>
        <v>242.5</v>
      </c>
      <c r="C1459" s="162">
        <f>IF(B1459&lt;(MAX(USER_INPUT!$J$14:$J$2000)),FINTERP(USER_INPUT!$J$14:$J$2000,USER_INPUT!$K$14:$K$2000,HYDROGRAPH!B1459),0)</f>
        <v>0</v>
      </c>
      <c r="D1459" s="132">
        <f t="shared" si="90"/>
        <v>0</v>
      </c>
      <c r="E1459" s="162">
        <f t="shared" si="92"/>
        <v>0</v>
      </c>
      <c r="F1459" s="162">
        <f t="shared" si="93"/>
        <v>0</v>
      </c>
      <c r="G1459" s="162">
        <f>FINTERP(REFERENCE!$W$17:$W$67,REFERENCE!$V$17:$V$67,HYDROGRAPH!F1459)</f>
        <v>0</v>
      </c>
      <c r="H1459" s="132">
        <f>(F1459-G1459)/2*REFERENCE!$P$19</f>
        <v>0</v>
      </c>
      <c r="I1459">
        <f>(FINTERP('STAGE-STORAGE'!$D$4:$D$54,'STAGE-STORAGE'!$A$4:$A$54,H1459))</f>
        <v>0</v>
      </c>
    </row>
    <row r="1460" spans="1:9" x14ac:dyDescent="0.25">
      <c r="A1460">
        <v>1457</v>
      </c>
      <c r="B1460" s="132">
        <f t="shared" si="91"/>
        <v>242.66666666666666</v>
      </c>
      <c r="C1460" s="162">
        <f>IF(B1460&lt;(MAX(USER_INPUT!$J$14:$J$2000)),FINTERP(USER_INPUT!$J$14:$J$2000,USER_INPUT!$K$14:$K$2000,HYDROGRAPH!B1460),0)</f>
        <v>0</v>
      </c>
      <c r="D1460" s="132">
        <f t="shared" si="90"/>
        <v>0</v>
      </c>
      <c r="E1460" s="162">
        <f t="shared" si="92"/>
        <v>0</v>
      </c>
      <c r="F1460" s="162">
        <f t="shared" si="93"/>
        <v>0</v>
      </c>
      <c r="G1460" s="162">
        <f>FINTERP(REFERENCE!$W$17:$W$67,REFERENCE!$V$17:$V$67,HYDROGRAPH!F1460)</f>
        <v>0</v>
      </c>
      <c r="H1460" s="132">
        <f>(F1460-G1460)/2*REFERENCE!$P$19</f>
        <v>0</v>
      </c>
      <c r="I1460">
        <f>(FINTERP('STAGE-STORAGE'!$D$4:$D$54,'STAGE-STORAGE'!$A$4:$A$54,H1460))</f>
        <v>0</v>
      </c>
    </row>
    <row r="1461" spans="1:9" x14ac:dyDescent="0.25">
      <c r="A1461">
        <v>1458</v>
      </c>
      <c r="B1461" s="132">
        <f t="shared" si="91"/>
        <v>242.83333333333331</v>
      </c>
      <c r="C1461" s="162">
        <f>IF(B1461&lt;(MAX(USER_INPUT!$J$14:$J$2000)),FINTERP(USER_INPUT!$J$14:$J$2000,USER_INPUT!$K$14:$K$2000,HYDROGRAPH!B1461),0)</f>
        <v>0</v>
      </c>
      <c r="D1461" s="132">
        <f t="shared" si="90"/>
        <v>0</v>
      </c>
      <c r="E1461" s="162">
        <f t="shared" si="92"/>
        <v>0</v>
      </c>
      <c r="F1461" s="162">
        <f t="shared" si="93"/>
        <v>0</v>
      </c>
      <c r="G1461" s="162">
        <f>FINTERP(REFERENCE!$W$17:$W$67,REFERENCE!$V$17:$V$67,HYDROGRAPH!F1461)</f>
        <v>0</v>
      </c>
      <c r="H1461" s="132">
        <f>(F1461-G1461)/2*REFERENCE!$P$19</f>
        <v>0</v>
      </c>
      <c r="I1461">
        <f>(FINTERP('STAGE-STORAGE'!$D$4:$D$54,'STAGE-STORAGE'!$A$4:$A$54,H1461))</f>
        <v>0</v>
      </c>
    </row>
    <row r="1462" spans="1:9" x14ac:dyDescent="0.25">
      <c r="A1462">
        <v>1459</v>
      </c>
      <c r="B1462" s="132">
        <f t="shared" si="91"/>
        <v>243</v>
      </c>
      <c r="C1462" s="162">
        <f>IF(B1462&lt;(MAX(USER_INPUT!$J$14:$J$2000)),FINTERP(USER_INPUT!$J$14:$J$2000,USER_INPUT!$K$14:$K$2000,HYDROGRAPH!B1462),0)</f>
        <v>0</v>
      </c>
      <c r="D1462" s="132">
        <f t="shared" si="90"/>
        <v>0</v>
      </c>
      <c r="E1462" s="162">
        <f t="shared" si="92"/>
        <v>0</v>
      </c>
      <c r="F1462" s="162">
        <f t="shared" si="93"/>
        <v>0</v>
      </c>
      <c r="G1462" s="162">
        <f>FINTERP(REFERENCE!$W$17:$W$67,REFERENCE!$V$17:$V$67,HYDROGRAPH!F1462)</f>
        <v>0</v>
      </c>
      <c r="H1462" s="132">
        <f>(F1462-G1462)/2*REFERENCE!$P$19</f>
        <v>0</v>
      </c>
      <c r="I1462">
        <f>(FINTERP('STAGE-STORAGE'!$D$4:$D$54,'STAGE-STORAGE'!$A$4:$A$54,H1462))</f>
        <v>0</v>
      </c>
    </row>
    <row r="1463" spans="1:9" x14ac:dyDescent="0.25">
      <c r="A1463">
        <v>1460</v>
      </c>
      <c r="B1463" s="132">
        <f t="shared" si="91"/>
        <v>243.16666666666666</v>
      </c>
      <c r="C1463" s="162">
        <f>IF(B1463&lt;(MAX(USER_INPUT!$J$14:$J$2000)),FINTERP(USER_INPUT!$J$14:$J$2000,USER_INPUT!$K$14:$K$2000,HYDROGRAPH!B1463),0)</f>
        <v>0</v>
      </c>
      <c r="D1463" s="132">
        <f t="shared" si="90"/>
        <v>0</v>
      </c>
      <c r="E1463" s="162">
        <f t="shared" si="92"/>
        <v>0</v>
      </c>
      <c r="F1463" s="162">
        <f t="shared" si="93"/>
        <v>0</v>
      </c>
      <c r="G1463" s="162">
        <f>FINTERP(REFERENCE!$W$17:$W$67,REFERENCE!$V$17:$V$67,HYDROGRAPH!F1463)</f>
        <v>0</v>
      </c>
      <c r="H1463" s="132">
        <f>(F1463-G1463)/2*REFERENCE!$P$19</f>
        <v>0</v>
      </c>
      <c r="I1463">
        <f>(FINTERP('STAGE-STORAGE'!$D$4:$D$54,'STAGE-STORAGE'!$A$4:$A$54,H1463))</f>
        <v>0</v>
      </c>
    </row>
    <row r="1464" spans="1:9" x14ac:dyDescent="0.25">
      <c r="A1464">
        <v>1461</v>
      </c>
      <c r="B1464" s="132">
        <f t="shared" si="91"/>
        <v>243.33333333333331</v>
      </c>
      <c r="C1464" s="162">
        <f>IF(B1464&lt;(MAX(USER_INPUT!$J$14:$J$2000)),FINTERP(USER_INPUT!$J$14:$J$2000,USER_INPUT!$K$14:$K$2000,HYDROGRAPH!B1464),0)</f>
        <v>0</v>
      </c>
      <c r="D1464" s="132">
        <f t="shared" si="90"/>
        <v>0</v>
      </c>
      <c r="E1464" s="162">
        <f t="shared" si="92"/>
        <v>0</v>
      </c>
      <c r="F1464" s="162">
        <f t="shared" si="93"/>
        <v>0</v>
      </c>
      <c r="G1464" s="162">
        <f>FINTERP(REFERENCE!$W$17:$W$67,REFERENCE!$V$17:$V$67,HYDROGRAPH!F1464)</f>
        <v>0</v>
      </c>
      <c r="H1464" s="132">
        <f>(F1464-G1464)/2*REFERENCE!$P$19</f>
        <v>0</v>
      </c>
      <c r="I1464">
        <f>(FINTERP('STAGE-STORAGE'!$D$4:$D$54,'STAGE-STORAGE'!$A$4:$A$54,H1464))</f>
        <v>0</v>
      </c>
    </row>
    <row r="1465" spans="1:9" x14ac:dyDescent="0.25">
      <c r="A1465">
        <v>1462</v>
      </c>
      <c r="B1465" s="132">
        <f t="shared" si="91"/>
        <v>243.5</v>
      </c>
      <c r="C1465" s="162">
        <f>IF(B1465&lt;(MAX(USER_INPUT!$J$14:$J$2000)),FINTERP(USER_INPUT!$J$14:$J$2000,USER_INPUT!$K$14:$K$2000,HYDROGRAPH!B1465),0)</f>
        <v>0</v>
      </c>
      <c r="D1465" s="132">
        <f t="shared" si="90"/>
        <v>0</v>
      </c>
      <c r="E1465" s="162">
        <f t="shared" si="92"/>
        <v>0</v>
      </c>
      <c r="F1465" s="162">
        <f t="shared" si="93"/>
        <v>0</v>
      </c>
      <c r="G1465" s="162">
        <f>FINTERP(REFERENCE!$W$17:$W$67,REFERENCE!$V$17:$V$67,HYDROGRAPH!F1465)</f>
        <v>0</v>
      </c>
      <c r="H1465" s="132">
        <f>(F1465-G1465)/2*REFERENCE!$P$19</f>
        <v>0</v>
      </c>
      <c r="I1465">
        <f>(FINTERP('STAGE-STORAGE'!$D$4:$D$54,'STAGE-STORAGE'!$A$4:$A$54,H1465))</f>
        <v>0</v>
      </c>
    </row>
    <row r="1466" spans="1:9" x14ac:dyDescent="0.25">
      <c r="A1466">
        <v>1463</v>
      </c>
      <c r="B1466" s="132">
        <f t="shared" si="91"/>
        <v>243.66666666666666</v>
      </c>
      <c r="C1466" s="162">
        <f>IF(B1466&lt;(MAX(USER_INPUT!$J$14:$J$2000)),FINTERP(USER_INPUT!$J$14:$J$2000,USER_INPUT!$K$14:$K$2000,HYDROGRAPH!B1466),0)</f>
        <v>0</v>
      </c>
      <c r="D1466" s="132">
        <f t="shared" si="90"/>
        <v>0</v>
      </c>
      <c r="E1466" s="162">
        <f t="shared" si="92"/>
        <v>0</v>
      </c>
      <c r="F1466" s="162">
        <f t="shared" si="93"/>
        <v>0</v>
      </c>
      <c r="G1466" s="162">
        <f>FINTERP(REFERENCE!$W$17:$W$67,REFERENCE!$V$17:$V$67,HYDROGRAPH!F1466)</f>
        <v>0</v>
      </c>
      <c r="H1466" s="132">
        <f>(F1466-G1466)/2*REFERENCE!$P$19</f>
        <v>0</v>
      </c>
      <c r="I1466">
        <f>(FINTERP('STAGE-STORAGE'!$D$4:$D$54,'STAGE-STORAGE'!$A$4:$A$54,H1466))</f>
        <v>0</v>
      </c>
    </row>
    <row r="1467" spans="1:9" x14ac:dyDescent="0.25">
      <c r="A1467">
        <v>1464</v>
      </c>
      <c r="B1467" s="132">
        <f t="shared" si="91"/>
        <v>243.83333333333331</v>
      </c>
      <c r="C1467" s="162">
        <f>IF(B1467&lt;(MAX(USER_INPUT!$J$14:$J$2000)),FINTERP(USER_INPUT!$J$14:$J$2000,USER_INPUT!$K$14:$K$2000,HYDROGRAPH!B1467),0)</f>
        <v>0</v>
      </c>
      <c r="D1467" s="132">
        <f t="shared" si="90"/>
        <v>0</v>
      </c>
      <c r="E1467" s="162">
        <f t="shared" si="92"/>
        <v>0</v>
      </c>
      <c r="F1467" s="162">
        <f t="shared" si="93"/>
        <v>0</v>
      </c>
      <c r="G1467" s="162">
        <f>FINTERP(REFERENCE!$W$17:$W$67,REFERENCE!$V$17:$V$67,HYDROGRAPH!F1467)</f>
        <v>0</v>
      </c>
      <c r="H1467" s="132">
        <f>(F1467-G1467)/2*REFERENCE!$P$19</f>
        <v>0</v>
      </c>
      <c r="I1467">
        <f>(FINTERP('STAGE-STORAGE'!$D$4:$D$54,'STAGE-STORAGE'!$A$4:$A$54,H1467))</f>
        <v>0</v>
      </c>
    </row>
    <row r="1468" spans="1:9" x14ac:dyDescent="0.25">
      <c r="A1468">
        <v>1465</v>
      </c>
      <c r="B1468" s="132">
        <f t="shared" si="91"/>
        <v>244</v>
      </c>
      <c r="C1468" s="162">
        <f>IF(B1468&lt;(MAX(USER_INPUT!$J$14:$J$2000)),FINTERP(USER_INPUT!$J$14:$J$2000,USER_INPUT!$K$14:$K$2000,HYDROGRAPH!B1468),0)</f>
        <v>0</v>
      </c>
      <c r="D1468" s="132">
        <f t="shared" si="90"/>
        <v>0</v>
      </c>
      <c r="E1468" s="162">
        <f t="shared" si="92"/>
        <v>0</v>
      </c>
      <c r="F1468" s="162">
        <f t="shared" si="93"/>
        <v>0</v>
      </c>
      <c r="G1468" s="162">
        <f>FINTERP(REFERENCE!$W$17:$W$67,REFERENCE!$V$17:$V$67,HYDROGRAPH!F1468)</f>
        <v>0</v>
      </c>
      <c r="H1468" s="132">
        <f>(F1468-G1468)/2*REFERENCE!$P$19</f>
        <v>0</v>
      </c>
      <c r="I1468">
        <f>(FINTERP('STAGE-STORAGE'!$D$4:$D$54,'STAGE-STORAGE'!$A$4:$A$54,H1468))</f>
        <v>0</v>
      </c>
    </row>
    <row r="1469" spans="1:9" x14ac:dyDescent="0.25">
      <c r="A1469">
        <v>1466</v>
      </c>
      <c r="B1469" s="132">
        <f t="shared" si="91"/>
        <v>244.16666666666666</v>
      </c>
      <c r="C1469" s="162">
        <f>IF(B1469&lt;(MAX(USER_INPUT!$J$14:$J$2000)),FINTERP(USER_INPUT!$J$14:$J$2000,USER_INPUT!$K$14:$K$2000,HYDROGRAPH!B1469),0)</f>
        <v>0</v>
      </c>
      <c r="D1469" s="132">
        <f t="shared" si="90"/>
        <v>0</v>
      </c>
      <c r="E1469" s="162">
        <f t="shared" si="92"/>
        <v>0</v>
      </c>
      <c r="F1469" s="162">
        <f t="shared" si="93"/>
        <v>0</v>
      </c>
      <c r="G1469" s="162">
        <f>FINTERP(REFERENCE!$W$17:$W$67,REFERENCE!$V$17:$V$67,HYDROGRAPH!F1469)</f>
        <v>0</v>
      </c>
      <c r="H1469" s="132">
        <f>(F1469-G1469)/2*REFERENCE!$P$19</f>
        <v>0</v>
      </c>
      <c r="I1469">
        <f>(FINTERP('STAGE-STORAGE'!$D$4:$D$54,'STAGE-STORAGE'!$A$4:$A$54,H1469))</f>
        <v>0</v>
      </c>
    </row>
    <row r="1470" spans="1:9" x14ac:dyDescent="0.25">
      <c r="A1470">
        <v>1467</v>
      </c>
      <c r="B1470" s="132">
        <f t="shared" si="91"/>
        <v>244.33333333333331</v>
      </c>
      <c r="C1470" s="162">
        <f>IF(B1470&lt;(MAX(USER_INPUT!$J$14:$J$2000)),FINTERP(USER_INPUT!$J$14:$J$2000,USER_INPUT!$K$14:$K$2000,HYDROGRAPH!B1470),0)</f>
        <v>0</v>
      </c>
      <c r="D1470" s="132">
        <f t="shared" si="90"/>
        <v>0</v>
      </c>
      <c r="E1470" s="162">
        <f t="shared" si="92"/>
        <v>0</v>
      </c>
      <c r="F1470" s="162">
        <f t="shared" si="93"/>
        <v>0</v>
      </c>
      <c r="G1470" s="162">
        <f>FINTERP(REFERENCE!$W$17:$W$67,REFERENCE!$V$17:$V$67,HYDROGRAPH!F1470)</f>
        <v>0</v>
      </c>
      <c r="H1470" s="132">
        <f>(F1470-G1470)/2*REFERENCE!$P$19</f>
        <v>0</v>
      </c>
      <c r="I1470">
        <f>(FINTERP('STAGE-STORAGE'!$D$4:$D$54,'STAGE-STORAGE'!$A$4:$A$54,H1470))</f>
        <v>0</v>
      </c>
    </row>
    <row r="1471" spans="1:9" x14ac:dyDescent="0.25">
      <c r="A1471">
        <v>1468</v>
      </c>
      <c r="B1471" s="132">
        <f t="shared" si="91"/>
        <v>244.5</v>
      </c>
      <c r="C1471" s="162">
        <f>IF(B1471&lt;(MAX(USER_INPUT!$J$14:$J$2000)),FINTERP(USER_INPUT!$J$14:$J$2000,USER_INPUT!$K$14:$K$2000,HYDROGRAPH!B1471),0)</f>
        <v>0</v>
      </c>
      <c r="D1471" s="132">
        <f t="shared" si="90"/>
        <v>0</v>
      </c>
      <c r="E1471" s="162">
        <f t="shared" si="92"/>
        <v>0</v>
      </c>
      <c r="F1471" s="162">
        <f t="shared" si="93"/>
        <v>0</v>
      </c>
      <c r="G1471" s="162">
        <f>FINTERP(REFERENCE!$W$17:$W$67,REFERENCE!$V$17:$V$67,HYDROGRAPH!F1471)</f>
        <v>0</v>
      </c>
      <c r="H1471" s="132">
        <f>(F1471-G1471)/2*REFERENCE!$P$19</f>
        <v>0</v>
      </c>
      <c r="I1471">
        <f>(FINTERP('STAGE-STORAGE'!$D$4:$D$54,'STAGE-STORAGE'!$A$4:$A$54,H1471))</f>
        <v>0</v>
      </c>
    </row>
    <row r="1472" spans="1:9" x14ac:dyDescent="0.25">
      <c r="A1472">
        <v>1469</v>
      </c>
      <c r="B1472" s="132">
        <f t="shared" si="91"/>
        <v>244.66666666666666</v>
      </c>
      <c r="C1472" s="162">
        <f>IF(B1472&lt;(MAX(USER_INPUT!$J$14:$J$2000)),FINTERP(USER_INPUT!$J$14:$J$2000,USER_INPUT!$K$14:$K$2000,HYDROGRAPH!B1472),0)</f>
        <v>0</v>
      </c>
      <c r="D1472" s="132">
        <f t="shared" si="90"/>
        <v>0</v>
      </c>
      <c r="E1472" s="162">
        <f t="shared" si="92"/>
        <v>0</v>
      </c>
      <c r="F1472" s="162">
        <f t="shared" si="93"/>
        <v>0</v>
      </c>
      <c r="G1472" s="162">
        <f>FINTERP(REFERENCE!$W$17:$W$67,REFERENCE!$V$17:$V$67,HYDROGRAPH!F1472)</f>
        <v>0</v>
      </c>
      <c r="H1472" s="132">
        <f>(F1472-G1472)/2*REFERENCE!$P$19</f>
        <v>0</v>
      </c>
      <c r="I1472">
        <f>(FINTERP('STAGE-STORAGE'!$D$4:$D$54,'STAGE-STORAGE'!$A$4:$A$54,H1472))</f>
        <v>0</v>
      </c>
    </row>
    <row r="1473" spans="1:9" x14ac:dyDescent="0.25">
      <c r="A1473">
        <v>1470</v>
      </c>
      <c r="B1473" s="132">
        <f t="shared" si="91"/>
        <v>244.83333333333331</v>
      </c>
      <c r="C1473" s="162">
        <f>IF(B1473&lt;(MAX(USER_INPUT!$J$14:$J$2000)),FINTERP(USER_INPUT!$J$14:$J$2000,USER_INPUT!$K$14:$K$2000,HYDROGRAPH!B1473),0)</f>
        <v>0</v>
      </c>
      <c r="D1473" s="132">
        <f t="shared" si="90"/>
        <v>0</v>
      </c>
      <c r="E1473" s="162">
        <f t="shared" si="92"/>
        <v>0</v>
      </c>
      <c r="F1473" s="162">
        <f t="shared" si="93"/>
        <v>0</v>
      </c>
      <c r="G1473" s="162">
        <f>FINTERP(REFERENCE!$W$17:$W$67,REFERENCE!$V$17:$V$67,HYDROGRAPH!F1473)</f>
        <v>0</v>
      </c>
      <c r="H1473" s="132">
        <f>(F1473-G1473)/2*REFERENCE!$P$19</f>
        <v>0</v>
      </c>
      <c r="I1473">
        <f>(FINTERP('STAGE-STORAGE'!$D$4:$D$54,'STAGE-STORAGE'!$A$4:$A$54,H1473))</f>
        <v>0</v>
      </c>
    </row>
    <row r="1474" spans="1:9" x14ac:dyDescent="0.25">
      <c r="A1474">
        <v>1471</v>
      </c>
      <c r="B1474" s="132">
        <f t="shared" si="91"/>
        <v>245</v>
      </c>
      <c r="C1474" s="162">
        <f>IF(B1474&lt;(MAX(USER_INPUT!$J$14:$J$2000)),FINTERP(USER_INPUT!$J$14:$J$2000,USER_INPUT!$K$14:$K$2000,HYDROGRAPH!B1474),0)</f>
        <v>0</v>
      </c>
      <c r="D1474" s="132">
        <f t="shared" si="90"/>
        <v>0</v>
      </c>
      <c r="E1474" s="162">
        <f t="shared" si="92"/>
        <v>0</v>
      </c>
      <c r="F1474" s="162">
        <f t="shared" si="93"/>
        <v>0</v>
      </c>
      <c r="G1474" s="162">
        <f>FINTERP(REFERENCE!$W$17:$W$67,REFERENCE!$V$17:$V$67,HYDROGRAPH!F1474)</f>
        <v>0</v>
      </c>
      <c r="H1474" s="132">
        <f>(F1474-G1474)/2*REFERENCE!$P$19</f>
        <v>0</v>
      </c>
      <c r="I1474">
        <f>(FINTERP('STAGE-STORAGE'!$D$4:$D$54,'STAGE-STORAGE'!$A$4:$A$54,H1474))</f>
        <v>0</v>
      </c>
    </row>
    <row r="1475" spans="1:9" x14ac:dyDescent="0.25">
      <c r="A1475">
        <v>1472</v>
      </c>
      <c r="B1475" s="132">
        <f t="shared" si="91"/>
        <v>245.16666666666666</v>
      </c>
      <c r="C1475" s="162">
        <f>IF(B1475&lt;(MAX(USER_INPUT!$J$14:$J$2000)),FINTERP(USER_INPUT!$J$14:$J$2000,USER_INPUT!$K$14:$K$2000,HYDROGRAPH!B1475),0)</f>
        <v>0</v>
      </c>
      <c r="D1475" s="132">
        <f t="shared" si="90"/>
        <v>0</v>
      </c>
      <c r="E1475" s="162">
        <f t="shared" si="92"/>
        <v>0</v>
      </c>
      <c r="F1475" s="162">
        <f t="shared" si="93"/>
        <v>0</v>
      </c>
      <c r="G1475" s="162">
        <f>FINTERP(REFERENCE!$W$17:$W$67,REFERENCE!$V$17:$V$67,HYDROGRAPH!F1475)</f>
        <v>0</v>
      </c>
      <c r="H1475" s="132">
        <f>(F1475-G1475)/2*REFERENCE!$P$19</f>
        <v>0</v>
      </c>
      <c r="I1475">
        <f>(FINTERP('STAGE-STORAGE'!$D$4:$D$54,'STAGE-STORAGE'!$A$4:$A$54,H1475))</f>
        <v>0</v>
      </c>
    </row>
    <row r="1476" spans="1:9" x14ac:dyDescent="0.25">
      <c r="A1476">
        <v>1473</v>
      </c>
      <c r="B1476" s="132">
        <f t="shared" si="91"/>
        <v>245.33333333333331</v>
      </c>
      <c r="C1476" s="162">
        <f>IF(B1476&lt;(MAX(USER_INPUT!$J$14:$J$2000)),FINTERP(USER_INPUT!$J$14:$J$2000,USER_INPUT!$K$14:$K$2000,HYDROGRAPH!B1476),0)</f>
        <v>0</v>
      </c>
      <c r="D1476" s="132">
        <f t="shared" si="90"/>
        <v>0</v>
      </c>
      <c r="E1476" s="162">
        <f t="shared" si="92"/>
        <v>0</v>
      </c>
      <c r="F1476" s="162">
        <f t="shared" si="93"/>
        <v>0</v>
      </c>
      <c r="G1476" s="162">
        <f>FINTERP(REFERENCE!$W$17:$W$67,REFERENCE!$V$17:$V$67,HYDROGRAPH!F1476)</f>
        <v>0</v>
      </c>
      <c r="H1476" s="132">
        <f>(F1476-G1476)/2*REFERENCE!$P$19</f>
        <v>0</v>
      </c>
      <c r="I1476">
        <f>(FINTERP('STAGE-STORAGE'!$D$4:$D$54,'STAGE-STORAGE'!$A$4:$A$54,H1476))</f>
        <v>0</v>
      </c>
    </row>
    <row r="1477" spans="1:9" x14ac:dyDescent="0.25">
      <c r="A1477">
        <v>1474</v>
      </c>
      <c r="B1477" s="132">
        <f t="shared" si="91"/>
        <v>245.5</v>
      </c>
      <c r="C1477" s="162">
        <f>IF(B1477&lt;(MAX(USER_INPUT!$J$14:$J$2000)),FINTERP(USER_INPUT!$J$14:$J$2000,USER_INPUT!$K$14:$K$2000,HYDROGRAPH!B1477),0)</f>
        <v>0</v>
      </c>
      <c r="D1477" s="132">
        <f t="shared" ref="D1477:D1540" si="94">C1477+C1478</f>
        <v>0</v>
      </c>
      <c r="E1477" s="162">
        <f t="shared" si="92"/>
        <v>0</v>
      </c>
      <c r="F1477" s="162">
        <f t="shared" si="93"/>
        <v>0</v>
      </c>
      <c r="G1477" s="162">
        <f>FINTERP(REFERENCE!$W$17:$W$67,REFERENCE!$V$17:$V$67,HYDROGRAPH!F1477)</f>
        <v>0</v>
      </c>
      <c r="H1477" s="132">
        <f>(F1477-G1477)/2*REFERENCE!$P$19</f>
        <v>0</v>
      </c>
      <c r="I1477">
        <f>(FINTERP('STAGE-STORAGE'!$D$4:$D$54,'STAGE-STORAGE'!$A$4:$A$54,H1477))</f>
        <v>0</v>
      </c>
    </row>
    <row r="1478" spans="1:9" x14ac:dyDescent="0.25">
      <c r="A1478">
        <v>1475</v>
      </c>
      <c r="B1478" s="132">
        <f t="shared" si="91"/>
        <v>245.66666666666666</v>
      </c>
      <c r="C1478" s="162">
        <f>IF(B1478&lt;(MAX(USER_INPUT!$J$14:$J$2000)),FINTERP(USER_INPUT!$J$14:$J$2000,USER_INPUT!$K$14:$K$2000,HYDROGRAPH!B1478),0)</f>
        <v>0</v>
      </c>
      <c r="D1478" s="132">
        <f t="shared" si="94"/>
        <v>0</v>
      </c>
      <c r="E1478" s="162">
        <f t="shared" si="92"/>
        <v>0</v>
      </c>
      <c r="F1478" s="162">
        <f t="shared" si="93"/>
        <v>0</v>
      </c>
      <c r="G1478" s="162">
        <f>FINTERP(REFERENCE!$W$17:$W$67,REFERENCE!$V$17:$V$67,HYDROGRAPH!F1478)</f>
        <v>0</v>
      </c>
      <c r="H1478" s="132">
        <f>(F1478-G1478)/2*REFERENCE!$P$19</f>
        <v>0</v>
      </c>
      <c r="I1478">
        <f>(FINTERP('STAGE-STORAGE'!$D$4:$D$54,'STAGE-STORAGE'!$A$4:$A$54,H1478))</f>
        <v>0</v>
      </c>
    </row>
    <row r="1479" spans="1:9" x14ac:dyDescent="0.25">
      <c r="A1479">
        <v>1476</v>
      </c>
      <c r="B1479" s="132">
        <f t="shared" ref="B1479:B1542" si="95">$B$5*A1478</f>
        <v>245.83333333333331</v>
      </c>
      <c r="C1479" s="162">
        <f>IF(B1479&lt;(MAX(USER_INPUT!$J$14:$J$2000)),FINTERP(USER_INPUT!$J$14:$J$2000,USER_INPUT!$K$14:$K$2000,HYDROGRAPH!B1479),0)</f>
        <v>0</v>
      </c>
      <c r="D1479" s="132">
        <f t="shared" si="94"/>
        <v>0</v>
      </c>
      <c r="E1479" s="162">
        <f t="shared" si="92"/>
        <v>0</v>
      </c>
      <c r="F1479" s="162">
        <f t="shared" si="93"/>
        <v>0</v>
      </c>
      <c r="G1479" s="162">
        <f>FINTERP(REFERENCE!$W$17:$W$67,REFERENCE!$V$17:$V$67,HYDROGRAPH!F1479)</f>
        <v>0</v>
      </c>
      <c r="H1479" s="132">
        <f>(F1479-G1479)/2*REFERENCE!$P$19</f>
        <v>0</v>
      </c>
      <c r="I1479">
        <f>(FINTERP('STAGE-STORAGE'!$D$4:$D$54,'STAGE-STORAGE'!$A$4:$A$54,H1479))</f>
        <v>0</v>
      </c>
    </row>
    <row r="1480" spans="1:9" x14ac:dyDescent="0.25">
      <c r="A1480">
        <v>1477</v>
      </c>
      <c r="B1480" s="132">
        <f t="shared" si="95"/>
        <v>246</v>
      </c>
      <c r="C1480" s="162">
        <f>IF(B1480&lt;(MAX(USER_INPUT!$J$14:$J$2000)),FINTERP(USER_INPUT!$J$14:$J$2000,USER_INPUT!$K$14:$K$2000,HYDROGRAPH!B1480),0)</f>
        <v>0</v>
      </c>
      <c r="D1480" s="132">
        <f t="shared" si="94"/>
        <v>0</v>
      </c>
      <c r="E1480" s="162">
        <f t="shared" si="92"/>
        <v>0</v>
      </c>
      <c r="F1480" s="162">
        <f t="shared" si="93"/>
        <v>0</v>
      </c>
      <c r="G1480" s="162">
        <f>FINTERP(REFERENCE!$W$17:$W$67,REFERENCE!$V$17:$V$67,HYDROGRAPH!F1480)</f>
        <v>0</v>
      </c>
      <c r="H1480" s="132">
        <f>(F1480-G1480)/2*REFERENCE!$P$19</f>
        <v>0</v>
      </c>
      <c r="I1480">
        <f>(FINTERP('STAGE-STORAGE'!$D$4:$D$54,'STAGE-STORAGE'!$A$4:$A$54,H1480))</f>
        <v>0</v>
      </c>
    </row>
    <row r="1481" spans="1:9" x14ac:dyDescent="0.25">
      <c r="A1481">
        <v>1478</v>
      </c>
      <c r="B1481" s="132">
        <f t="shared" si="95"/>
        <v>246.16666666666666</v>
      </c>
      <c r="C1481" s="162">
        <f>IF(B1481&lt;(MAX(USER_INPUT!$J$14:$J$2000)),FINTERP(USER_INPUT!$J$14:$J$2000,USER_INPUT!$K$14:$K$2000,HYDROGRAPH!B1481),0)</f>
        <v>0</v>
      </c>
      <c r="D1481" s="132">
        <f t="shared" si="94"/>
        <v>0</v>
      </c>
      <c r="E1481" s="162">
        <f t="shared" ref="E1481:E1544" si="96">F1480-(2*G1480)</f>
        <v>0</v>
      </c>
      <c r="F1481" s="162">
        <f t="shared" ref="F1481:F1544" si="97">D1481+E1481</f>
        <v>0</v>
      </c>
      <c r="G1481" s="162">
        <f>FINTERP(REFERENCE!$W$17:$W$67,REFERENCE!$V$17:$V$67,HYDROGRAPH!F1481)</f>
        <v>0</v>
      </c>
      <c r="H1481" s="132">
        <f>(F1481-G1481)/2*REFERENCE!$P$19</f>
        <v>0</v>
      </c>
      <c r="I1481">
        <f>(FINTERP('STAGE-STORAGE'!$D$4:$D$54,'STAGE-STORAGE'!$A$4:$A$54,H1481))</f>
        <v>0</v>
      </c>
    </row>
    <row r="1482" spans="1:9" x14ac:dyDescent="0.25">
      <c r="A1482">
        <v>1479</v>
      </c>
      <c r="B1482" s="132">
        <f t="shared" si="95"/>
        <v>246.33333333333331</v>
      </c>
      <c r="C1482" s="162">
        <f>IF(B1482&lt;(MAX(USER_INPUT!$J$14:$J$2000)),FINTERP(USER_INPUT!$J$14:$J$2000,USER_INPUT!$K$14:$K$2000,HYDROGRAPH!B1482),0)</f>
        <v>0</v>
      </c>
      <c r="D1482" s="132">
        <f t="shared" si="94"/>
        <v>0</v>
      </c>
      <c r="E1482" s="162">
        <f t="shared" si="96"/>
        <v>0</v>
      </c>
      <c r="F1482" s="162">
        <f t="shared" si="97"/>
        <v>0</v>
      </c>
      <c r="G1482" s="162">
        <f>FINTERP(REFERENCE!$W$17:$W$67,REFERENCE!$V$17:$V$67,HYDROGRAPH!F1482)</f>
        <v>0</v>
      </c>
      <c r="H1482" s="132">
        <f>(F1482-G1482)/2*REFERENCE!$P$19</f>
        <v>0</v>
      </c>
      <c r="I1482">
        <f>(FINTERP('STAGE-STORAGE'!$D$4:$D$54,'STAGE-STORAGE'!$A$4:$A$54,H1482))</f>
        <v>0</v>
      </c>
    </row>
    <row r="1483" spans="1:9" x14ac:dyDescent="0.25">
      <c r="A1483">
        <v>1480</v>
      </c>
      <c r="B1483" s="132">
        <f t="shared" si="95"/>
        <v>246.5</v>
      </c>
      <c r="C1483" s="162">
        <f>IF(B1483&lt;(MAX(USER_INPUT!$J$14:$J$2000)),FINTERP(USER_INPUT!$J$14:$J$2000,USER_INPUT!$K$14:$K$2000,HYDROGRAPH!B1483),0)</f>
        <v>0</v>
      </c>
      <c r="D1483" s="132">
        <f t="shared" si="94"/>
        <v>0</v>
      </c>
      <c r="E1483" s="162">
        <f t="shared" si="96"/>
        <v>0</v>
      </c>
      <c r="F1483" s="162">
        <f t="shared" si="97"/>
        <v>0</v>
      </c>
      <c r="G1483" s="162">
        <f>FINTERP(REFERENCE!$W$17:$W$67,REFERENCE!$V$17:$V$67,HYDROGRAPH!F1483)</f>
        <v>0</v>
      </c>
      <c r="H1483" s="132">
        <f>(F1483-G1483)/2*REFERENCE!$P$19</f>
        <v>0</v>
      </c>
      <c r="I1483">
        <f>(FINTERP('STAGE-STORAGE'!$D$4:$D$54,'STAGE-STORAGE'!$A$4:$A$54,H1483))</f>
        <v>0</v>
      </c>
    </row>
    <row r="1484" spans="1:9" x14ac:dyDescent="0.25">
      <c r="A1484">
        <v>1481</v>
      </c>
      <c r="B1484" s="132">
        <f t="shared" si="95"/>
        <v>246.66666666666666</v>
      </c>
      <c r="C1484" s="162">
        <f>IF(B1484&lt;(MAX(USER_INPUT!$J$14:$J$2000)),FINTERP(USER_INPUT!$J$14:$J$2000,USER_INPUT!$K$14:$K$2000,HYDROGRAPH!B1484),0)</f>
        <v>0</v>
      </c>
      <c r="D1484" s="132">
        <f t="shared" si="94"/>
        <v>0</v>
      </c>
      <c r="E1484" s="162">
        <f t="shared" si="96"/>
        <v>0</v>
      </c>
      <c r="F1484" s="162">
        <f t="shared" si="97"/>
        <v>0</v>
      </c>
      <c r="G1484" s="162">
        <f>FINTERP(REFERENCE!$W$17:$W$67,REFERENCE!$V$17:$V$67,HYDROGRAPH!F1484)</f>
        <v>0</v>
      </c>
      <c r="H1484" s="132">
        <f>(F1484-G1484)/2*REFERENCE!$P$19</f>
        <v>0</v>
      </c>
      <c r="I1484">
        <f>(FINTERP('STAGE-STORAGE'!$D$4:$D$54,'STAGE-STORAGE'!$A$4:$A$54,H1484))</f>
        <v>0</v>
      </c>
    </row>
    <row r="1485" spans="1:9" x14ac:dyDescent="0.25">
      <c r="A1485">
        <v>1482</v>
      </c>
      <c r="B1485" s="132">
        <f t="shared" si="95"/>
        <v>246.83333333333331</v>
      </c>
      <c r="C1485" s="162">
        <f>IF(B1485&lt;(MAX(USER_INPUT!$J$14:$J$2000)),FINTERP(USER_INPUT!$J$14:$J$2000,USER_INPUT!$K$14:$K$2000,HYDROGRAPH!B1485),0)</f>
        <v>0</v>
      </c>
      <c r="D1485" s="132">
        <f t="shared" si="94"/>
        <v>0</v>
      </c>
      <c r="E1485" s="162">
        <f t="shared" si="96"/>
        <v>0</v>
      </c>
      <c r="F1485" s="162">
        <f t="shared" si="97"/>
        <v>0</v>
      </c>
      <c r="G1485" s="162">
        <f>FINTERP(REFERENCE!$W$17:$W$67,REFERENCE!$V$17:$V$67,HYDROGRAPH!F1485)</f>
        <v>0</v>
      </c>
      <c r="H1485" s="132">
        <f>(F1485-G1485)/2*REFERENCE!$P$19</f>
        <v>0</v>
      </c>
      <c r="I1485">
        <f>(FINTERP('STAGE-STORAGE'!$D$4:$D$54,'STAGE-STORAGE'!$A$4:$A$54,H1485))</f>
        <v>0</v>
      </c>
    </row>
    <row r="1486" spans="1:9" x14ac:dyDescent="0.25">
      <c r="A1486">
        <v>1483</v>
      </c>
      <c r="B1486" s="132">
        <f t="shared" si="95"/>
        <v>247</v>
      </c>
      <c r="C1486" s="162">
        <f>IF(B1486&lt;(MAX(USER_INPUT!$J$14:$J$2000)),FINTERP(USER_INPUT!$J$14:$J$2000,USER_INPUT!$K$14:$K$2000,HYDROGRAPH!B1486),0)</f>
        <v>0</v>
      </c>
      <c r="D1486" s="132">
        <f t="shared" si="94"/>
        <v>0</v>
      </c>
      <c r="E1486" s="162">
        <f t="shared" si="96"/>
        <v>0</v>
      </c>
      <c r="F1486" s="162">
        <f t="shared" si="97"/>
        <v>0</v>
      </c>
      <c r="G1486" s="162">
        <f>FINTERP(REFERENCE!$W$17:$W$67,REFERENCE!$V$17:$V$67,HYDROGRAPH!F1486)</f>
        <v>0</v>
      </c>
      <c r="H1486" s="132">
        <f>(F1486-G1486)/2*REFERENCE!$P$19</f>
        <v>0</v>
      </c>
      <c r="I1486">
        <f>(FINTERP('STAGE-STORAGE'!$D$4:$D$54,'STAGE-STORAGE'!$A$4:$A$54,H1486))</f>
        <v>0</v>
      </c>
    </row>
    <row r="1487" spans="1:9" x14ac:dyDescent="0.25">
      <c r="A1487">
        <v>1484</v>
      </c>
      <c r="B1487" s="132">
        <f t="shared" si="95"/>
        <v>247.16666666666666</v>
      </c>
      <c r="C1487" s="162">
        <f>IF(B1487&lt;(MAX(USER_INPUT!$J$14:$J$2000)),FINTERP(USER_INPUT!$J$14:$J$2000,USER_INPUT!$K$14:$K$2000,HYDROGRAPH!B1487),0)</f>
        <v>0</v>
      </c>
      <c r="D1487" s="132">
        <f t="shared" si="94"/>
        <v>0</v>
      </c>
      <c r="E1487" s="162">
        <f t="shared" si="96"/>
        <v>0</v>
      </c>
      <c r="F1487" s="162">
        <f t="shared" si="97"/>
        <v>0</v>
      </c>
      <c r="G1487" s="162">
        <f>FINTERP(REFERENCE!$W$17:$W$67,REFERENCE!$V$17:$V$67,HYDROGRAPH!F1487)</f>
        <v>0</v>
      </c>
      <c r="H1487" s="132">
        <f>(F1487-G1487)/2*REFERENCE!$P$19</f>
        <v>0</v>
      </c>
      <c r="I1487">
        <f>(FINTERP('STAGE-STORAGE'!$D$4:$D$54,'STAGE-STORAGE'!$A$4:$A$54,H1487))</f>
        <v>0</v>
      </c>
    </row>
    <row r="1488" spans="1:9" x14ac:dyDescent="0.25">
      <c r="A1488">
        <v>1485</v>
      </c>
      <c r="B1488" s="132">
        <f t="shared" si="95"/>
        <v>247.33333333333331</v>
      </c>
      <c r="C1488" s="162">
        <f>IF(B1488&lt;(MAX(USER_INPUT!$J$14:$J$2000)),FINTERP(USER_INPUT!$J$14:$J$2000,USER_INPUT!$K$14:$K$2000,HYDROGRAPH!B1488),0)</f>
        <v>0</v>
      </c>
      <c r="D1488" s="132">
        <f t="shared" si="94"/>
        <v>0</v>
      </c>
      <c r="E1488" s="162">
        <f t="shared" si="96"/>
        <v>0</v>
      </c>
      <c r="F1488" s="162">
        <f t="shared" si="97"/>
        <v>0</v>
      </c>
      <c r="G1488" s="162">
        <f>FINTERP(REFERENCE!$W$17:$W$67,REFERENCE!$V$17:$V$67,HYDROGRAPH!F1488)</f>
        <v>0</v>
      </c>
      <c r="H1488" s="132">
        <f>(F1488-G1488)/2*REFERENCE!$P$19</f>
        <v>0</v>
      </c>
      <c r="I1488">
        <f>(FINTERP('STAGE-STORAGE'!$D$4:$D$54,'STAGE-STORAGE'!$A$4:$A$54,H1488))</f>
        <v>0</v>
      </c>
    </row>
    <row r="1489" spans="1:9" x14ac:dyDescent="0.25">
      <c r="A1489">
        <v>1486</v>
      </c>
      <c r="B1489" s="132">
        <f t="shared" si="95"/>
        <v>247.5</v>
      </c>
      <c r="C1489" s="162">
        <f>IF(B1489&lt;(MAX(USER_INPUT!$J$14:$J$2000)),FINTERP(USER_INPUT!$J$14:$J$2000,USER_INPUT!$K$14:$K$2000,HYDROGRAPH!B1489),0)</f>
        <v>0</v>
      </c>
      <c r="D1489" s="132">
        <f t="shared" si="94"/>
        <v>0</v>
      </c>
      <c r="E1489" s="162">
        <f t="shared" si="96"/>
        <v>0</v>
      </c>
      <c r="F1489" s="162">
        <f t="shared" si="97"/>
        <v>0</v>
      </c>
      <c r="G1489" s="162">
        <f>FINTERP(REFERENCE!$W$17:$W$67,REFERENCE!$V$17:$V$67,HYDROGRAPH!F1489)</f>
        <v>0</v>
      </c>
      <c r="H1489" s="132">
        <f>(F1489-G1489)/2*REFERENCE!$P$19</f>
        <v>0</v>
      </c>
      <c r="I1489">
        <f>(FINTERP('STAGE-STORAGE'!$D$4:$D$54,'STAGE-STORAGE'!$A$4:$A$54,H1489))</f>
        <v>0</v>
      </c>
    </row>
    <row r="1490" spans="1:9" x14ac:dyDescent="0.25">
      <c r="A1490">
        <v>1487</v>
      </c>
      <c r="B1490" s="132">
        <f t="shared" si="95"/>
        <v>247.66666666666666</v>
      </c>
      <c r="C1490" s="162">
        <f>IF(B1490&lt;(MAX(USER_INPUT!$J$14:$J$2000)),FINTERP(USER_INPUT!$J$14:$J$2000,USER_INPUT!$K$14:$K$2000,HYDROGRAPH!B1490),0)</f>
        <v>0</v>
      </c>
      <c r="D1490" s="132">
        <f t="shared" si="94"/>
        <v>0</v>
      </c>
      <c r="E1490" s="162">
        <f t="shared" si="96"/>
        <v>0</v>
      </c>
      <c r="F1490" s="162">
        <f t="shared" si="97"/>
        <v>0</v>
      </c>
      <c r="G1490" s="162">
        <f>FINTERP(REFERENCE!$W$17:$W$67,REFERENCE!$V$17:$V$67,HYDROGRAPH!F1490)</f>
        <v>0</v>
      </c>
      <c r="H1490" s="132">
        <f>(F1490-G1490)/2*REFERENCE!$P$19</f>
        <v>0</v>
      </c>
      <c r="I1490">
        <f>(FINTERP('STAGE-STORAGE'!$D$4:$D$54,'STAGE-STORAGE'!$A$4:$A$54,H1490))</f>
        <v>0</v>
      </c>
    </row>
    <row r="1491" spans="1:9" x14ac:dyDescent="0.25">
      <c r="A1491">
        <v>1488</v>
      </c>
      <c r="B1491" s="132">
        <f t="shared" si="95"/>
        <v>247.83333333333331</v>
      </c>
      <c r="C1491" s="162">
        <f>IF(B1491&lt;(MAX(USER_INPUT!$J$14:$J$2000)),FINTERP(USER_INPUT!$J$14:$J$2000,USER_INPUT!$K$14:$K$2000,HYDROGRAPH!B1491),0)</f>
        <v>0</v>
      </c>
      <c r="D1491" s="132">
        <f t="shared" si="94"/>
        <v>0</v>
      </c>
      <c r="E1491" s="162">
        <f t="shared" si="96"/>
        <v>0</v>
      </c>
      <c r="F1491" s="162">
        <f t="shared" si="97"/>
        <v>0</v>
      </c>
      <c r="G1491" s="162">
        <f>FINTERP(REFERENCE!$W$17:$W$67,REFERENCE!$V$17:$V$67,HYDROGRAPH!F1491)</f>
        <v>0</v>
      </c>
      <c r="H1491" s="132">
        <f>(F1491-G1491)/2*REFERENCE!$P$19</f>
        <v>0</v>
      </c>
      <c r="I1491">
        <f>(FINTERP('STAGE-STORAGE'!$D$4:$D$54,'STAGE-STORAGE'!$A$4:$A$54,H1491))</f>
        <v>0</v>
      </c>
    </row>
    <row r="1492" spans="1:9" x14ac:dyDescent="0.25">
      <c r="A1492">
        <v>1489</v>
      </c>
      <c r="B1492" s="132">
        <f t="shared" si="95"/>
        <v>248</v>
      </c>
      <c r="C1492" s="162">
        <f>IF(B1492&lt;(MAX(USER_INPUT!$J$14:$J$2000)),FINTERP(USER_INPUT!$J$14:$J$2000,USER_INPUT!$K$14:$K$2000,HYDROGRAPH!B1492),0)</f>
        <v>0</v>
      </c>
      <c r="D1492" s="132">
        <f t="shared" si="94"/>
        <v>0</v>
      </c>
      <c r="E1492" s="162">
        <f t="shared" si="96"/>
        <v>0</v>
      </c>
      <c r="F1492" s="162">
        <f t="shared" si="97"/>
        <v>0</v>
      </c>
      <c r="G1492" s="162">
        <f>FINTERP(REFERENCE!$W$17:$W$67,REFERENCE!$V$17:$V$67,HYDROGRAPH!F1492)</f>
        <v>0</v>
      </c>
      <c r="H1492" s="132">
        <f>(F1492-G1492)/2*REFERENCE!$P$19</f>
        <v>0</v>
      </c>
      <c r="I1492">
        <f>(FINTERP('STAGE-STORAGE'!$D$4:$D$54,'STAGE-STORAGE'!$A$4:$A$54,H1492))</f>
        <v>0</v>
      </c>
    </row>
    <row r="1493" spans="1:9" x14ac:dyDescent="0.25">
      <c r="A1493">
        <v>1490</v>
      </c>
      <c r="B1493" s="132">
        <f t="shared" si="95"/>
        <v>248.16666666666666</v>
      </c>
      <c r="C1493" s="162">
        <f>IF(B1493&lt;(MAX(USER_INPUT!$J$14:$J$2000)),FINTERP(USER_INPUT!$J$14:$J$2000,USER_INPUT!$K$14:$K$2000,HYDROGRAPH!B1493),0)</f>
        <v>0</v>
      </c>
      <c r="D1493" s="132">
        <f t="shared" si="94"/>
        <v>0</v>
      </c>
      <c r="E1493" s="162">
        <f t="shared" si="96"/>
        <v>0</v>
      </c>
      <c r="F1493" s="162">
        <f t="shared" si="97"/>
        <v>0</v>
      </c>
      <c r="G1493" s="162">
        <f>FINTERP(REFERENCE!$W$17:$W$67,REFERENCE!$V$17:$V$67,HYDROGRAPH!F1493)</f>
        <v>0</v>
      </c>
      <c r="H1493" s="132">
        <f>(F1493-G1493)/2*REFERENCE!$P$19</f>
        <v>0</v>
      </c>
      <c r="I1493">
        <f>(FINTERP('STAGE-STORAGE'!$D$4:$D$54,'STAGE-STORAGE'!$A$4:$A$54,H1493))</f>
        <v>0</v>
      </c>
    </row>
    <row r="1494" spans="1:9" x14ac:dyDescent="0.25">
      <c r="A1494">
        <v>1491</v>
      </c>
      <c r="B1494" s="132">
        <f t="shared" si="95"/>
        <v>248.33333333333331</v>
      </c>
      <c r="C1494" s="162">
        <f>IF(B1494&lt;(MAX(USER_INPUT!$J$14:$J$2000)),FINTERP(USER_INPUT!$J$14:$J$2000,USER_INPUT!$K$14:$K$2000,HYDROGRAPH!B1494),0)</f>
        <v>0</v>
      </c>
      <c r="D1494" s="132">
        <f t="shared" si="94"/>
        <v>0</v>
      </c>
      <c r="E1494" s="162">
        <f t="shared" si="96"/>
        <v>0</v>
      </c>
      <c r="F1494" s="162">
        <f t="shared" si="97"/>
        <v>0</v>
      </c>
      <c r="G1494" s="162">
        <f>FINTERP(REFERENCE!$W$17:$W$67,REFERENCE!$V$17:$V$67,HYDROGRAPH!F1494)</f>
        <v>0</v>
      </c>
      <c r="H1494" s="132">
        <f>(F1494-G1494)/2*REFERENCE!$P$19</f>
        <v>0</v>
      </c>
      <c r="I1494">
        <f>(FINTERP('STAGE-STORAGE'!$D$4:$D$54,'STAGE-STORAGE'!$A$4:$A$54,H1494))</f>
        <v>0</v>
      </c>
    </row>
    <row r="1495" spans="1:9" x14ac:dyDescent="0.25">
      <c r="A1495">
        <v>1492</v>
      </c>
      <c r="B1495" s="132">
        <f t="shared" si="95"/>
        <v>248.5</v>
      </c>
      <c r="C1495" s="162">
        <f>IF(B1495&lt;(MAX(USER_INPUT!$J$14:$J$2000)),FINTERP(USER_INPUT!$J$14:$J$2000,USER_INPUT!$K$14:$K$2000,HYDROGRAPH!B1495),0)</f>
        <v>0</v>
      </c>
      <c r="D1495" s="132">
        <f t="shared" si="94"/>
        <v>0</v>
      </c>
      <c r="E1495" s="162">
        <f t="shared" si="96"/>
        <v>0</v>
      </c>
      <c r="F1495" s="162">
        <f t="shared" si="97"/>
        <v>0</v>
      </c>
      <c r="G1495" s="162">
        <f>FINTERP(REFERENCE!$W$17:$W$67,REFERENCE!$V$17:$V$67,HYDROGRAPH!F1495)</f>
        <v>0</v>
      </c>
      <c r="H1495" s="132">
        <f>(F1495-G1495)/2*REFERENCE!$P$19</f>
        <v>0</v>
      </c>
      <c r="I1495">
        <f>(FINTERP('STAGE-STORAGE'!$D$4:$D$54,'STAGE-STORAGE'!$A$4:$A$54,H1495))</f>
        <v>0</v>
      </c>
    </row>
    <row r="1496" spans="1:9" x14ac:dyDescent="0.25">
      <c r="A1496">
        <v>1493</v>
      </c>
      <c r="B1496" s="132">
        <f t="shared" si="95"/>
        <v>248.66666666666666</v>
      </c>
      <c r="C1496" s="162">
        <f>IF(B1496&lt;(MAX(USER_INPUT!$J$14:$J$2000)),FINTERP(USER_INPUT!$J$14:$J$2000,USER_INPUT!$K$14:$K$2000,HYDROGRAPH!B1496),0)</f>
        <v>0</v>
      </c>
      <c r="D1496" s="132">
        <f t="shared" si="94"/>
        <v>0</v>
      </c>
      <c r="E1496" s="162">
        <f t="shared" si="96"/>
        <v>0</v>
      </c>
      <c r="F1496" s="162">
        <f t="shared" si="97"/>
        <v>0</v>
      </c>
      <c r="G1496" s="162">
        <f>FINTERP(REFERENCE!$W$17:$W$67,REFERENCE!$V$17:$V$67,HYDROGRAPH!F1496)</f>
        <v>0</v>
      </c>
      <c r="H1496" s="132">
        <f>(F1496-G1496)/2*REFERENCE!$P$19</f>
        <v>0</v>
      </c>
      <c r="I1496">
        <f>(FINTERP('STAGE-STORAGE'!$D$4:$D$54,'STAGE-STORAGE'!$A$4:$A$54,H1496))</f>
        <v>0</v>
      </c>
    </row>
    <row r="1497" spans="1:9" x14ac:dyDescent="0.25">
      <c r="A1497">
        <v>1494</v>
      </c>
      <c r="B1497" s="132">
        <f t="shared" si="95"/>
        <v>248.83333333333331</v>
      </c>
      <c r="C1497" s="162">
        <f>IF(B1497&lt;(MAX(USER_INPUT!$J$14:$J$2000)),FINTERP(USER_INPUT!$J$14:$J$2000,USER_INPUT!$K$14:$K$2000,HYDROGRAPH!B1497),0)</f>
        <v>0</v>
      </c>
      <c r="D1497" s="132">
        <f t="shared" si="94"/>
        <v>0</v>
      </c>
      <c r="E1497" s="162">
        <f t="shared" si="96"/>
        <v>0</v>
      </c>
      <c r="F1497" s="162">
        <f t="shared" si="97"/>
        <v>0</v>
      </c>
      <c r="G1497" s="162">
        <f>FINTERP(REFERENCE!$W$17:$W$67,REFERENCE!$V$17:$V$67,HYDROGRAPH!F1497)</f>
        <v>0</v>
      </c>
      <c r="H1497" s="132">
        <f>(F1497-G1497)/2*REFERENCE!$P$19</f>
        <v>0</v>
      </c>
      <c r="I1497">
        <f>(FINTERP('STAGE-STORAGE'!$D$4:$D$54,'STAGE-STORAGE'!$A$4:$A$54,H1497))</f>
        <v>0</v>
      </c>
    </row>
    <row r="1498" spans="1:9" x14ac:dyDescent="0.25">
      <c r="A1498">
        <v>1495</v>
      </c>
      <c r="B1498" s="132">
        <f t="shared" si="95"/>
        <v>249</v>
      </c>
      <c r="C1498" s="162">
        <f>IF(B1498&lt;(MAX(USER_INPUT!$J$14:$J$2000)),FINTERP(USER_INPUT!$J$14:$J$2000,USER_INPUT!$K$14:$K$2000,HYDROGRAPH!B1498),0)</f>
        <v>0</v>
      </c>
      <c r="D1498" s="132">
        <f t="shared" si="94"/>
        <v>0</v>
      </c>
      <c r="E1498" s="162">
        <f t="shared" si="96"/>
        <v>0</v>
      </c>
      <c r="F1498" s="162">
        <f t="shared" si="97"/>
        <v>0</v>
      </c>
      <c r="G1498" s="162">
        <f>FINTERP(REFERENCE!$W$17:$W$67,REFERENCE!$V$17:$V$67,HYDROGRAPH!F1498)</f>
        <v>0</v>
      </c>
      <c r="H1498" s="132">
        <f>(F1498-G1498)/2*REFERENCE!$P$19</f>
        <v>0</v>
      </c>
      <c r="I1498">
        <f>(FINTERP('STAGE-STORAGE'!$D$4:$D$54,'STAGE-STORAGE'!$A$4:$A$54,H1498))</f>
        <v>0</v>
      </c>
    </row>
    <row r="1499" spans="1:9" x14ac:dyDescent="0.25">
      <c r="A1499">
        <v>1496</v>
      </c>
      <c r="B1499" s="132">
        <f t="shared" si="95"/>
        <v>249.16666666666666</v>
      </c>
      <c r="C1499" s="162">
        <f>IF(B1499&lt;(MAX(USER_INPUT!$J$14:$J$2000)),FINTERP(USER_INPUT!$J$14:$J$2000,USER_INPUT!$K$14:$K$2000,HYDROGRAPH!B1499),0)</f>
        <v>0</v>
      </c>
      <c r="D1499" s="132">
        <f t="shared" si="94"/>
        <v>0</v>
      </c>
      <c r="E1499" s="162">
        <f t="shared" si="96"/>
        <v>0</v>
      </c>
      <c r="F1499" s="162">
        <f t="shared" si="97"/>
        <v>0</v>
      </c>
      <c r="G1499" s="162">
        <f>FINTERP(REFERENCE!$W$17:$W$67,REFERENCE!$V$17:$V$67,HYDROGRAPH!F1499)</f>
        <v>0</v>
      </c>
      <c r="H1499" s="132">
        <f>(F1499-G1499)/2*REFERENCE!$P$19</f>
        <v>0</v>
      </c>
      <c r="I1499">
        <f>(FINTERP('STAGE-STORAGE'!$D$4:$D$54,'STAGE-STORAGE'!$A$4:$A$54,H1499))</f>
        <v>0</v>
      </c>
    </row>
    <row r="1500" spans="1:9" x14ac:dyDescent="0.25">
      <c r="A1500">
        <v>1497</v>
      </c>
      <c r="B1500" s="132">
        <f t="shared" si="95"/>
        <v>249.33333333333331</v>
      </c>
      <c r="C1500" s="162">
        <f>IF(B1500&lt;(MAX(USER_INPUT!$J$14:$J$2000)),FINTERP(USER_INPUT!$J$14:$J$2000,USER_INPUT!$K$14:$K$2000,HYDROGRAPH!B1500),0)</f>
        <v>0</v>
      </c>
      <c r="D1500" s="132">
        <f t="shared" si="94"/>
        <v>0</v>
      </c>
      <c r="E1500" s="162">
        <f t="shared" si="96"/>
        <v>0</v>
      </c>
      <c r="F1500" s="162">
        <f t="shared" si="97"/>
        <v>0</v>
      </c>
      <c r="G1500" s="162">
        <f>FINTERP(REFERENCE!$W$17:$W$67,REFERENCE!$V$17:$V$67,HYDROGRAPH!F1500)</f>
        <v>0</v>
      </c>
      <c r="H1500" s="132">
        <f>(F1500-G1500)/2*REFERENCE!$P$19</f>
        <v>0</v>
      </c>
      <c r="I1500">
        <f>(FINTERP('STAGE-STORAGE'!$D$4:$D$54,'STAGE-STORAGE'!$A$4:$A$54,H1500))</f>
        <v>0</v>
      </c>
    </row>
    <row r="1501" spans="1:9" x14ac:dyDescent="0.25">
      <c r="A1501">
        <v>1498</v>
      </c>
      <c r="B1501" s="132">
        <f t="shared" si="95"/>
        <v>249.5</v>
      </c>
      <c r="C1501" s="162">
        <f>IF(B1501&lt;(MAX(USER_INPUT!$J$14:$J$2000)),FINTERP(USER_INPUT!$J$14:$J$2000,USER_INPUT!$K$14:$K$2000,HYDROGRAPH!B1501),0)</f>
        <v>0</v>
      </c>
      <c r="D1501" s="132">
        <f t="shared" si="94"/>
        <v>0</v>
      </c>
      <c r="E1501" s="162">
        <f t="shared" si="96"/>
        <v>0</v>
      </c>
      <c r="F1501" s="162">
        <f t="shared" si="97"/>
        <v>0</v>
      </c>
      <c r="G1501" s="162">
        <f>FINTERP(REFERENCE!$W$17:$W$67,REFERENCE!$V$17:$V$67,HYDROGRAPH!F1501)</f>
        <v>0</v>
      </c>
      <c r="H1501" s="132">
        <f>(F1501-G1501)/2*REFERENCE!$P$19</f>
        <v>0</v>
      </c>
      <c r="I1501">
        <f>(FINTERP('STAGE-STORAGE'!$D$4:$D$54,'STAGE-STORAGE'!$A$4:$A$54,H1501))</f>
        <v>0</v>
      </c>
    </row>
    <row r="1502" spans="1:9" x14ac:dyDescent="0.25">
      <c r="A1502">
        <v>1499</v>
      </c>
      <c r="B1502" s="132">
        <f t="shared" si="95"/>
        <v>249.66666666666666</v>
      </c>
      <c r="C1502" s="162">
        <f>IF(B1502&lt;(MAX(USER_INPUT!$J$14:$J$2000)),FINTERP(USER_INPUT!$J$14:$J$2000,USER_INPUT!$K$14:$K$2000,HYDROGRAPH!B1502),0)</f>
        <v>0</v>
      </c>
      <c r="D1502" s="132">
        <f t="shared" si="94"/>
        <v>0</v>
      </c>
      <c r="E1502" s="162">
        <f t="shared" si="96"/>
        <v>0</v>
      </c>
      <c r="F1502" s="162">
        <f t="shared" si="97"/>
        <v>0</v>
      </c>
      <c r="G1502" s="162">
        <f>FINTERP(REFERENCE!$W$17:$W$67,REFERENCE!$V$17:$V$67,HYDROGRAPH!F1502)</f>
        <v>0</v>
      </c>
      <c r="H1502" s="132">
        <f>(F1502-G1502)/2*REFERENCE!$P$19</f>
        <v>0</v>
      </c>
      <c r="I1502">
        <f>(FINTERP('STAGE-STORAGE'!$D$4:$D$54,'STAGE-STORAGE'!$A$4:$A$54,H1502))</f>
        <v>0</v>
      </c>
    </row>
    <row r="1503" spans="1:9" x14ac:dyDescent="0.25">
      <c r="A1503">
        <v>1500</v>
      </c>
      <c r="B1503" s="132">
        <f t="shared" si="95"/>
        <v>249.83333333333331</v>
      </c>
      <c r="C1503" s="162">
        <f>IF(B1503&lt;(MAX(USER_INPUT!$J$14:$J$2000)),FINTERP(USER_INPUT!$J$14:$J$2000,USER_INPUT!$K$14:$K$2000,HYDROGRAPH!B1503),0)</f>
        <v>0</v>
      </c>
      <c r="D1503" s="132">
        <f t="shared" si="94"/>
        <v>0</v>
      </c>
      <c r="E1503" s="162">
        <f t="shared" si="96"/>
        <v>0</v>
      </c>
      <c r="F1503" s="162">
        <f t="shared" si="97"/>
        <v>0</v>
      </c>
      <c r="G1503" s="162">
        <f>FINTERP(REFERENCE!$W$17:$W$67,REFERENCE!$V$17:$V$67,HYDROGRAPH!F1503)</f>
        <v>0</v>
      </c>
      <c r="H1503" s="132">
        <f>(F1503-G1503)/2*REFERENCE!$P$19</f>
        <v>0</v>
      </c>
      <c r="I1503">
        <f>(FINTERP('STAGE-STORAGE'!$D$4:$D$54,'STAGE-STORAGE'!$A$4:$A$54,H1503))</f>
        <v>0</v>
      </c>
    </row>
    <row r="1504" spans="1:9" x14ac:dyDescent="0.25">
      <c r="A1504">
        <v>1501</v>
      </c>
      <c r="B1504" s="132">
        <f t="shared" si="95"/>
        <v>250</v>
      </c>
      <c r="C1504" s="162">
        <f>IF(B1504&lt;(MAX(USER_INPUT!$J$14:$J$2000)),FINTERP(USER_INPUT!$J$14:$J$2000,USER_INPUT!$K$14:$K$2000,HYDROGRAPH!B1504),0)</f>
        <v>0</v>
      </c>
      <c r="D1504" s="132">
        <f t="shared" si="94"/>
        <v>0</v>
      </c>
      <c r="E1504" s="162">
        <f t="shared" si="96"/>
        <v>0</v>
      </c>
      <c r="F1504" s="162">
        <f t="shared" si="97"/>
        <v>0</v>
      </c>
      <c r="G1504" s="162">
        <f>FINTERP(REFERENCE!$W$17:$W$67,REFERENCE!$V$17:$V$67,HYDROGRAPH!F1504)</f>
        <v>0</v>
      </c>
      <c r="H1504" s="132">
        <f>(F1504-G1504)/2*REFERENCE!$P$19</f>
        <v>0</v>
      </c>
      <c r="I1504">
        <f>(FINTERP('STAGE-STORAGE'!$D$4:$D$54,'STAGE-STORAGE'!$A$4:$A$54,H1504))</f>
        <v>0</v>
      </c>
    </row>
    <row r="1505" spans="1:9" x14ac:dyDescent="0.25">
      <c r="A1505">
        <v>1502</v>
      </c>
      <c r="B1505" s="132">
        <f t="shared" si="95"/>
        <v>250.16666666666666</v>
      </c>
      <c r="C1505" s="162">
        <f>IF(B1505&lt;(MAX(USER_INPUT!$J$14:$J$2000)),FINTERP(USER_INPUT!$J$14:$J$2000,USER_INPUT!$K$14:$K$2000,HYDROGRAPH!B1505),0)</f>
        <v>0</v>
      </c>
      <c r="D1505" s="132">
        <f t="shared" si="94"/>
        <v>0</v>
      </c>
      <c r="E1505" s="162">
        <f t="shared" si="96"/>
        <v>0</v>
      </c>
      <c r="F1505" s="162">
        <f t="shared" si="97"/>
        <v>0</v>
      </c>
      <c r="G1505" s="162">
        <f>FINTERP(REFERENCE!$W$17:$W$67,REFERENCE!$V$17:$V$67,HYDROGRAPH!F1505)</f>
        <v>0</v>
      </c>
      <c r="H1505" s="132">
        <f>(F1505-G1505)/2*REFERENCE!$P$19</f>
        <v>0</v>
      </c>
      <c r="I1505">
        <f>(FINTERP('STAGE-STORAGE'!$D$4:$D$54,'STAGE-STORAGE'!$A$4:$A$54,H1505))</f>
        <v>0</v>
      </c>
    </row>
    <row r="1506" spans="1:9" x14ac:dyDescent="0.25">
      <c r="A1506">
        <v>1503</v>
      </c>
      <c r="B1506" s="132">
        <f t="shared" si="95"/>
        <v>250.33333333333331</v>
      </c>
      <c r="C1506" s="162">
        <f>IF(B1506&lt;(MAX(USER_INPUT!$J$14:$J$2000)),FINTERP(USER_INPUT!$J$14:$J$2000,USER_INPUT!$K$14:$K$2000,HYDROGRAPH!B1506),0)</f>
        <v>0</v>
      </c>
      <c r="D1506" s="132">
        <f t="shared" si="94"/>
        <v>0</v>
      </c>
      <c r="E1506" s="162">
        <f t="shared" si="96"/>
        <v>0</v>
      </c>
      <c r="F1506" s="162">
        <f t="shared" si="97"/>
        <v>0</v>
      </c>
      <c r="G1506" s="162">
        <f>FINTERP(REFERENCE!$W$17:$W$67,REFERENCE!$V$17:$V$67,HYDROGRAPH!F1506)</f>
        <v>0</v>
      </c>
      <c r="H1506" s="132">
        <f>(F1506-G1506)/2*REFERENCE!$P$19</f>
        <v>0</v>
      </c>
      <c r="I1506">
        <f>(FINTERP('STAGE-STORAGE'!$D$4:$D$54,'STAGE-STORAGE'!$A$4:$A$54,H1506))</f>
        <v>0</v>
      </c>
    </row>
    <row r="1507" spans="1:9" x14ac:dyDescent="0.25">
      <c r="A1507">
        <v>1504</v>
      </c>
      <c r="B1507" s="132">
        <f t="shared" si="95"/>
        <v>250.5</v>
      </c>
      <c r="C1507" s="162">
        <f>IF(B1507&lt;(MAX(USER_INPUT!$J$14:$J$2000)),FINTERP(USER_INPUT!$J$14:$J$2000,USER_INPUT!$K$14:$K$2000,HYDROGRAPH!B1507),0)</f>
        <v>0</v>
      </c>
      <c r="D1507" s="132">
        <f t="shared" si="94"/>
        <v>0</v>
      </c>
      <c r="E1507" s="162">
        <f t="shared" si="96"/>
        <v>0</v>
      </c>
      <c r="F1507" s="162">
        <f t="shared" si="97"/>
        <v>0</v>
      </c>
      <c r="G1507" s="162">
        <f>FINTERP(REFERENCE!$W$17:$W$67,REFERENCE!$V$17:$V$67,HYDROGRAPH!F1507)</f>
        <v>0</v>
      </c>
      <c r="H1507" s="132">
        <f>(F1507-G1507)/2*REFERENCE!$P$19</f>
        <v>0</v>
      </c>
      <c r="I1507">
        <f>(FINTERP('STAGE-STORAGE'!$D$4:$D$54,'STAGE-STORAGE'!$A$4:$A$54,H1507))</f>
        <v>0</v>
      </c>
    </row>
    <row r="1508" spans="1:9" x14ac:dyDescent="0.25">
      <c r="A1508">
        <v>1505</v>
      </c>
      <c r="B1508" s="132">
        <f t="shared" si="95"/>
        <v>250.66666666666666</v>
      </c>
      <c r="C1508" s="162">
        <f>IF(B1508&lt;(MAX(USER_INPUT!$J$14:$J$2000)),FINTERP(USER_INPUT!$J$14:$J$2000,USER_INPUT!$K$14:$K$2000,HYDROGRAPH!B1508),0)</f>
        <v>0</v>
      </c>
      <c r="D1508" s="132">
        <f t="shared" si="94"/>
        <v>0</v>
      </c>
      <c r="E1508" s="162">
        <f t="shared" si="96"/>
        <v>0</v>
      </c>
      <c r="F1508" s="162">
        <f t="shared" si="97"/>
        <v>0</v>
      </c>
      <c r="G1508" s="162">
        <f>FINTERP(REFERENCE!$W$17:$W$67,REFERENCE!$V$17:$V$67,HYDROGRAPH!F1508)</f>
        <v>0</v>
      </c>
      <c r="H1508" s="132">
        <f>(F1508-G1508)/2*REFERENCE!$P$19</f>
        <v>0</v>
      </c>
      <c r="I1508">
        <f>(FINTERP('STAGE-STORAGE'!$D$4:$D$54,'STAGE-STORAGE'!$A$4:$A$54,H1508))</f>
        <v>0</v>
      </c>
    </row>
    <row r="1509" spans="1:9" x14ac:dyDescent="0.25">
      <c r="A1509">
        <v>1506</v>
      </c>
      <c r="B1509" s="132">
        <f t="shared" si="95"/>
        <v>250.83333333333331</v>
      </c>
      <c r="C1509" s="162">
        <f>IF(B1509&lt;(MAX(USER_INPUT!$J$14:$J$2000)),FINTERP(USER_INPUT!$J$14:$J$2000,USER_INPUT!$K$14:$K$2000,HYDROGRAPH!B1509),0)</f>
        <v>0</v>
      </c>
      <c r="D1509" s="132">
        <f t="shared" si="94"/>
        <v>0</v>
      </c>
      <c r="E1509" s="162">
        <f t="shared" si="96"/>
        <v>0</v>
      </c>
      <c r="F1509" s="162">
        <f t="shared" si="97"/>
        <v>0</v>
      </c>
      <c r="G1509" s="162">
        <f>FINTERP(REFERENCE!$W$17:$W$67,REFERENCE!$V$17:$V$67,HYDROGRAPH!F1509)</f>
        <v>0</v>
      </c>
      <c r="H1509" s="132">
        <f>(F1509-G1509)/2*REFERENCE!$P$19</f>
        <v>0</v>
      </c>
      <c r="I1509">
        <f>(FINTERP('STAGE-STORAGE'!$D$4:$D$54,'STAGE-STORAGE'!$A$4:$A$54,H1509))</f>
        <v>0</v>
      </c>
    </row>
    <row r="1510" spans="1:9" x14ac:dyDescent="0.25">
      <c r="A1510">
        <v>1507</v>
      </c>
      <c r="B1510" s="132">
        <f t="shared" si="95"/>
        <v>251</v>
      </c>
      <c r="C1510" s="162">
        <f>IF(B1510&lt;(MAX(USER_INPUT!$J$14:$J$2000)),FINTERP(USER_INPUT!$J$14:$J$2000,USER_INPUT!$K$14:$K$2000,HYDROGRAPH!B1510),0)</f>
        <v>0</v>
      </c>
      <c r="D1510" s="132">
        <f t="shared" si="94"/>
        <v>0</v>
      </c>
      <c r="E1510" s="162">
        <f t="shared" si="96"/>
        <v>0</v>
      </c>
      <c r="F1510" s="162">
        <f t="shared" si="97"/>
        <v>0</v>
      </c>
      <c r="G1510" s="162">
        <f>FINTERP(REFERENCE!$W$17:$W$67,REFERENCE!$V$17:$V$67,HYDROGRAPH!F1510)</f>
        <v>0</v>
      </c>
      <c r="H1510" s="132">
        <f>(F1510-G1510)/2*REFERENCE!$P$19</f>
        <v>0</v>
      </c>
      <c r="I1510">
        <f>(FINTERP('STAGE-STORAGE'!$D$4:$D$54,'STAGE-STORAGE'!$A$4:$A$54,H1510))</f>
        <v>0</v>
      </c>
    </row>
    <row r="1511" spans="1:9" x14ac:dyDescent="0.25">
      <c r="A1511">
        <v>1508</v>
      </c>
      <c r="B1511" s="132">
        <f t="shared" si="95"/>
        <v>251.16666666666666</v>
      </c>
      <c r="C1511" s="162">
        <f>IF(B1511&lt;(MAX(USER_INPUT!$J$14:$J$2000)),FINTERP(USER_INPUT!$J$14:$J$2000,USER_INPUT!$K$14:$K$2000,HYDROGRAPH!B1511),0)</f>
        <v>0</v>
      </c>
      <c r="D1511" s="132">
        <f t="shared" si="94"/>
        <v>0</v>
      </c>
      <c r="E1511" s="162">
        <f t="shared" si="96"/>
        <v>0</v>
      </c>
      <c r="F1511" s="162">
        <f t="shared" si="97"/>
        <v>0</v>
      </c>
      <c r="G1511" s="162">
        <f>FINTERP(REFERENCE!$W$17:$W$67,REFERENCE!$V$17:$V$67,HYDROGRAPH!F1511)</f>
        <v>0</v>
      </c>
      <c r="H1511" s="132">
        <f>(F1511-G1511)/2*REFERENCE!$P$19</f>
        <v>0</v>
      </c>
      <c r="I1511">
        <f>(FINTERP('STAGE-STORAGE'!$D$4:$D$54,'STAGE-STORAGE'!$A$4:$A$54,H1511))</f>
        <v>0</v>
      </c>
    </row>
    <row r="1512" spans="1:9" x14ac:dyDescent="0.25">
      <c r="A1512">
        <v>1509</v>
      </c>
      <c r="B1512" s="132">
        <f t="shared" si="95"/>
        <v>251.33333333333331</v>
      </c>
      <c r="C1512" s="162">
        <f>IF(B1512&lt;(MAX(USER_INPUT!$J$14:$J$2000)),FINTERP(USER_INPUT!$J$14:$J$2000,USER_INPUT!$K$14:$K$2000,HYDROGRAPH!B1512),0)</f>
        <v>0</v>
      </c>
      <c r="D1512" s="132">
        <f t="shared" si="94"/>
        <v>0</v>
      </c>
      <c r="E1512" s="162">
        <f t="shared" si="96"/>
        <v>0</v>
      </c>
      <c r="F1512" s="162">
        <f t="shared" si="97"/>
        <v>0</v>
      </c>
      <c r="G1512" s="162">
        <f>FINTERP(REFERENCE!$W$17:$W$67,REFERENCE!$V$17:$V$67,HYDROGRAPH!F1512)</f>
        <v>0</v>
      </c>
      <c r="H1512" s="132">
        <f>(F1512-G1512)/2*REFERENCE!$P$19</f>
        <v>0</v>
      </c>
      <c r="I1512">
        <f>(FINTERP('STAGE-STORAGE'!$D$4:$D$54,'STAGE-STORAGE'!$A$4:$A$54,H1512))</f>
        <v>0</v>
      </c>
    </row>
    <row r="1513" spans="1:9" x14ac:dyDescent="0.25">
      <c r="A1513">
        <v>1510</v>
      </c>
      <c r="B1513" s="132">
        <f t="shared" si="95"/>
        <v>251.5</v>
      </c>
      <c r="C1513" s="162">
        <f>IF(B1513&lt;(MAX(USER_INPUT!$J$14:$J$2000)),FINTERP(USER_INPUT!$J$14:$J$2000,USER_INPUT!$K$14:$K$2000,HYDROGRAPH!B1513),0)</f>
        <v>0</v>
      </c>
      <c r="D1513" s="132">
        <f t="shared" si="94"/>
        <v>0</v>
      </c>
      <c r="E1513" s="162">
        <f t="shared" si="96"/>
        <v>0</v>
      </c>
      <c r="F1513" s="162">
        <f t="shared" si="97"/>
        <v>0</v>
      </c>
      <c r="G1513" s="162">
        <f>FINTERP(REFERENCE!$W$17:$W$67,REFERENCE!$V$17:$V$67,HYDROGRAPH!F1513)</f>
        <v>0</v>
      </c>
      <c r="H1513" s="132">
        <f>(F1513-G1513)/2*REFERENCE!$P$19</f>
        <v>0</v>
      </c>
      <c r="I1513">
        <f>(FINTERP('STAGE-STORAGE'!$D$4:$D$54,'STAGE-STORAGE'!$A$4:$A$54,H1513))</f>
        <v>0</v>
      </c>
    </row>
    <row r="1514" spans="1:9" x14ac:dyDescent="0.25">
      <c r="A1514">
        <v>1511</v>
      </c>
      <c r="B1514" s="132">
        <f t="shared" si="95"/>
        <v>251.66666666666666</v>
      </c>
      <c r="C1514" s="162">
        <f>IF(B1514&lt;(MAX(USER_INPUT!$J$14:$J$2000)),FINTERP(USER_INPUT!$J$14:$J$2000,USER_INPUT!$K$14:$K$2000,HYDROGRAPH!B1514),0)</f>
        <v>0</v>
      </c>
      <c r="D1514" s="132">
        <f t="shared" si="94"/>
        <v>0</v>
      </c>
      <c r="E1514" s="162">
        <f t="shared" si="96"/>
        <v>0</v>
      </c>
      <c r="F1514" s="162">
        <f t="shared" si="97"/>
        <v>0</v>
      </c>
      <c r="G1514" s="162">
        <f>FINTERP(REFERENCE!$W$17:$W$67,REFERENCE!$V$17:$V$67,HYDROGRAPH!F1514)</f>
        <v>0</v>
      </c>
      <c r="H1514" s="132">
        <f>(F1514-G1514)/2*REFERENCE!$P$19</f>
        <v>0</v>
      </c>
      <c r="I1514">
        <f>(FINTERP('STAGE-STORAGE'!$D$4:$D$54,'STAGE-STORAGE'!$A$4:$A$54,H1514))</f>
        <v>0</v>
      </c>
    </row>
    <row r="1515" spans="1:9" x14ac:dyDescent="0.25">
      <c r="A1515">
        <v>1512</v>
      </c>
      <c r="B1515" s="132">
        <f t="shared" si="95"/>
        <v>251.83333333333331</v>
      </c>
      <c r="C1515" s="162">
        <f>IF(B1515&lt;(MAX(USER_INPUT!$J$14:$J$2000)),FINTERP(USER_INPUT!$J$14:$J$2000,USER_INPUT!$K$14:$K$2000,HYDROGRAPH!B1515),0)</f>
        <v>0</v>
      </c>
      <c r="D1515" s="132">
        <f t="shared" si="94"/>
        <v>0</v>
      </c>
      <c r="E1515" s="162">
        <f t="shared" si="96"/>
        <v>0</v>
      </c>
      <c r="F1515" s="162">
        <f t="shared" si="97"/>
        <v>0</v>
      </c>
      <c r="G1515" s="162">
        <f>FINTERP(REFERENCE!$W$17:$W$67,REFERENCE!$V$17:$V$67,HYDROGRAPH!F1515)</f>
        <v>0</v>
      </c>
      <c r="H1515" s="132">
        <f>(F1515-G1515)/2*REFERENCE!$P$19</f>
        <v>0</v>
      </c>
      <c r="I1515">
        <f>(FINTERP('STAGE-STORAGE'!$D$4:$D$54,'STAGE-STORAGE'!$A$4:$A$54,H1515))</f>
        <v>0</v>
      </c>
    </row>
    <row r="1516" spans="1:9" x14ac:dyDescent="0.25">
      <c r="A1516">
        <v>1513</v>
      </c>
      <c r="B1516" s="132">
        <f t="shared" si="95"/>
        <v>252</v>
      </c>
      <c r="C1516" s="162">
        <f>IF(B1516&lt;(MAX(USER_INPUT!$J$14:$J$2000)),FINTERP(USER_INPUT!$J$14:$J$2000,USER_INPUT!$K$14:$K$2000,HYDROGRAPH!B1516),0)</f>
        <v>0</v>
      </c>
      <c r="D1516" s="132">
        <f t="shared" si="94"/>
        <v>0</v>
      </c>
      <c r="E1516" s="162">
        <f t="shared" si="96"/>
        <v>0</v>
      </c>
      <c r="F1516" s="162">
        <f t="shared" si="97"/>
        <v>0</v>
      </c>
      <c r="G1516" s="162">
        <f>FINTERP(REFERENCE!$W$17:$W$67,REFERENCE!$V$17:$V$67,HYDROGRAPH!F1516)</f>
        <v>0</v>
      </c>
      <c r="H1516" s="132">
        <f>(F1516-G1516)/2*REFERENCE!$P$19</f>
        <v>0</v>
      </c>
      <c r="I1516">
        <f>(FINTERP('STAGE-STORAGE'!$D$4:$D$54,'STAGE-STORAGE'!$A$4:$A$54,H1516))</f>
        <v>0</v>
      </c>
    </row>
    <row r="1517" spans="1:9" x14ac:dyDescent="0.25">
      <c r="A1517">
        <v>1514</v>
      </c>
      <c r="B1517" s="132">
        <f t="shared" si="95"/>
        <v>252.16666666666666</v>
      </c>
      <c r="C1517" s="162">
        <f>IF(B1517&lt;(MAX(USER_INPUT!$J$14:$J$2000)),FINTERP(USER_INPUT!$J$14:$J$2000,USER_INPUT!$K$14:$K$2000,HYDROGRAPH!B1517),0)</f>
        <v>0</v>
      </c>
      <c r="D1517" s="132">
        <f t="shared" si="94"/>
        <v>0</v>
      </c>
      <c r="E1517" s="162">
        <f t="shared" si="96"/>
        <v>0</v>
      </c>
      <c r="F1517" s="162">
        <f t="shared" si="97"/>
        <v>0</v>
      </c>
      <c r="G1517" s="162">
        <f>FINTERP(REFERENCE!$W$17:$W$67,REFERENCE!$V$17:$V$67,HYDROGRAPH!F1517)</f>
        <v>0</v>
      </c>
      <c r="H1517" s="132">
        <f>(F1517-G1517)/2*REFERENCE!$P$19</f>
        <v>0</v>
      </c>
      <c r="I1517">
        <f>(FINTERP('STAGE-STORAGE'!$D$4:$D$54,'STAGE-STORAGE'!$A$4:$A$54,H1517))</f>
        <v>0</v>
      </c>
    </row>
    <row r="1518" spans="1:9" x14ac:dyDescent="0.25">
      <c r="A1518">
        <v>1515</v>
      </c>
      <c r="B1518" s="132">
        <f t="shared" si="95"/>
        <v>252.33333333333331</v>
      </c>
      <c r="C1518" s="162">
        <f>IF(B1518&lt;(MAX(USER_INPUT!$J$14:$J$2000)),FINTERP(USER_INPUT!$J$14:$J$2000,USER_INPUT!$K$14:$K$2000,HYDROGRAPH!B1518),0)</f>
        <v>0</v>
      </c>
      <c r="D1518" s="132">
        <f t="shared" si="94"/>
        <v>0</v>
      </c>
      <c r="E1518" s="162">
        <f t="shared" si="96"/>
        <v>0</v>
      </c>
      <c r="F1518" s="162">
        <f t="shared" si="97"/>
        <v>0</v>
      </c>
      <c r="G1518" s="162">
        <f>FINTERP(REFERENCE!$W$17:$W$67,REFERENCE!$V$17:$V$67,HYDROGRAPH!F1518)</f>
        <v>0</v>
      </c>
      <c r="H1518" s="132">
        <f>(F1518-G1518)/2*REFERENCE!$P$19</f>
        <v>0</v>
      </c>
      <c r="I1518">
        <f>(FINTERP('STAGE-STORAGE'!$D$4:$D$54,'STAGE-STORAGE'!$A$4:$A$54,H1518))</f>
        <v>0</v>
      </c>
    </row>
    <row r="1519" spans="1:9" x14ac:dyDescent="0.25">
      <c r="A1519">
        <v>1516</v>
      </c>
      <c r="B1519" s="132">
        <f t="shared" si="95"/>
        <v>252.5</v>
      </c>
      <c r="C1519" s="162">
        <f>IF(B1519&lt;(MAX(USER_INPUT!$J$14:$J$2000)),FINTERP(USER_INPUT!$J$14:$J$2000,USER_INPUT!$K$14:$K$2000,HYDROGRAPH!B1519),0)</f>
        <v>0</v>
      </c>
      <c r="D1519" s="132">
        <f t="shared" si="94"/>
        <v>0</v>
      </c>
      <c r="E1519" s="162">
        <f t="shared" si="96"/>
        <v>0</v>
      </c>
      <c r="F1519" s="162">
        <f t="shared" si="97"/>
        <v>0</v>
      </c>
      <c r="G1519" s="162">
        <f>FINTERP(REFERENCE!$W$17:$W$67,REFERENCE!$V$17:$V$67,HYDROGRAPH!F1519)</f>
        <v>0</v>
      </c>
      <c r="H1519" s="132">
        <f>(F1519-G1519)/2*REFERENCE!$P$19</f>
        <v>0</v>
      </c>
      <c r="I1519">
        <f>(FINTERP('STAGE-STORAGE'!$D$4:$D$54,'STAGE-STORAGE'!$A$4:$A$54,H1519))</f>
        <v>0</v>
      </c>
    </row>
    <row r="1520" spans="1:9" x14ac:dyDescent="0.25">
      <c r="A1520">
        <v>1517</v>
      </c>
      <c r="B1520" s="132">
        <f t="shared" si="95"/>
        <v>252.66666666666666</v>
      </c>
      <c r="C1520" s="162">
        <f>IF(B1520&lt;(MAX(USER_INPUT!$J$14:$J$2000)),FINTERP(USER_INPUT!$J$14:$J$2000,USER_INPUT!$K$14:$K$2000,HYDROGRAPH!B1520),0)</f>
        <v>0</v>
      </c>
      <c r="D1520" s="132">
        <f t="shared" si="94"/>
        <v>0</v>
      </c>
      <c r="E1520" s="162">
        <f t="shared" si="96"/>
        <v>0</v>
      </c>
      <c r="F1520" s="162">
        <f t="shared" si="97"/>
        <v>0</v>
      </c>
      <c r="G1520" s="162">
        <f>FINTERP(REFERENCE!$W$17:$W$67,REFERENCE!$V$17:$V$67,HYDROGRAPH!F1520)</f>
        <v>0</v>
      </c>
      <c r="H1520" s="132">
        <f>(F1520-G1520)/2*REFERENCE!$P$19</f>
        <v>0</v>
      </c>
      <c r="I1520">
        <f>(FINTERP('STAGE-STORAGE'!$D$4:$D$54,'STAGE-STORAGE'!$A$4:$A$54,H1520))</f>
        <v>0</v>
      </c>
    </row>
    <row r="1521" spans="1:9" x14ac:dyDescent="0.25">
      <c r="A1521">
        <v>1518</v>
      </c>
      <c r="B1521" s="132">
        <f t="shared" si="95"/>
        <v>252.83333333333331</v>
      </c>
      <c r="C1521" s="162">
        <f>IF(B1521&lt;(MAX(USER_INPUT!$J$14:$J$2000)),FINTERP(USER_INPUT!$J$14:$J$2000,USER_INPUT!$K$14:$K$2000,HYDROGRAPH!B1521),0)</f>
        <v>0</v>
      </c>
      <c r="D1521" s="132">
        <f t="shared" si="94"/>
        <v>0</v>
      </c>
      <c r="E1521" s="162">
        <f t="shared" si="96"/>
        <v>0</v>
      </c>
      <c r="F1521" s="162">
        <f t="shared" si="97"/>
        <v>0</v>
      </c>
      <c r="G1521" s="162">
        <f>FINTERP(REFERENCE!$W$17:$W$67,REFERENCE!$V$17:$V$67,HYDROGRAPH!F1521)</f>
        <v>0</v>
      </c>
      <c r="H1521" s="132">
        <f>(F1521-G1521)/2*REFERENCE!$P$19</f>
        <v>0</v>
      </c>
      <c r="I1521">
        <f>(FINTERP('STAGE-STORAGE'!$D$4:$D$54,'STAGE-STORAGE'!$A$4:$A$54,H1521))</f>
        <v>0</v>
      </c>
    </row>
    <row r="1522" spans="1:9" x14ac:dyDescent="0.25">
      <c r="A1522">
        <v>1519</v>
      </c>
      <c r="B1522" s="132">
        <f t="shared" si="95"/>
        <v>253</v>
      </c>
      <c r="C1522" s="162">
        <f>IF(B1522&lt;(MAX(USER_INPUT!$J$14:$J$2000)),FINTERP(USER_INPUT!$J$14:$J$2000,USER_INPUT!$K$14:$K$2000,HYDROGRAPH!B1522),0)</f>
        <v>0</v>
      </c>
      <c r="D1522" s="132">
        <f t="shared" si="94"/>
        <v>0</v>
      </c>
      <c r="E1522" s="162">
        <f t="shared" si="96"/>
        <v>0</v>
      </c>
      <c r="F1522" s="162">
        <f t="shared" si="97"/>
        <v>0</v>
      </c>
      <c r="G1522" s="162">
        <f>FINTERP(REFERENCE!$W$17:$W$67,REFERENCE!$V$17:$V$67,HYDROGRAPH!F1522)</f>
        <v>0</v>
      </c>
      <c r="H1522" s="132">
        <f>(F1522-G1522)/2*REFERENCE!$P$19</f>
        <v>0</v>
      </c>
      <c r="I1522">
        <f>(FINTERP('STAGE-STORAGE'!$D$4:$D$54,'STAGE-STORAGE'!$A$4:$A$54,H1522))</f>
        <v>0</v>
      </c>
    </row>
    <row r="1523" spans="1:9" x14ac:dyDescent="0.25">
      <c r="A1523">
        <v>1520</v>
      </c>
      <c r="B1523" s="132">
        <f t="shared" si="95"/>
        <v>253.16666666666666</v>
      </c>
      <c r="C1523" s="162">
        <f>IF(B1523&lt;(MAX(USER_INPUT!$J$14:$J$2000)),FINTERP(USER_INPUT!$J$14:$J$2000,USER_INPUT!$K$14:$K$2000,HYDROGRAPH!B1523),0)</f>
        <v>0</v>
      </c>
      <c r="D1523" s="132">
        <f t="shared" si="94"/>
        <v>0</v>
      </c>
      <c r="E1523" s="162">
        <f t="shared" si="96"/>
        <v>0</v>
      </c>
      <c r="F1523" s="162">
        <f t="shared" si="97"/>
        <v>0</v>
      </c>
      <c r="G1523" s="162">
        <f>FINTERP(REFERENCE!$W$17:$W$67,REFERENCE!$V$17:$V$67,HYDROGRAPH!F1523)</f>
        <v>0</v>
      </c>
      <c r="H1523" s="132">
        <f>(F1523-G1523)/2*REFERENCE!$P$19</f>
        <v>0</v>
      </c>
      <c r="I1523">
        <f>(FINTERP('STAGE-STORAGE'!$D$4:$D$54,'STAGE-STORAGE'!$A$4:$A$54,H1523))</f>
        <v>0</v>
      </c>
    </row>
    <row r="1524" spans="1:9" x14ac:dyDescent="0.25">
      <c r="A1524">
        <v>1521</v>
      </c>
      <c r="B1524" s="132">
        <f t="shared" si="95"/>
        <v>253.33333333333331</v>
      </c>
      <c r="C1524" s="162">
        <f>IF(B1524&lt;(MAX(USER_INPUT!$J$14:$J$2000)),FINTERP(USER_INPUT!$J$14:$J$2000,USER_INPUT!$K$14:$K$2000,HYDROGRAPH!B1524),0)</f>
        <v>0</v>
      </c>
      <c r="D1524" s="132">
        <f t="shared" si="94"/>
        <v>0</v>
      </c>
      <c r="E1524" s="162">
        <f t="shared" si="96"/>
        <v>0</v>
      </c>
      <c r="F1524" s="162">
        <f t="shared" si="97"/>
        <v>0</v>
      </c>
      <c r="G1524" s="162">
        <f>FINTERP(REFERENCE!$W$17:$W$67,REFERENCE!$V$17:$V$67,HYDROGRAPH!F1524)</f>
        <v>0</v>
      </c>
      <c r="H1524" s="132">
        <f>(F1524-G1524)/2*REFERENCE!$P$19</f>
        <v>0</v>
      </c>
      <c r="I1524">
        <f>(FINTERP('STAGE-STORAGE'!$D$4:$D$54,'STAGE-STORAGE'!$A$4:$A$54,H1524))</f>
        <v>0</v>
      </c>
    </row>
    <row r="1525" spans="1:9" x14ac:dyDescent="0.25">
      <c r="A1525">
        <v>1522</v>
      </c>
      <c r="B1525" s="132">
        <f t="shared" si="95"/>
        <v>253.5</v>
      </c>
      <c r="C1525" s="162">
        <f>IF(B1525&lt;(MAX(USER_INPUT!$J$14:$J$2000)),FINTERP(USER_INPUT!$J$14:$J$2000,USER_INPUT!$K$14:$K$2000,HYDROGRAPH!B1525),0)</f>
        <v>0</v>
      </c>
      <c r="D1525" s="132">
        <f t="shared" si="94"/>
        <v>0</v>
      </c>
      <c r="E1525" s="162">
        <f t="shared" si="96"/>
        <v>0</v>
      </c>
      <c r="F1525" s="162">
        <f t="shared" si="97"/>
        <v>0</v>
      </c>
      <c r="G1525" s="162">
        <f>FINTERP(REFERENCE!$W$17:$W$67,REFERENCE!$V$17:$V$67,HYDROGRAPH!F1525)</f>
        <v>0</v>
      </c>
      <c r="H1525" s="132">
        <f>(F1525-G1525)/2*REFERENCE!$P$19</f>
        <v>0</v>
      </c>
      <c r="I1525">
        <f>(FINTERP('STAGE-STORAGE'!$D$4:$D$54,'STAGE-STORAGE'!$A$4:$A$54,H1525))</f>
        <v>0</v>
      </c>
    </row>
    <row r="1526" spans="1:9" x14ac:dyDescent="0.25">
      <c r="A1526">
        <v>1523</v>
      </c>
      <c r="B1526" s="132">
        <f t="shared" si="95"/>
        <v>253.66666666666666</v>
      </c>
      <c r="C1526" s="162">
        <f>IF(B1526&lt;(MAX(USER_INPUT!$J$14:$J$2000)),FINTERP(USER_INPUT!$J$14:$J$2000,USER_INPUT!$K$14:$K$2000,HYDROGRAPH!B1526),0)</f>
        <v>0</v>
      </c>
      <c r="D1526" s="132">
        <f t="shared" si="94"/>
        <v>0</v>
      </c>
      <c r="E1526" s="162">
        <f t="shared" si="96"/>
        <v>0</v>
      </c>
      <c r="F1526" s="162">
        <f t="shared" si="97"/>
        <v>0</v>
      </c>
      <c r="G1526" s="162">
        <f>FINTERP(REFERENCE!$W$17:$W$67,REFERENCE!$V$17:$V$67,HYDROGRAPH!F1526)</f>
        <v>0</v>
      </c>
      <c r="H1526" s="132">
        <f>(F1526-G1526)/2*REFERENCE!$P$19</f>
        <v>0</v>
      </c>
      <c r="I1526">
        <f>(FINTERP('STAGE-STORAGE'!$D$4:$D$54,'STAGE-STORAGE'!$A$4:$A$54,H1526))</f>
        <v>0</v>
      </c>
    </row>
    <row r="1527" spans="1:9" x14ac:dyDescent="0.25">
      <c r="A1527">
        <v>1524</v>
      </c>
      <c r="B1527" s="132">
        <f t="shared" si="95"/>
        <v>253.83333333333331</v>
      </c>
      <c r="C1527" s="162">
        <f>IF(B1527&lt;(MAX(USER_INPUT!$J$14:$J$2000)),FINTERP(USER_INPUT!$J$14:$J$2000,USER_INPUT!$K$14:$K$2000,HYDROGRAPH!B1527),0)</f>
        <v>0</v>
      </c>
      <c r="D1527" s="132">
        <f t="shared" si="94"/>
        <v>0</v>
      </c>
      <c r="E1527" s="162">
        <f t="shared" si="96"/>
        <v>0</v>
      </c>
      <c r="F1527" s="162">
        <f t="shared" si="97"/>
        <v>0</v>
      </c>
      <c r="G1527" s="162">
        <f>FINTERP(REFERENCE!$W$17:$W$67,REFERENCE!$V$17:$V$67,HYDROGRAPH!F1527)</f>
        <v>0</v>
      </c>
      <c r="H1527" s="132">
        <f>(F1527-G1527)/2*REFERENCE!$P$19</f>
        <v>0</v>
      </c>
      <c r="I1527">
        <f>(FINTERP('STAGE-STORAGE'!$D$4:$D$54,'STAGE-STORAGE'!$A$4:$A$54,H1527))</f>
        <v>0</v>
      </c>
    </row>
    <row r="1528" spans="1:9" x14ac:dyDescent="0.25">
      <c r="A1528">
        <v>1525</v>
      </c>
      <c r="B1528" s="132">
        <f t="shared" si="95"/>
        <v>254</v>
      </c>
      <c r="C1528" s="162">
        <f>IF(B1528&lt;(MAX(USER_INPUT!$J$14:$J$2000)),FINTERP(USER_INPUT!$J$14:$J$2000,USER_INPUT!$K$14:$K$2000,HYDROGRAPH!B1528),0)</f>
        <v>0</v>
      </c>
      <c r="D1528" s="132">
        <f t="shared" si="94"/>
        <v>0</v>
      </c>
      <c r="E1528" s="162">
        <f t="shared" si="96"/>
        <v>0</v>
      </c>
      <c r="F1528" s="162">
        <f t="shared" si="97"/>
        <v>0</v>
      </c>
      <c r="G1528" s="162">
        <f>FINTERP(REFERENCE!$W$17:$W$67,REFERENCE!$V$17:$V$67,HYDROGRAPH!F1528)</f>
        <v>0</v>
      </c>
      <c r="H1528" s="132">
        <f>(F1528-G1528)/2*REFERENCE!$P$19</f>
        <v>0</v>
      </c>
      <c r="I1528">
        <f>(FINTERP('STAGE-STORAGE'!$D$4:$D$54,'STAGE-STORAGE'!$A$4:$A$54,H1528))</f>
        <v>0</v>
      </c>
    </row>
    <row r="1529" spans="1:9" x14ac:dyDescent="0.25">
      <c r="A1529">
        <v>1526</v>
      </c>
      <c r="B1529" s="132">
        <f t="shared" si="95"/>
        <v>254.16666666666666</v>
      </c>
      <c r="C1529" s="162">
        <f>IF(B1529&lt;(MAX(USER_INPUT!$J$14:$J$2000)),FINTERP(USER_INPUT!$J$14:$J$2000,USER_INPUT!$K$14:$K$2000,HYDROGRAPH!B1529),0)</f>
        <v>0</v>
      </c>
      <c r="D1529" s="132">
        <f t="shared" si="94"/>
        <v>0</v>
      </c>
      <c r="E1529" s="162">
        <f t="shared" si="96"/>
        <v>0</v>
      </c>
      <c r="F1529" s="162">
        <f t="shared" si="97"/>
        <v>0</v>
      </c>
      <c r="G1529" s="162">
        <f>FINTERP(REFERENCE!$W$17:$W$67,REFERENCE!$V$17:$V$67,HYDROGRAPH!F1529)</f>
        <v>0</v>
      </c>
      <c r="H1529" s="132">
        <f>(F1529-G1529)/2*REFERENCE!$P$19</f>
        <v>0</v>
      </c>
      <c r="I1529">
        <f>(FINTERP('STAGE-STORAGE'!$D$4:$D$54,'STAGE-STORAGE'!$A$4:$A$54,H1529))</f>
        <v>0</v>
      </c>
    </row>
    <row r="1530" spans="1:9" x14ac:dyDescent="0.25">
      <c r="A1530">
        <v>1527</v>
      </c>
      <c r="B1530" s="132">
        <f t="shared" si="95"/>
        <v>254.33333333333331</v>
      </c>
      <c r="C1530" s="162">
        <f>IF(B1530&lt;(MAX(USER_INPUT!$J$14:$J$2000)),FINTERP(USER_INPUT!$J$14:$J$2000,USER_INPUT!$K$14:$K$2000,HYDROGRAPH!B1530),0)</f>
        <v>0</v>
      </c>
      <c r="D1530" s="132">
        <f t="shared" si="94"/>
        <v>0</v>
      </c>
      <c r="E1530" s="162">
        <f t="shared" si="96"/>
        <v>0</v>
      </c>
      <c r="F1530" s="162">
        <f t="shared" si="97"/>
        <v>0</v>
      </c>
      <c r="G1530" s="162">
        <f>FINTERP(REFERENCE!$W$17:$W$67,REFERENCE!$V$17:$V$67,HYDROGRAPH!F1530)</f>
        <v>0</v>
      </c>
      <c r="H1530" s="132">
        <f>(F1530-G1530)/2*REFERENCE!$P$19</f>
        <v>0</v>
      </c>
      <c r="I1530">
        <f>(FINTERP('STAGE-STORAGE'!$D$4:$D$54,'STAGE-STORAGE'!$A$4:$A$54,H1530))</f>
        <v>0</v>
      </c>
    </row>
    <row r="1531" spans="1:9" x14ac:dyDescent="0.25">
      <c r="A1531">
        <v>1528</v>
      </c>
      <c r="B1531" s="132">
        <f t="shared" si="95"/>
        <v>254.5</v>
      </c>
      <c r="C1531" s="162">
        <f>IF(B1531&lt;(MAX(USER_INPUT!$J$14:$J$2000)),FINTERP(USER_INPUT!$J$14:$J$2000,USER_INPUT!$K$14:$K$2000,HYDROGRAPH!B1531),0)</f>
        <v>0</v>
      </c>
      <c r="D1531" s="132">
        <f t="shared" si="94"/>
        <v>0</v>
      </c>
      <c r="E1531" s="162">
        <f t="shared" si="96"/>
        <v>0</v>
      </c>
      <c r="F1531" s="162">
        <f t="shared" si="97"/>
        <v>0</v>
      </c>
      <c r="G1531" s="162">
        <f>FINTERP(REFERENCE!$W$17:$W$67,REFERENCE!$V$17:$V$67,HYDROGRAPH!F1531)</f>
        <v>0</v>
      </c>
      <c r="H1531" s="132">
        <f>(F1531-G1531)/2*REFERENCE!$P$19</f>
        <v>0</v>
      </c>
      <c r="I1531">
        <f>(FINTERP('STAGE-STORAGE'!$D$4:$D$54,'STAGE-STORAGE'!$A$4:$A$54,H1531))</f>
        <v>0</v>
      </c>
    </row>
    <row r="1532" spans="1:9" x14ac:dyDescent="0.25">
      <c r="A1532">
        <v>1529</v>
      </c>
      <c r="B1532" s="132">
        <f t="shared" si="95"/>
        <v>254.66666666666666</v>
      </c>
      <c r="C1532" s="162">
        <f>IF(B1532&lt;(MAX(USER_INPUT!$J$14:$J$2000)),FINTERP(USER_INPUT!$J$14:$J$2000,USER_INPUT!$K$14:$K$2000,HYDROGRAPH!B1532),0)</f>
        <v>0</v>
      </c>
      <c r="D1532" s="132">
        <f t="shared" si="94"/>
        <v>0</v>
      </c>
      <c r="E1532" s="162">
        <f t="shared" si="96"/>
        <v>0</v>
      </c>
      <c r="F1532" s="162">
        <f t="shared" si="97"/>
        <v>0</v>
      </c>
      <c r="G1532" s="162">
        <f>FINTERP(REFERENCE!$W$17:$W$67,REFERENCE!$V$17:$V$67,HYDROGRAPH!F1532)</f>
        <v>0</v>
      </c>
      <c r="H1532" s="132">
        <f>(F1532-G1532)/2*REFERENCE!$P$19</f>
        <v>0</v>
      </c>
      <c r="I1532">
        <f>(FINTERP('STAGE-STORAGE'!$D$4:$D$54,'STAGE-STORAGE'!$A$4:$A$54,H1532))</f>
        <v>0</v>
      </c>
    </row>
    <row r="1533" spans="1:9" x14ac:dyDescent="0.25">
      <c r="A1533">
        <v>1530</v>
      </c>
      <c r="B1533" s="132">
        <f t="shared" si="95"/>
        <v>254.83333333333331</v>
      </c>
      <c r="C1533" s="162">
        <f>IF(B1533&lt;(MAX(USER_INPUT!$J$14:$J$2000)),FINTERP(USER_INPUT!$J$14:$J$2000,USER_INPUT!$K$14:$K$2000,HYDROGRAPH!B1533),0)</f>
        <v>0</v>
      </c>
      <c r="D1533" s="132">
        <f t="shared" si="94"/>
        <v>0</v>
      </c>
      <c r="E1533" s="162">
        <f t="shared" si="96"/>
        <v>0</v>
      </c>
      <c r="F1533" s="162">
        <f t="shared" si="97"/>
        <v>0</v>
      </c>
      <c r="G1533" s="162">
        <f>FINTERP(REFERENCE!$W$17:$W$67,REFERENCE!$V$17:$V$67,HYDROGRAPH!F1533)</f>
        <v>0</v>
      </c>
      <c r="H1533" s="132">
        <f>(F1533-G1533)/2*REFERENCE!$P$19</f>
        <v>0</v>
      </c>
      <c r="I1533">
        <f>(FINTERP('STAGE-STORAGE'!$D$4:$D$54,'STAGE-STORAGE'!$A$4:$A$54,H1533))</f>
        <v>0</v>
      </c>
    </row>
    <row r="1534" spans="1:9" x14ac:dyDescent="0.25">
      <c r="A1534">
        <v>1531</v>
      </c>
      <c r="B1534" s="132">
        <f t="shared" si="95"/>
        <v>255</v>
      </c>
      <c r="C1534" s="162">
        <f>IF(B1534&lt;(MAX(USER_INPUT!$J$14:$J$2000)),FINTERP(USER_INPUT!$J$14:$J$2000,USER_INPUT!$K$14:$K$2000,HYDROGRAPH!B1534),0)</f>
        <v>0</v>
      </c>
      <c r="D1534" s="132">
        <f t="shared" si="94"/>
        <v>0</v>
      </c>
      <c r="E1534" s="162">
        <f t="shared" si="96"/>
        <v>0</v>
      </c>
      <c r="F1534" s="162">
        <f t="shared" si="97"/>
        <v>0</v>
      </c>
      <c r="G1534" s="162">
        <f>FINTERP(REFERENCE!$W$17:$W$67,REFERENCE!$V$17:$V$67,HYDROGRAPH!F1534)</f>
        <v>0</v>
      </c>
      <c r="H1534" s="132">
        <f>(F1534-G1534)/2*REFERENCE!$P$19</f>
        <v>0</v>
      </c>
      <c r="I1534">
        <f>(FINTERP('STAGE-STORAGE'!$D$4:$D$54,'STAGE-STORAGE'!$A$4:$A$54,H1534))</f>
        <v>0</v>
      </c>
    </row>
    <row r="1535" spans="1:9" x14ac:dyDescent="0.25">
      <c r="A1535">
        <v>1532</v>
      </c>
      <c r="B1535" s="132">
        <f t="shared" si="95"/>
        <v>255.16666666666666</v>
      </c>
      <c r="C1535" s="162">
        <f>IF(B1535&lt;(MAX(USER_INPUT!$J$14:$J$2000)),FINTERP(USER_INPUT!$J$14:$J$2000,USER_INPUT!$K$14:$K$2000,HYDROGRAPH!B1535),0)</f>
        <v>0</v>
      </c>
      <c r="D1535" s="132">
        <f t="shared" si="94"/>
        <v>0</v>
      </c>
      <c r="E1535" s="162">
        <f t="shared" si="96"/>
        <v>0</v>
      </c>
      <c r="F1535" s="162">
        <f t="shared" si="97"/>
        <v>0</v>
      </c>
      <c r="G1535" s="162">
        <f>FINTERP(REFERENCE!$W$17:$W$67,REFERENCE!$V$17:$V$67,HYDROGRAPH!F1535)</f>
        <v>0</v>
      </c>
      <c r="H1535" s="132">
        <f>(F1535-G1535)/2*REFERENCE!$P$19</f>
        <v>0</v>
      </c>
      <c r="I1535">
        <f>(FINTERP('STAGE-STORAGE'!$D$4:$D$54,'STAGE-STORAGE'!$A$4:$A$54,H1535))</f>
        <v>0</v>
      </c>
    </row>
    <row r="1536" spans="1:9" x14ac:dyDescent="0.25">
      <c r="A1536">
        <v>1533</v>
      </c>
      <c r="B1536" s="132">
        <f t="shared" si="95"/>
        <v>255.33333333333331</v>
      </c>
      <c r="C1536" s="162">
        <f>IF(B1536&lt;(MAX(USER_INPUT!$J$14:$J$2000)),FINTERP(USER_INPUT!$J$14:$J$2000,USER_INPUT!$K$14:$K$2000,HYDROGRAPH!B1536),0)</f>
        <v>0</v>
      </c>
      <c r="D1536" s="132">
        <f t="shared" si="94"/>
        <v>0</v>
      </c>
      <c r="E1536" s="162">
        <f t="shared" si="96"/>
        <v>0</v>
      </c>
      <c r="F1536" s="162">
        <f t="shared" si="97"/>
        <v>0</v>
      </c>
      <c r="G1536" s="162">
        <f>FINTERP(REFERENCE!$W$17:$W$67,REFERENCE!$V$17:$V$67,HYDROGRAPH!F1536)</f>
        <v>0</v>
      </c>
      <c r="H1536" s="132">
        <f>(F1536-G1536)/2*REFERENCE!$P$19</f>
        <v>0</v>
      </c>
      <c r="I1536">
        <f>(FINTERP('STAGE-STORAGE'!$D$4:$D$54,'STAGE-STORAGE'!$A$4:$A$54,H1536))</f>
        <v>0</v>
      </c>
    </row>
    <row r="1537" spans="1:9" x14ac:dyDescent="0.25">
      <c r="A1537">
        <v>1534</v>
      </c>
      <c r="B1537" s="132">
        <f t="shared" si="95"/>
        <v>255.5</v>
      </c>
      <c r="C1537" s="162">
        <f>IF(B1537&lt;(MAX(USER_INPUT!$J$14:$J$2000)),FINTERP(USER_INPUT!$J$14:$J$2000,USER_INPUT!$K$14:$K$2000,HYDROGRAPH!B1537),0)</f>
        <v>0</v>
      </c>
      <c r="D1537" s="132">
        <f t="shared" si="94"/>
        <v>0</v>
      </c>
      <c r="E1537" s="162">
        <f t="shared" si="96"/>
        <v>0</v>
      </c>
      <c r="F1537" s="162">
        <f t="shared" si="97"/>
        <v>0</v>
      </c>
      <c r="G1537" s="162">
        <f>FINTERP(REFERENCE!$W$17:$W$67,REFERENCE!$V$17:$V$67,HYDROGRAPH!F1537)</f>
        <v>0</v>
      </c>
      <c r="H1537" s="132">
        <f>(F1537-G1537)/2*REFERENCE!$P$19</f>
        <v>0</v>
      </c>
      <c r="I1537">
        <f>(FINTERP('STAGE-STORAGE'!$D$4:$D$54,'STAGE-STORAGE'!$A$4:$A$54,H1537))</f>
        <v>0</v>
      </c>
    </row>
    <row r="1538" spans="1:9" x14ac:dyDescent="0.25">
      <c r="A1538">
        <v>1535</v>
      </c>
      <c r="B1538" s="132">
        <f t="shared" si="95"/>
        <v>255.66666666666666</v>
      </c>
      <c r="C1538" s="162">
        <f>IF(B1538&lt;(MAX(USER_INPUT!$J$14:$J$2000)),FINTERP(USER_INPUT!$J$14:$J$2000,USER_INPUT!$K$14:$K$2000,HYDROGRAPH!B1538),0)</f>
        <v>0</v>
      </c>
      <c r="D1538" s="132">
        <f t="shared" si="94"/>
        <v>0</v>
      </c>
      <c r="E1538" s="162">
        <f t="shared" si="96"/>
        <v>0</v>
      </c>
      <c r="F1538" s="162">
        <f t="shared" si="97"/>
        <v>0</v>
      </c>
      <c r="G1538" s="162">
        <f>FINTERP(REFERENCE!$W$17:$W$67,REFERENCE!$V$17:$V$67,HYDROGRAPH!F1538)</f>
        <v>0</v>
      </c>
      <c r="H1538" s="132">
        <f>(F1538-G1538)/2*REFERENCE!$P$19</f>
        <v>0</v>
      </c>
      <c r="I1538">
        <f>(FINTERP('STAGE-STORAGE'!$D$4:$D$54,'STAGE-STORAGE'!$A$4:$A$54,H1538))</f>
        <v>0</v>
      </c>
    </row>
    <row r="1539" spans="1:9" x14ac:dyDescent="0.25">
      <c r="A1539">
        <v>1536</v>
      </c>
      <c r="B1539" s="132">
        <f t="shared" si="95"/>
        <v>255.83333333333331</v>
      </c>
      <c r="C1539" s="162">
        <f>IF(B1539&lt;(MAX(USER_INPUT!$J$14:$J$2000)),FINTERP(USER_INPUT!$J$14:$J$2000,USER_INPUT!$K$14:$K$2000,HYDROGRAPH!B1539),0)</f>
        <v>0</v>
      </c>
      <c r="D1539" s="132">
        <f t="shared" si="94"/>
        <v>0</v>
      </c>
      <c r="E1539" s="162">
        <f t="shared" si="96"/>
        <v>0</v>
      </c>
      <c r="F1539" s="162">
        <f t="shared" si="97"/>
        <v>0</v>
      </c>
      <c r="G1539" s="162">
        <f>FINTERP(REFERENCE!$W$17:$W$67,REFERENCE!$V$17:$V$67,HYDROGRAPH!F1539)</f>
        <v>0</v>
      </c>
      <c r="H1539" s="132">
        <f>(F1539-G1539)/2*REFERENCE!$P$19</f>
        <v>0</v>
      </c>
      <c r="I1539">
        <f>(FINTERP('STAGE-STORAGE'!$D$4:$D$54,'STAGE-STORAGE'!$A$4:$A$54,H1539))</f>
        <v>0</v>
      </c>
    </row>
    <row r="1540" spans="1:9" x14ac:dyDescent="0.25">
      <c r="A1540">
        <v>1537</v>
      </c>
      <c r="B1540" s="132">
        <f t="shared" si="95"/>
        <v>256</v>
      </c>
      <c r="C1540" s="162">
        <f>IF(B1540&lt;(MAX(USER_INPUT!$J$14:$J$2000)),FINTERP(USER_INPUT!$J$14:$J$2000,USER_INPUT!$K$14:$K$2000,HYDROGRAPH!B1540),0)</f>
        <v>0</v>
      </c>
      <c r="D1540" s="132">
        <f t="shared" si="94"/>
        <v>0</v>
      </c>
      <c r="E1540" s="162">
        <f t="shared" si="96"/>
        <v>0</v>
      </c>
      <c r="F1540" s="162">
        <f t="shared" si="97"/>
        <v>0</v>
      </c>
      <c r="G1540" s="162">
        <f>FINTERP(REFERENCE!$W$17:$W$67,REFERENCE!$V$17:$V$67,HYDROGRAPH!F1540)</f>
        <v>0</v>
      </c>
      <c r="H1540" s="132">
        <f>(F1540-G1540)/2*REFERENCE!$P$19</f>
        <v>0</v>
      </c>
      <c r="I1540">
        <f>(FINTERP('STAGE-STORAGE'!$D$4:$D$54,'STAGE-STORAGE'!$A$4:$A$54,H1540))</f>
        <v>0</v>
      </c>
    </row>
    <row r="1541" spans="1:9" x14ac:dyDescent="0.25">
      <c r="A1541">
        <v>1538</v>
      </c>
      <c r="B1541" s="132">
        <f t="shared" si="95"/>
        <v>256.16666666666663</v>
      </c>
      <c r="C1541" s="162">
        <f>IF(B1541&lt;(MAX(USER_INPUT!$J$14:$J$2000)),FINTERP(USER_INPUT!$J$14:$J$2000,USER_INPUT!$K$14:$K$2000,HYDROGRAPH!B1541),0)</f>
        <v>0</v>
      </c>
      <c r="D1541" s="132">
        <f t="shared" ref="D1541:D1604" si="98">C1541+C1542</f>
        <v>0</v>
      </c>
      <c r="E1541" s="162">
        <f t="shared" si="96"/>
        <v>0</v>
      </c>
      <c r="F1541" s="162">
        <f t="shared" si="97"/>
        <v>0</v>
      </c>
      <c r="G1541" s="162">
        <f>FINTERP(REFERENCE!$W$17:$W$67,REFERENCE!$V$17:$V$67,HYDROGRAPH!F1541)</f>
        <v>0</v>
      </c>
      <c r="H1541" s="132">
        <f>(F1541-G1541)/2*REFERENCE!$P$19</f>
        <v>0</v>
      </c>
      <c r="I1541">
        <f>(FINTERP('STAGE-STORAGE'!$D$4:$D$54,'STAGE-STORAGE'!$A$4:$A$54,H1541))</f>
        <v>0</v>
      </c>
    </row>
    <row r="1542" spans="1:9" x14ac:dyDescent="0.25">
      <c r="A1542">
        <v>1539</v>
      </c>
      <c r="B1542" s="132">
        <f t="shared" si="95"/>
        <v>256.33333333333331</v>
      </c>
      <c r="C1542" s="162">
        <f>IF(B1542&lt;(MAX(USER_INPUT!$J$14:$J$2000)),FINTERP(USER_INPUT!$J$14:$J$2000,USER_INPUT!$K$14:$K$2000,HYDROGRAPH!B1542),0)</f>
        <v>0</v>
      </c>
      <c r="D1542" s="132">
        <f t="shared" si="98"/>
        <v>0</v>
      </c>
      <c r="E1542" s="162">
        <f t="shared" si="96"/>
        <v>0</v>
      </c>
      <c r="F1542" s="162">
        <f t="shared" si="97"/>
        <v>0</v>
      </c>
      <c r="G1542" s="162">
        <f>FINTERP(REFERENCE!$W$17:$W$67,REFERENCE!$V$17:$V$67,HYDROGRAPH!F1542)</f>
        <v>0</v>
      </c>
      <c r="H1542" s="132">
        <f>(F1542-G1542)/2*REFERENCE!$P$19</f>
        <v>0</v>
      </c>
      <c r="I1542">
        <f>(FINTERP('STAGE-STORAGE'!$D$4:$D$54,'STAGE-STORAGE'!$A$4:$A$54,H1542))</f>
        <v>0</v>
      </c>
    </row>
    <row r="1543" spans="1:9" x14ac:dyDescent="0.25">
      <c r="A1543">
        <v>1540</v>
      </c>
      <c r="B1543" s="132">
        <f t="shared" ref="B1543:B1606" si="99">$B$5*A1542</f>
        <v>256.5</v>
      </c>
      <c r="C1543" s="162">
        <f>IF(B1543&lt;(MAX(USER_INPUT!$J$14:$J$2000)),FINTERP(USER_INPUT!$J$14:$J$2000,USER_INPUT!$K$14:$K$2000,HYDROGRAPH!B1543),0)</f>
        <v>0</v>
      </c>
      <c r="D1543" s="132">
        <f t="shared" si="98"/>
        <v>0</v>
      </c>
      <c r="E1543" s="162">
        <f t="shared" si="96"/>
        <v>0</v>
      </c>
      <c r="F1543" s="162">
        <f t="shared" si="97"/>
        <v>0</v>
      </c>
      <c r="G1543" s="162">
        <f>FINTERP(REFERENCE!$W$17:$W$67,REFERENCE!$V$17:$V$67,HYDROGRAPH!F1543)</f>
        <v>0</v>
      </c>
      <c r="H1543" s="132">
        <f>(F1543-G1543)/2*REFERENCE!$P$19</f>
        <v>0</v>
      </c>
      <c r="I1543">
        <f>(FINTERP('STAGE-STORAGE'!$D$4:$D$54,'STAGE-STORAGE'!$A$4:$A$54,H1543))</f>
        <v>0</v>
      </c>
    </row>
    <row r="1544" spans="1:9" x14ac:dyDescent="0.25">
      <c r="A1544">
        <v>1541</v>
      </c>
      <c r="B1544" s="132">
        <f t="shared" si="99"/>
        <v>256.66666666666663</v>
      </c>
      <c r="C1544" s="162">
        <f>IF(B1544&lt;(MAX(USER_INPUT!$J$14:$J$2000)),FINTERP(USER_INPUT!$J$14:$J$2000,USER_INPUT!$K$14:$K$2000,HYDROGRAPH!B1544),0)</f>
        <v>0</v>
      </c>
      <c r="D1544" s="132">
        <f t="shared" si="98"/>
        <v>0</v>
      </c>
      <c r="E1544" s="162">
        <f t="shared" si="96"/>
        <v>0</v>
      </c>
      <c r="F1544" s="162">
        <f t="shared" si="97"/>
        <v>0</v>
      </c>
      <c r="G1544" s="162">
        <f>FINTERP(REFERENCE!$W$17:$W$67,REFERENCE!$V$17:$V$67,HYDROGRAPH!F1544)</f>
        <v>0</v>
      </c>
      <c r="H1544" s="132">
        <f>(F1544-G1544)/2*REFERENCE!$P$19</f>
        <v>0</v>
      </c>
      <c r="I1544">
        <f>(FINTERP('STAGE-STORAGE'!$D$4:$D$54,'STAGE-STORAGE'!$A$4:$A$54,H1544))</f>
        <v>0</v>
      </c>
    </row>
    <row r="1545" spans="1:9" x14ac:dyDescent="0.25">
      <c r="A1545">
        <v>1542</v>
      </c>
      <c r="B1545" s="132">
        <f t="shared" si="99"/>
        <v>256.83333333333331</v>
      </c>
      <c r="C1545" s="162">
        <f>IF(B1545&lt;(MAX(USER_INPUT!$J$14:$J$2000)),FINTERP(USER_INPUT!$J$14:$J$2000,USER_INPUT!$K$14:$K$2000,HYDROGRAPH!B1545),0)</f>
        <v>0</v>
      </c>
      <c r="D1545" s="132">
        <f t="shared" si="98"/>
        <v>0</v>
      </c>
      <c r="E1545" s="162">
        <f t="shared" ref="E1545:E1608" si="100">F1544-(2*G1544)</f>
        <v>0</v>
      </c>
      <c r="F1545" s="162">
        <f t="shared" ref="F1545:F1608" si="101">D1545+E1545</f>
        <v>0</v>
      </c>
      <c r="G1545" s="162">
        <f>FINTERP(REFERENCE!$W$17:$W$67,REFERENCE!$V$17:$V$67,HYDROGRAPH!F1545)</f>
        <v>0</v>
      </c>
      <c r="H1545" s="132">
        <f>(F1545-G1545)/2*REFERENCE!$P$19</f>
        <v>0</v>
      </c>
      <c r="I1545">
        <f>(FINTERP('STAGE-STORAGE'!$D$4:$D$54,'STAGE-STORAGE'!$A$4:$A$54,H1545))</f>
        <v>0</v>
      </c>
    </row>
    <row r="1546" spans="1:9" x14ac:dyDescent="0.25">
      <c r="A1546">
        <v>1543</v>
      </c>
      <c r="B1546" s="132">
        <f t="shared" si="99"/>
        <v>257</v>
      </c>
      <c r="C1546" s="162">
        <f>IF(B1546&lt;(MAX(USER_INPUT!$J$14:$J$2000)),FINTERP(USER_INPUT!$J$14:$J$2000,USER_INPUT!$K$14:$K$2000,HYDROGRAPH!B1546),0)</f>
        <v>0</v>
      </c>
      <c r="D1546" s="132">
        <f t="shared" si="98"/>
        <v>0</v>
      </c>
      <c r="E1546" s="162">
        <f t="shared" si="100"/>
        <v>0</v>
      </c>
      <c r="F1546" s="162">
        <f t="shared" si="101"/>
        <v>0</v>
      </c>
      <c r="G1546" s="162">
        <f>FINTERP(REFERENCE!$W$17:$W$67,REFERENCE!$V$17:$V$67,HYDROGRAPH!F1546)</f>
        <v>0</v>
      </c>
      <c r="H1546" s="132">
        <f>(F1546-G1546)/2*REFERENCE!$P$19</f>
        <v>0</v>
      </c>
      <c r="I1546">
        <f>(FINTERP('STAGE-STORAGE'!$D$4:$D$54,'STAGE-STORAGE'!$A$4:$A$54,H1546))</f>
        <v>0</v>
      </c>
    </row>
    <row r="1547" spans="1:9" x14ac:dyDescent="0.25">
      <c r="A1547">
        <v>1544</v>
      </c>
      <c r="B1547" s="132">
        <f t="shared" si="99"/>
        <v>257.16666666666663</v>
      </c>
      <c r="C1547" s="162">
        <f>IF(B1547&lt;(MAX(USER_INPUT!$J$14:$J$2000)),FINTERP(USER_INPUT!$J$14:$J$2000,USER_INPUT!$K$14:$K$2000,HYDROGRAPH!B1547),0)</f>
        <v>0</v>
      </c>
      <c r="D1547" s="132">
        <f t="shared" si="98"/>
        <v>0</v>
      </c>
      <c r="E1547" s="162">
        <f t="shared" si="100"/>
        <v>0</v>
      </c>
      <c r="F1547" s="162">
        <f t="shared" si="101"/>
        <v>0</v>
      </c>
      <c r="G1547" s="162">
        <f>FINTERP(REFERENCE!$W$17:$W$67,REFERENCE!$V$17:$V$67,HYDROGRAPH!F1547)</f>
        <v>0</v>
      </c>
      <c r="H1547" s="132">
        <f>(F1547-G1547)/2*REFERENCE!$P$19</f>
        <v>0</v>
      </c>
      <c r="I1547">
        <f>(FINTERP('STAGE-STORAGE'!$D$4:$D$54,'STAGE-STORAGE'!$A$4:$A$54,H1547))</f>
        <v>0</v>
      </c>
    </row>
    <row r="1548" spans="1:9" x14ac:dyDescent="0.25">
      <c r="A1548">
        <v>1545</v>
      </c>
      <c r="B1548" s="132">
        <f t="shared" si="99"/>
        <v>257.33333333333331</v>
      </c>
      <c r="C1548" s="162">
        <f>IF(B1548&lt;(MAX(USER_INPUT!$J$14:$J$2000)),FINTERP(USER_INPUT!$J$14:$J$2000,USER_INPUT!$K$14:$K$2000,HYDROGRAPH!B1548),0)</f>
        <v>0</v>
      </c>
      <c r="D1548" s="132">
        <f t="shared" si="98"/>
        <v>0</v>
      </c>
      <c r="E1548" s="162">
        <f t="shared" si="100"/>
        <v>0</v>
      </c>
      <c r="F1548" s="162">
        <f t="shared" si="101"/>
        <v>0</v>
      </c>
      <c r="G1548" s="162">
        <f>FINTERP(REFERENCE!$W$17:$W$67,REFERENCE!$V$17:$V$67,HYDROGRAPH!F1548)</f>
        <v>0</v>
      </c>
      <c r="H1548" s="132">
        <f>(F1548-G1548)/2*REFERENCE!$P$19</f>
        <v>0</v>
      </c>
      <c r="I1548">
        <f>(FINTERP('STAGE-STORAGE'!$D$4:$D$54,'STAGE-STORAGE'!$A$4:$A$54,H1548))</f>
        <v>0</v>
      </c>
    </row>
    <row r="1549" spans="1:9" x14ac:dyDescent="0.25">
      <c r="A1549">
        <v>1546</v>
      </c>
      <c r="B1549" s="132">
        <f t="shared" si="99"/>
        <v>257.5</v>
      </c>
      <c r="C1549" s="162">
        <f>IF(B1549&lt;(MAX(USER_INPUT!$J$14:$J$2000)),FINTERP(USER_INPUT!$J$14:$J$2000,USER_INPUT!$K$14:$K$2000,HYDROGRAPH!B1549),0)</f>
        <v>0</v>
      </c>
      <c r="D1549" s="132">
        <f t="shared" si="98"/>
        <v>0</v>
      </c>
      <c r="E1549" s="162">
        <f t="shared" si="100"/>
        <v>0</v>
      </c>
      <c r="F1549" s="162">
        <f t="shared" si="101"/>
        <v>0</v>
      </c>
      <c r="G1549" s="162">
        <f>FINTERP(REFERENCE!$W$17:$W$67,REFERENCE!$V$17:$V$67,HYDROGRAPH!F1549)</f>
        <v>0</v>
      </c>
      <c r="H1549" s="132">
        <f>(F1549-G1549)/2*REFERENCE!$P$19</f>
        <v>0</v>
      </c>
      <c r="I1549">
        <f>(FINTERP('STAGE-STORAGE'!$D$4:$D$54,'STAGE-STORAGE'!$A$4:$A$54,H1549))</f>
        <v>0</v>
      </c>
    </row>
    <row r="1550" spans="1:9" x14ac:dyDescent="0.25">
      <c r="A1550">
        <v>1547</v>
      </c>
      <c r="B1550" s="132">
        <f t="shared" si="99"/>
        <v>257.66666666666663</v>
      </c>
      <c r="C1550" s="162">
        <f>IF(B1550&lt;(MAX(USER_INPUT!$J$14:$J$2000)),FINTERP(USER_INPUT!$J$14:$J$2000,USER_INPUT!$K$14:$K$2000,HYDROGRAPH!B1550),0)</f>
        <v>0</v>
      </c>
      <c r="D1550" s="132">
        <f t="shared" si="98"/>
        <v>0</v>
      </c>
      <c r="E1550" s="162">
        <f t="shared" si="100"/>
        <v>0</v>
      </c>
      <c r="F1550" s="162">
        <f t="shared" si="101"/>
        <v>0</v>
      </c>
      <c r="G1550" s="162">
        <f>FINTERP(REFERENCE!$W$17:$W$67,REFERENCE!$V$17:$V$67,HYDROGRAPH!F1550)</f>
        <v>0</v>
      </c>
      <c r="H1550" s="132">
        <f>(F1550-G1550)/2*REFERENCE!$P$19</f>
        <v>0</v>
      </c>
      <c r="I1550">
        <f>(FINTERP('STAGE-STORAGE'!$D$4:$D$54,'STAGE-STORAGE'!$A$4:$A$54,H1550))</f>
        <v>0</v>
      </c>
    </row>
    <row r="1551" spans="1:9" x14ac:dyDescent="0.25">
      <c r="A1551">
        <v>1548</v>
      </c>
      <c r="B1551" s="132">
        <f t="shared" si="99"/>
        <v>257.83333333333331</v>
      </c>
      <c r="C1551" s="162">
        <f>IF(B1551&lt;(MAX(USER_INPUT!$J$14:$J$2000)),FINTERP(USER_INPUT!$J$14:$J$2000,USER_INPUT!$K$14:$K$2000,HYDROGRAPH!B1551),0)</f>
        <v>0</v>
      </c>
      <c r="D1551" s="132">
        <f t="shared" si="98"/>
        <v>0</v>
      </c>
      <c r="E1551" s="162">
        <f t="shared" si="100"/>
        <v>0</v>
      </c>
      <c r="F1551" s="162">
        <f t="shared" si="101"/>
        <v>0</v>
      </c>
      <c r="G1551" s="162">
        <f>FINTERP(REFERENCE!$W$17:$W$67,REFERENCE!$V$17:$V$67,HYDROGRAPH!F1551)</f>
        <v>0</v>
      </c>
      <c r="H1551" s="132">
        <f>(F1551-G1551)/2*REFERENCE!$P$19</f>
        <v>0</v>
      </c>
      <c r="I1551">
        <f>(FINTERP('STAGE-STORAGE'!$D$4:$D$54,'STAGE-STORAGE'!$A$4:$A$54,H1551))</f>
        <v>0</v>
      </c>
    </row>
    <row r="1552" spans="1:9" x14ac:dyDescent="0.25">
      <c r="A1552">
        <v>1549</v>
      </c>
      <c r="B1552" s="132">
        <f t="shared" si="99"/>
        <v>258</v>
      </c>
      <c r="C1552" s="162">
        <f>IF(B1552&lt;(MAX(USER_INPUT!$J$14:$J$2000)),FINTERP(USER_INPUT!$J$14:$J$2000,USER_INPUT!$K$14:$K$2000,HYDROGRAPH!B1552),0)</f>
        <v>0</v>
      </c>
      <c r="D1552" s="132">
        <f t="shared" si="98"/>
        <v>0</v>
      </c>
      <c r="E1552" s="162">
        <f t="shared" si="100"/>
        <v>0</v>
      </c>
      <c r="F1552" s="162">
        <f t="shared" si="101"/>
        <v>0</v>
      </c>
      <c r="G1552" s="162">
        <f>FINTERP(REFERENCE!$W$17:$W$67,REFERENCE!$V$17:$V$67,HYDROGRAPH!F1552)</f>
        <v>0</v>
      </c>
      <c r="H1552" s="132">
        <f>(F1552-G1552)/2*REFERENCE!$P$19</f>
        <v>0</v>
      </c>
      <c r="I1552">
        <f>(FINTERP('STAGE-STORAGE'!$D$4:$D$54,'STAGE-STORAGE'!$A$4:$A$54,H1552))</f>
        <v>0</v>
      </c>
    </row>
    <row r="1553" spans="1:9" x14ac:dyDescent="0.25">
      <c r="A1553">
        <v>1550</v>
      </c>
      <c r="B1553" s="132">
        <f t="shared" si="99"/>
        <v>258.16666666666663</v>
      </c>
      <c r="C1553" s="162">
        <f>IF(B1553&lt;(MAX(USER_INPUT!$J$14:$J$2000)),FINTERP(USER_INPUT!$J$14:$J$2000,USER_INPUT!$K$14:$K$2000,HYDROGRAPH!B1553),0)</f>
        <v>0</v>
      </c>
      <c r="D1553" s="132">
        <f t="shared" si="98"/>
        <v>0</v>
      </c>
      <c r="E1553" s="162">
        <f t="shared" si="100"/>
        <v>0</v>
      </c>
      <c r="F1553" s="162">
        <f t="shared" si="101"/>
        <v>0</v>
      </c>
      <c r="G1553" s="162">
        <f>FINTERP(REFERENCE!$W$17:$W$67,REFERENCE!$V$17:$V$67,HYDROGRAPH!F1553)</f>
        <v>0</v>
      </c>
      <c r="H1553" s="132">
        <f>(F1553-G1553)/2*REFERENCE!$P$19</f>
        <v>0</v>
      </c>
      <c r="I1553">
        <f>(FINTERP('STAGE-STORAGE'!$D$4:$D$54,'STAGE-STORAGE'!$A$4:$A$54,H1553))</f>
        <v>0</v>
      </c>
    </row>
    <row r="1554" spans="1:9" x14ac:dyDescent="0.25">
      <c r="A1554">
        <v>1551</v>
      </c>
      <c r="B1554" s="132">
        <f t="shared" si="99"/>
        <v>258.33333333333331</v>
      </c>
      <c r="C1554" s="162">
        <f>IF(B1554&lt;(MAX(USER_INPUT!$J$14:$J$2000)),FINTERP(USER_INPUT!$J$14:$J$2000,USER_INPUT!$K$14:$K$2000,HYDROGRAPH!B1554),0)</f>
        <v>0</v>
      </c>
      <c r="D1554" s="132">
        <f t="shared" si="98"/>
        <v>0</v>
      </c>
      <c r="E1554" s="162">
        <f t="shared" si="100"/>
        <v>0</v>
      </c>
      <c r="F1554" s="162">
        <f t="shared" si="101"/>
        <v>0</v>
      </c>
      <c r="G1554" s="162">
        <f>FINTERP(REFERENCE!$W$17:$W$67,REFERENCE!$V$17:$V$67,HYDROGRAPH!F1554)</f>
        <v>0</v>
      </c>
      <c r="H1554" s="132">
        <f>(F1554-G1554)/2*REFERENCE!$P$19</f>
        <v>0</v>
      </c>
      <c r="I1554">
        <f>(FINTERP('STAGE-STORAGE'!$D$4:$D$54,'STAGE-STORAGE'!$A$4:$A$54,H1554))</f>
        <v>0</v>
      </c>
    </row>
    <row r="1555" spans="1:9" x14ac:dyDescent="0.25">
      <c r="A1555">
        <v>1552</v>
      </c>
      <c r="B1555" s="132">
        <f t="shared" si="99"/>
        <v>258.5</v>
      </c>
      <c r="C1555" s="162">
        <f>IF(B1555&lt;(MAX(USER_INPUT!$J$14:$J$2000)),FINTERP(USER_INPUT!$J$14:$J$2000,USER_INPUT!$K$14:$K$2000,HYDROGRAPH!B1555),0)</f>
        <v>0</v>
      </c>
      <c r="D1555" s="132">
        <f t="shared" si="98"/>
        <v>0</v>
      </c>
      <c r="E1555" s="162">
        <f t="shared" si="100"/>
        <v>0</v>
      </c>
      <c r="F1555" s="162">
        <f t="shared" si="101"/>
        <v>0</v>
      </c>
      <c r="G1555" s="162">
        <f>FINTERP(REFERENCE!$W$17:$W$67,REFERENCE!$V$17:$V$67,HYDROGRAPH!F1555)</f>
        <v>0</v>
      </c>
      <c r="H1555" s="132">
        <f>(F1555-G1555)/2*REFERENCE!$P$19</f>
        <v>0</v>
      </c>
      <c r="I1555">
        <f>(FINTERP('STAGE-STORAGE'!$D$4:$D$54,'STAGE-STORAGE'!$A$4:$A$54,H1555))</f>
        <v>0</v>
      </c>
    </row>
    <row r="1556" spans="1:9" x14ac:dyDescent="0.25">
      <c r="A1556">
        <v>1553</v>
      </c>
      <c r="B1556" s="132">
        <f t="shared" si="99"/>
        <v>258.66666666666663</v>
      </c>
      <c r="C1556" s="162">
        <f>IF(B1556&lt;(MAX(USER_INPUT!$J$14:$J$2000)),FINTERP(USER_INPUT!$J$14:$J$2000,USER_INPUT!$K$14:$K$2000,HYDROGRAPH!B1556),0)</f>
        <v>0</v>
      </c>
      <c r="D1556" s="132">
        <f t="shared" si="98"/>
        <v>0</v>
      </c>
      <c r="E1556" s="162">
        <f t="shared" si="100"/>
        <v>0</v>
      </c>
      <c r="F1556" s="162">
        <f t="shared" si="101"/>
        <v>0</v>
      </c>
      <c r="G1556" s="162">
        <f>FINTERP(REFERENCE!$W$17:$W$67,REFERENCE!$V$17:$V$67,HYDROGRAPH!F1556)</f>
        <v>0</v>
      </c>
      <c r="H1556" s="132">
        <f>(F1556-G1556)/2*REFERENCE!$P$19</f>
        <v>0</v>
      </c>
      <c r="I1556">
        <f>(FINTERP('STAGE-STORAGE'!$D$4:$D$54,'STAGE-STORAGE'!$A$4:$A$54,H1556))</f>
        <v>0</v>
      </c>
    </row>
    <row r="1557" spans="1:9" x14ac:dyDescent="0.25">
      <c r="A1557">
        <v>1554</v>
      </c>
      <c r="B1557" s="132">
        <f t="shared" si="99"/>
        <v>258.83333333333331</v>
      </c>
      <c r="C1557" s="162">
        <f>IF(B1557&lt;(MAX(USER_INPUT!$J$14:$J$2000)),FINTERP(USER_INPUT!$J$14:$J$2000,USER_INPUT!$K$14:$K$2000,HYDROGRAPH!B1557),0)</f>
        <v>0</v>
      </c>
      <c r="D1557" s="132">
        <f t="shared" si="98"/>
        <v>0</v>
      </c>
      <c r="E1557" s="162">
        <f t="shared" si="100"/>
        <v>0</v>
      </c>
      <c r="F1557" s="162">
        <f t="shared" si="101"/>
        <v>0</v>
      </c>
      <c r="G1557" s="162">
        <f>FINTERP(REFERENCE!$W$17:$W$67,REFERENCE!$V$17:$V$67,HYDROGRAPH!F1557)</f>
        <v>0</v>
      </c>
      <c r="H1557" s="132">
        <f>(F1557-G1557)/2*REFERENCE!$P$19</f>
        <v>0</v>
      </c>
      <c r="I1557">
        <f>(FINTERP('STAGE-STORAGE'!$D$4:$D$54,'STAGE-STORAGE'!$A$4:$A$54,H1557))</f>
        <v>0</v>
      </c>
    </row>
    <row r="1558" spans="1:9" x14ac:dyDescent="0.25">
      <c r="A1558">
        <v>1555</v>
      </c>
      <c r="B1558" s="132">
        <f t="shared" si="99"/>
        <v>259</v>
      </c>
      <c r="C1558" s="162">
        <f>IF(B1558&lt;(MAX(USER_INPUT!$J$14:$J$2000)),FINTERP(USER_INPUT!$J$14:$J$2000,USER_INPUT!$K$14:$K$2000,HYDROGRAPH!B1558),0)</f>
        <v>0</v>
      </c>
      <c r="D1558" s="132">
        <f t="shared" si="98"/>
        <v>0</v>
      </c>
      <c r="E1558" s="162">
        <f t="shared" si="100"/>
        <v>0</v>
      </c>
      <c r="F1558" s="162">
        <f t="shared" si="101"/>
        <v>0</v>
      </c>
      <c r="G1558" s="162">
        <f>FINTERP(REFERENCE!$W$17:$W$67,REFERENCE!$V$17:$V$67,HYDROGRAPH!F1558)</f>
        <v>0</v>
      </c>
      <c r="H1558" s="132">
        <f>(F1558-G1558)/2*REFERENCE!$P$19</f>
        <v>0</v>
      </c>
      <c r="I1558">
        <f>(FINTERP('STAGE-STORAGE'!$D$4:$D$54,'STAGE-STORAGE'!$A$4:$A$54,H1558))</f>
        <v>0</v>
      </c>
    </row>
    <row r="1559" spans="1:9" x14ac:dyDescent="0.25">
      <c r="A1559">
        <v>1556</v>
      </c>
      <c r="B1559" s="132">
        <f t="shared" si="99"/>
        <v>259.16666666666663</v>
      </c>
      <c r="C1559" s="162">
        <f>IF(B1559&lt;(MAX(USER_INPUT!$J$14:$J$2000)),FINTERP(USER_INPUT!$J$14:$J$2000,USER_INPUT!$K$14:$K$2000,HYDROGRAPH!B1559),0)</f>
        <v>0</v>
      </c>
      <c r="D1559" s="132">
        <f t="shared" si="98"/>
        <v>0</v>
      </c>
      <c r="E1559" s="162">
        <f t="shared" si="100"/>
        <v>0</v>
      </c>
      <c r="F1559" s="162">
        <f t="shared" si="101"/>
        <v>0</v>
      </c>
      <c r="G1559" s="162">
        <f>FINTERP(REFERENCE!$W$17:$W$67,REFERENCE!$V$17:$V$67,HYDROGRAPH!F1559)</f>
        <v>0</v>
      </c>
      <c r="H1559" s="132">
        <f>(F1559-G1559)/2*REFERENCE!$P$19</f>
        <v>0</v>
      </c>
      <c r="I1559">
        <f>(FINTERP('STAGE-STORAGE'!$D$4:$D$54,'STAGE-STORAGE'!$A$4:$A$54,H1559))</f>
        <v>0</v>
      </c>
    </row>
    <row r="1560" spans="1:9" x14ac:dyDescent="0.25">
      <c r="A1560">
        <v>1557</v>
      </c>
      <c r="B1560" s="132">
        <f t="shared" si="99"/>
        <v>259.33333333333331</v>
      </c>
      <c r="C1560" s="162">
        <f>IF(B1560&lt;(MAX(USER_INPUT!$J$14:$J$2000)),FINTERP(USER_INPUT!$J$14:$J$2000,USER_INPUT!$K$14:$K$2000,HYDROGRAPH!B1560),0)</f>
        <v>0</v>
      </c>
      <c r="D1560" s="132">
        <f t="shared" si="98"/>
        <v>0</v>
      </c>
      <c r="E1560" s="162">
        <f t="shared" si="100"/>
        <v>0</v>
      </c>
      <c r="F1560" s="162">
        <f t="shared" si="101"/>
        <v>0</v>
      </c>
      <c r="G1560" s="162">
        <f>FINTERP(REFERENCE!$W$17:$W$67,REFERENCE!$V$17:$V$67,HYDROGRAPH!F1560)</f>
        <v>0</v>
      </c>
      <c r="H1560" s="132">
        <f>(F1560-G1560)/2*REFERENCE!$P$19</f>
        <v>0</v>
      </c>
      <c r="I1560">
        <f>(FINTERP('STAGE-STORAGE'!$D$4:$D$54,'STAGE-STORAGE'!$A$4:$A$54,H1560))</f>
        <v>0</v>
      </c>
    </row>
    <row r="1561" spans="1:9" x14ac:dyDescent="0.25">
      <c r="A1561">
        <v>1558</v>
      </c>
      <c r="B1561" s="132">
        <f t="shared" si="99"/>
        <v>259.5</v>
      </c>
      <c r="C1561" s="162">
        <f>IF(B1561&lt;(MAX(USER_INPUT!$J$14:$J$2000)),FINTERP(USER_INPUT!$J$14:$J$2000,USER_INPUT!$K$14:$K$2000,HYDROGRAPH!B1561),0)</f>
        <v>0</v>
      </c>
      <c r="D1561" s="132">
        <f t="shared" si="98"/>
        <v>0</v>
      </c>
      <c r="E1561" s="162">
        <f t="shared" si="100"/>
        <v>0</v>
      </c>
      <c r="F1561" s="162">
        <f t="shared" si="101"/>
        <v>0</v>
      </c>
      <c r="G1561" s="162">
        <f>FINTERP(REFERENCE!$W$17:$W$67,REFERENCE!$V$17:$V$67,HYDROGRAPH!F1561)</f>
        <v>0</v>
      </c>
      <c r="H1561" s="132">
        <f>(F1561-G1561)/2*REFERENCE!$P$19</f>
        <v>0</v>
      </c>
      <c r="I1561">
        <f>(FINTERP('STAGE-STORAGE'!$D$4:$D$54,'STAGE-STORAGE'!$A$4:$A$54,H1561))</f>
        <v>0</v>
      </c>
    </row>
    <row r="1562" spans="1:9" x14ac:dyDescent="0.25">
      <c r="A1562">
        <v>1559</v>
      </c>
      <c r="B1562" s="132">
        <f t="shared" si="99"/>
        <v>259.66666666666663</v>
      </c>
      <c r="C1562" s="162">
        <f>IF(B1562&lt;(MAX(USER_INPUT!$J$14:$J$2000)),FINTERP(USER_INPUT!$J$14:$J$2000,USER_INPUT!$K$14:$K$2000,HYDROGRAPH!B1562),0)</f>
        <v>0</v>
      </c>
      <c r="D1562" s="132">
        <f t="shared" si="98"/>
        <v>0</v>
      </c>
      <c r="E1562" s="162">
        <f t="shared" si="100"/>
        <v>0</v>
      </c>
      <c r="F1562" s="162">
        <f t="shared" si="101"/>
        <v>0</v>
      </c>
      <c r="G1562" s="162">
        <f>FINTERP(REFERENCE!$W$17:$W$67,REFERENCE!$V$17:$V$67,HYDROGRAPH!F1562)</f>
        <v>0</v>
      </c>
      <c r="H1562" s="132">
        <f>(F1562-G1562)/2*REFERENCE!$P$19</f>
        <v>0</v>
      </c>
      <c r="I1562">
        <f>(FINTERP('STAGE-STORAGE'!$D$4:$D$54,'STAGE-STORAGE'!$A$4:$A$54,H1562))</f>
        <v>0</v>
      </c>
    </row>
    <row r="1563" spans="1:9" x14ac:dyDescent="0.25">
      <c r="A1563">
        <v>1560</v>
      </c>
      <c r="B1563" s="132">
        <f t="shared" si="99"/>
        <v>259.83333333333331</v>
      </c>
      <c r="C1563" s="162">
        <f>IF(B1563&lt;(MAX(USER_INPUT!$J$14:$J$2000)),FINTERP(USER_INPUT!$J$14:$J$2000,USER_INPUT!$K$14:$K$2000,HYDROGRAPH!B1563),0)</f>
        <v>0</v>
      </c>
      <c r="D1563" s="132">
        <f t="shared" si="98"/>
        <v>0</v>
      </c>
      <c r="E1563" s="162">
        <f t="shared" si="100"/>
        <v>0</v>
      </c>
      <c r="F1563" s="162">
        <f t="shared" si="101"/>
        <v>0</v>
      </c>
      <c r="G1563" s="162">
        <f>FINTERP(REFERENCE!$W$17:$W$67,REFERENCE!$V$17:$V$67,HYDROGRAPH!F1563)</f>
        <v>0</v>
      </c>
      <c r="H1563" s="132">
        <f>(F1563-G1563)/2*REFERENCE!$P$19</f>
        <v>0</v>
      </c>
      <c r="I1563">
        <f>(FINTERP('STAGE-STORAGE'!$D$4:$D$54,'STAGE-STORAGE'!$A$4:$A$54,H1563))</f>
        <v>0</v>
      </c>
    </row>
    <row r="1564" spans="1:9" x14ac:dyDescent="0.25">
      <c r="A1564">
        <v>1561</v>
      </c>
      <c r="B1564" s="132">
        <f t="shared" si="99"/>
        <v>260</v>
      </c>
      <c r="C1564" s="162">
        <f>IF(B1564&lt;(MAX(USER_INPUT!$J$14:$J$2000)),FINTERP(USER_INPUT!$J$14:$J$2000,USER_INPUT!$K$14:$K$2000,HYDROGRAPH!B1564),0)</f>
        <v>0</v>
      </c>
      <c r="D1564" s="132">
        <f t="shared" si="98"/>
        <v>0</v>
      </c>
      <c r="E1564" s="162">
        <f t="shared" si="100"/>
        <v>0</v>
      </c>
      <c r="F1564" s="162">
        <f t="shared" si="101"/>
        <v>0</v>
      </c>
      <c r="G1564" s="162">
        <f>FINTERP(REFERENCE!$W$17:$W$67,REFERENCE!$V$17:$V$67,HYDROGRAPH!F1564)</f>
        <v>0</v>
      </c>
      <c r="H1564" s="132">
        <f>(F1564-G1564)/2*REFERENCE!$P$19</f>
        <v>0</v>
      </c>
      <c r="I1564">
        <f>(FINTERP('STAGE-STORAGE'!$D$4:$D$54,'STAGE-STORAGE'!$A$4:$A$54,H1564))</f>
        <v>0</v>
      </c>
    </row>
    <row r="1565" spans="1:9" x14ac:dyDescent="0.25">
      <c r="A1565">
        <v>1562</v>
      </c>
      <c r="B1565" s="132">
        <f t="shared" si="99"/>
        <v>260.16666666666663</v>
      </c>
      <c r="C1565" s="162">
        <f>IF(B1565&lt;(MAX(USER_INPUT!$J$14:$J$2000)),FINTERP(USER_INPUT!$J$14:$J$2000,USER_INPUT!$K$14:$K$2000,HYDROGRAPH!B1565),0)</f>
        <v>0</v>
      </c>
      <c r="D1565" s="132">
        <f t="shared" si="98"/>
        <v>0</v>
      </c>
      <c r="E1565" s="162">
        <f t="shared" si="100"/>
        <v>0</v>
      </c>
      <c r="F1565" s="162">
        <f t="shared" si="101"/>
        <v>0</v>
      </c>
      <c r="G1565" s="162">
        <f>FINTERP(REFERENCE!$W$17:$W$67,REFERENCE!$V$17:$V$67,HYDROGRAPH!F1565)</f>
        <v>0</v>
      </c>
      <c r="H1565" s="132">
        <f>(F1565-G1565)/2*REFERENCE!$P$19</f>
        <v>0</v>
      </c>
      <c r="I1565">
        <f>(FINTERP('STAGE-STORAGE'!$D$4:$D$54,'STAGE-STORAGE'!$A$4:$A$54,H1565))</f>
        <v>0</v>
      </c>
    </row>
    <row r="1566" spans="1:9" x14ac:dyDescent="0.25">
      <c r="A1566">
        <v>1563</v>
      </c>
      <c r="B1566" s="132">
        <f t="shared" si="99"/>
        <v>260.33333333333331</v>
      </c>
      <c r="C1566" s="162">
        <f>IF(B1566&lt;(MAX(USER_INPUT!$J$14:$J$2000)),FINTERP(USER_INPUT!$J$14:$J$2000,USER_INPUT!$K$14:$K$2000,HYDROGRAPH!B1566),0)</f>
        <v>0</v>
      </c>
      <c r="D1566" s="132">
        <f t="shared" si="98"/>
        <v>0</v>
      </c>
      <c r="E1566" s="162">
        <f t="shared" si="100"/>
        <v>0</v>
      </c>
      <c r="F1566" s="162">
        <f t="shared" si="101"/>
        <v>0</v>
      </c>
      <c r="G1566" s="162">
        <f>FINTERP(REFERENCE!$W$17:$W$67,REFERENCE!$V$17:$V$67,HYDROGRAPH!F1566)</f>
        <v>0</v>
      </c>
      <c r="H1566" s="132">
        <f>(F1566-G1566)/2*REFERENCE!$P$19</f>
        <v>0</v>
      </c>
      <c r="I1566">
        <f>(FINTERP('STAGE-STORAGE'!$D$4:$D$54,'STAGE-STORAGE'!$A$4:$A$54,H1566))</f>
        <v>0</v>
      </c>
    </row>
    <row r="1567" spans="1:9" x14ac:dyDescent="0.25">
      <c r="A1567">
        <v>1564</v>
      </c>
      <c r="B1567" s="132">
        <f t="shared" si="99"/>
        <v>260.5</v>
      </c>
      <c r="C1567" s="162">
        <f>IF(B1567&lt;(MAX(USER_INPUT!$J$14:$J$2000)),FINTERP(USER_INPUT!$J$14:$J$2000,USER_INPUT!$K$14:$K$2000,HYDROGRAPH!B1567),0)</f>
        <v>0</v>
      </c>
      <c r="D1567" s="132">
        <f t="shared" si="98"/>
        <v>0</v>
      </c>
      <c r="E1567" s="162">
        <f t="shared" si="100"/>
        <v>0</v>
      </c>
      <c r="F1567" s="162">
        <f t="shared" si="101"/>
        <v>0</v>
      </c>
      <c r="G1567" s="162">
        <f>FINTERP(REFERENCE!$W$17:$W$67,REFERENCE!$V$17:$V$67,HYDROGRAPH!F1567)</f>
        <v>0</v>
      </c>
      <c r="H1567" s="132">
        <f>(F1567-G1567)/2*REFERENCE!$P$19</f>
        <v>0</v>
      </c>
      <c r="I1567">
        <f>(FINTERP('STAGE-STORAGE'!$D$4:$D$54,'STAGE-STORAGE'!$A$4:$A$54,H1567))</f>
        <v>0</v>
      </c>
    </row>
    <row r="1568" spans="1:9" x14ac:dyDescent="0.25">
      <c r="A1568">
        <v>1565</v>
      </c>
      <c r="B1568" s="132">
        <f t="shared" si="99"/>
        <v>260.66666666666663</v>
      </c>
      <c r="C1568" s="162">
        <f>IF(B1568&lt;(MAX(USER_INPUT!$J$14:$J$2000)),FINTERP(USER_INPUT!$J$14:$J$2000,USER_INPUT!$K$14:$K$2000,HYDROGRAPH!B1568),0)</f>
        <v>0</v>
      </c>
      <c r="D1568" s="132">
        <f t="shared" si="98"/>
        <v>0</v>
      </c>
      <c r="E1568" s="162">
        <f t="shared" si="100"/>
        <v>0</v>
      </c>
      <c r="F1568" s="162">
        <f t="shared" si="101"/>
        <v>0</v>
      </c>
      <c r="G1568" s="162">
        <f>FINTERP(REFERENCE!$W$17:$W$67,REFERENCE!$V$17:$V$67,HYDROGRAPH!F1568)</f>
        <v>0</v>
      </c>
      <c r="H1568" s="132">
        <f>(F1568-G1568)/2*REFERENCE!$P$19</f>
        <v>0</v>
      </c>
      <c r="I1568">
        <f>(FINTERP('STAGE-STORAGE'!$D$4:$D$54,'STAGE-STORAGE'!$A$4:$A$54,H1568))</f>
        <v>0</v>
      </c>
    </row>
    <row r="1569" spans="1:9" x14ac:dyDescent="0.25">
      <c r="A1569">
        <v>1566</v>
      </c>
      <c r="B1569" s="132">
        <f t="shared" si="99"/>
        <v>260.83333333333331</v>
      </c>
      <c r="C1569" s="162">
        <f>IF(B1569&lt;(MAX(USER_INPUT!$J$14:$J$2000)),FINTERP(USER_INPUT!$J$14:$J$2000,USER_INPUT!$K$14:$K$2000,HYDROGRAPH!B1569),0)</f>
        <v>0</v>
      </c>
      <c r="D1569" s="132">
        <f t="shared" si="98"/>
        <v>0</v>
      </c>
      <c r="E1569" s="162">
        <f t="shared" si="100"/>
        <v>0</v>
      </c>
      <c r="F1569" s="162">
        <f t="shared" si="101"/>
        <v>0</v>
      </c>
      <c r="G1569" s="162">
        <f>FINTERP(REFERENCE!$W$17:$W$67,REFERENCE!$V$17:$V$67,HYDROGRAPH!F1569)</f>
        <v>0</v>
      </c>
      <c r="H1569" s="132">
        <f>(F1569-G1569)/2*REFERENCE!$P$19</f>
        <v>0</v>
      </c>
      <c r="I1569">
        <f>(FINTERP('STAGE-STORAGE'!$D$4:$D$54,'STAGE-STORAGE'!$A$4:$A$54,H1569))</f>
        <v>0</v>
      </c>
    </row>
    <row r="1570" spans="1:9" x14ac:dyDescent="0.25">
      <c r="A1570">
        <v>1567</v>
      </c>
      <c r="B1570" s="132">
        <f t="shared" si="99"/>
        <v>261</v>
      </c>
      <c r="C1570" s="162">
        <f>IF(B1570&lt;(MAX(USER_INPUT!$J$14:$J$2000)),FINTERP(USER_INPUT!$J$14:$J$2000,USER_INPUT!$K$14:$K$2000,HYDROGRAPH!B1570),0)</f>
        <v>0</v>
      </c>
      <c r="D1570" s="132">
        <f t="shared" si="98"/>
        <v>0</v>
      </c>
      <c r="E1570" s="162">
        <f t="shared" si="100"/>
        <v>0</v>
      </c>
      <c r="F1570" s="162">
        <f t="shared" si="101"/>
        <v>0</v>
      </c>
      <c r="G1570" s="162">
        <f>FINTERP(REFERENCE!$W$17:$W$67,REFERENCE!$V$17:$V$67,HYDROGRAPH!F1570)</f>
        <v>0</v>
      </c>
      <c r="H1570" s="132">
        <f>(F1570-G1570)/2*REFERENCE!$P$19</f>
        <v>0</v>
      </c>
      <c r="I1570">
        <f>(FINTERP('STAGE-STORAGE'!$D$4:$D$54,'STAGE-STORAGE'!$A$4:$A$54,H1570))</f>
        <v>0</v>
      </c>
    </row>
    <row r="1571" spans="1:9" x14ac:dyDescent="0.25">
      <c r="A1571">
        <v>1568</v>
      </c>
      <c r="B1571" s="132">
        <f t="shared" si="99"/>
        <v>261.16666666666663</v>
      </c>
      <c r="C1571" s="162">
        <f>IF(B1571&lt;(MAX(USER_INPUT!$J$14:$J$2000)),FINTERP(USER_INPUT!$J$14:$J$2000,USER_INPUT!$K$14:$K$2000,HYDROGRAPH!B1571),0)</f>
        <v>0</v>
      </c>
      <c r="D1571" s="132">
        <f t="shared" si="98"/>
        <v>0</v>
      </c>
      <c r="E1571" s="162">
        <f t="shared" si="100"/>
        <v>0</v>
      </c>
      <c r="F1571" s="162">
        <f t="shared" si="101"/>
        <v>0</v>
      </c>
      <c r="G1571" s="162">
        <f>FINTERP(REFERENCE!$W$17:$W$67,REFERENCE!$V$17:$V$67,HYDROGRAPH!F1571)</f>
        <v>0</v>
      </c>
      <c r="H1571" s="132">
        <f>(F1571-G1571)/2*REFERENCE!$P$19</f>
        <v>0</v>
      </c>
      <c r="I1571">
        <f>(FINTERP('STAGE-STORAGE'!$D$4:$D$54,'STAGE-STORAGE'!$A$4:$A$54,H1571))</f>
        <v>0</v>
      </c>
    </row>
    <row r="1572" spans="1:9" x14ac:dyDescent="0.25">
      <c r="A1572">
        <v>1569</v>
      </c>
      <c r="B1572" s="132">
        <f t="shared" si="99"/>
        <v>261.33333333333331</v>
      </c>
      <c r="C1572" s="162">
        <f>IF(B1572&lt;(MAX(USER_INPUT!$J$14:$J$2000)),FINTERP(USER_INPUT!$J$14:$J$2000,USER_INPUT!$K$14:$K$2000,HYDROGRAPH!B1572),0)</f>
        <v>0</v>
      </c>
      <c r="D1572" s="132">
        <f t="shared" si="98"/>
        <v>0</v>
      </c>
      <c r="E1572" s="162">
        <f t="shared" si="100"/>
        <v>0</v>
      </c>
      <c r="F1572" s="162">
        <f t="shared" si="101"/>
        <v>0</v>
      </c>
      <c r="G1572" s="162">
        <f>FINTERP(REFERENCE!$W$17:$W$67,REFERENCE!$V$17:$V$67,HYDROGRAPH!F1572)</f>
        <v>0</v>
      </c>
      <c r="H1572" s="132">
        <f>(F1572-G1572)/2*REFERENCE!$P$19</f>
        <v>0</v>
      </c>
      <c r="I1572">
        <f>(FINTERP('STAGE-STORAGE'!$D$4:$D$54,'STAGE-STORAGE'!$A$4:$A$54,H1572))</f>
        <v>0</v>
      </c>
    </row>
    <row r="1573" spans="1:9" x14ac:dyDescent="0.25">
      <c r="A1573">
        <v>1570</v>
      </c>
      <c r="B1573" s="132">
        <f t="shared" si="99"/>
        <v>261.5</v>
      </c>
      <c r="C1573" s="162">
        <f>IF(B1573&lt;(MAX(USER_INPUT!$J$14:$J$2000)),FINTERP(USER_INPUT!$J$14:$J$2000,USER_INPUT!$K$14:$K$2000,HYDROGRAPH!B1573),0)</f>
        <v>0</v>
      </c>
      <c r="D1573" s="132">
        <f t="shared" si="98"/>
        <v>0</v>
      </c>
      <c r="E1573" s="162">
        <f t="shared" si="100"/>
        <v>0</v>
      </c>
      <c r="F1573" s="162">
        <f t="shared" si="101"/>
        <v>0</v>
      </c>
      <c r="G1573" s="162">
        <f>FINTERP(REFERENCE!$W$17:$W$67,REFERENCE!$V$17:$V$67,HYDROGRAPH!F1573)</f>
        <v>0</v>
      </c>
      <c r="H1573" s="132">
        <f>(F1573-G1573)/2*REFERENCE!$P$19</f>
        <v>0</v>
      </c>
      <c r="I1573">
        <f>(FINTERP('STAGE-STORAGE'!$D$4:$D$54,'STAGE-STORAGE'!$A$4:$A$54,H1573))</f>
        <v>0</v>
      </c>
    </row>
    <row r="1574" spans="1:9" x14ac:dyDescent="0.25">
      <c r="A1574">
        <v>1571</v>
      </c>
      <c r="B1574" s="132">
        <f t="shared" si="99"/>
        <v>261.66666666666663</v>
      </c>
      <c r="C1574" s="162">
        <f>IF(B1574&lt;(MAX(USER_INPUT!$J$14:$J$2000)),FINTERP(USER_INPUT!$J$14:$J$2000,USER_INPUT!$K$14:$K$2000,HYDROGRAPH!B1574),0)</f>
        <v>0</v>
      </c>
      <c r="D1574" s="132">
        <f t="shared" si="98"/>
        <v>0</v>
      </c>
      <c r="E1574" s="162">
        <f t="shared" si="100"/>
        <v>0</v>
      </c>
      <c r="F1574" s="162">
        <f t="shared" si="101"/>
        <v>0</v>
      </c>
      <c r="G1574" s="162">
        <f>FINTERP(REFERENCE!$W$17:$W$67,REFERENCE!$V$17:$V$67,HYDROGRAPH!F1574)</f>
        <v>0</v>
      </c>
      <c r="H1574" s="132">
        <f>(F1574-G1574)/2*REFERENCE!$P$19</f>
        <v>0</v>
      </c>
      <c r="I1574">
        <f>(FINTERP('STAGE-STORAGE'!$D$4:$D$54,'STAGE-STORAGE'!$A$4:$A$54,H1574))</f>
        <v>0</v>
      </c>
    </row>
    <row r="1575" spans="1:9" x14ac:dyDescent="0.25">
      <c r="A1575">
        <v>1572</v>
      </c>
      <c r="B1575" s="132">
        <f t="shared" si="99"/>
        <v>261.83333333333331</v>
      </c>
      <c r="C1575" s="162">
        <f>IF(B1575&lt;(MAX(USER_INPUT!$J$14:$J$2000)),FINTERP(USER_INPUT!$J$14:$J$2000,USER_INPUT!$K$14:$K$2000,HYDROGRAPH!B1575),0)</f>
        <v>0</v>
      </c>
      <c r="D1575" s="132">
        <f t="shared" si="98"/>
        <v>0</v>
      </c>
      <c r="E1575" s="162">
        <f t="shared" si="100"/>
        <v>0</v>
      </c>
      <c r="F1575" s="162">
        <f t="shared" si="101"/>
        <v>0</v>
      </c>
      <c r="G1575" s="162">
        <f>FINTERP(REFERENCE!$W$17:$W$67,REFERENCE!$V$17:$V$67,HYDROGRAPH!F1575)</f>
        <v>0</v>
      </c>
      <c r="H1575" s="132">
        <f>(F1575-G1575)/2*REFERENCE!$P$19</f>
        <v>0</v>
      </c>
      <c r="I1575">
        <f>(FINTERP('STAGE-STORAGE'!$D$4:$D$54,'STAGE-STORAGE'!$A$4:$A$54,H1575))</f>
        <v>0</v>
      </c>
    </row>
    <row r="1576" spans="1:9" x14ac:dyDescent="0.25">
      <c r="A1576">
        <v>1573</v>
      </c>
      <c r="B1576" s="132">
        <f t="shared" si="99"/>
        <v>262</v>
      </c>
      <c r="C1576" s="162">
        <f>IF(B1576&lt;(MAX(USER_INPUT!$J$14:$J$2000)),FINTERP(USER_INPUT!$J$14:$J$2000,USER_INPUT!$K$14:$K$2000,HYDROGRAPH!B1576),0)</f>
        <v>0</v>
      </c>
      <c r="D1576" s="132">
        <f t="shared" si="98"/>
        <v>0</v>
      </c>
      <c r="E1576" s="162">
        <f t="shared" si="100"/>
        <v>0</v>
      </c>
      <c r="F1576" s="162">
        <f t="shared" si="101"/>
        <v>0</v>
      </c>
      <c r="G1576" s="162">
        <f>FINTERP(REFERENCE!$W$17:$W$67,REFERENCE!$V$17:$V$67,HYDROGRAPH!F1576)</f>
        <v>0</v>
      </c>
      <c r="H1576" s="132">
        <f>(F1576-G1576)/2*REFERENCE!$P$19</f>
        <v>0</v>
      </c>
      <c r="I1576">
        <f>(FINTERP('STAGE-STORAGE'!$D$4:$D$54,'STAGE-STORAGE'!$A$4:$A$54,H1576))</f>
        <v>0</v>
      </c>
    </row>
    <row r="1577" spans="1:9" x14ac:dyDescent="0.25">
      <c r="A1577">
        <v>1574</v>
      </c>
      <c r="B1577" s="132">
        <f t="shared" si="99"/>
        <v>262.16666666666663</v>
      </c>
      <c r="C1577" s="162">
        <f>IF(B1577&lt;(MAX(USER_INPUT!$J$14:$J$2000)),FINTERP(USER_INPUT!$J$14:$J$2000,USER_INPUT!$K$14:$K$2000,HYDROGRAPH!B1577),0)</f>
        <v>0</v>
      </c>
      <c r="D1577" s="132">
        <f t="shared" si="98"/>
        <v>0</v>
      </c>
      <c r="E1577" s="162">
        <f t="shared" si="100"/>
        <v>0</v>
      </c>
      <c r="F1577" s="162">
        <f t="shared" si="101"/>
        <v>0</v>
      </c>
      <c r="G1577" s="162">
        <f>FINTERP(REFERENCE!$W$17:$W$67,REFERENCE!$V$17:$V$67,HYDROGRAPH!F1577)</f>
        <v>0</v>
      </c>
      <c r="H1577" s="132">
        <f>(F1577-G1577)/2*REFERENCE!$P$19</f>
        <v>0</v>
      </c>
      <c r="I1577">
        <f>(FINTERP('STAGE-STORAGE'!$D$4:$D$54,'STAGE-STORAGE'!$A$4:$A$54,H1577))</f>
        <v>0</v>
      </c>
    </row>
    <row r="1578" spans="1:9" x14ac:dyDescent="0.25">
      <c r="A1578">
        <v>1575</v>
      </c>
      <c r="B1578" s="132">
        <f t="shared" si="99"/>
        <v>262.33333333333331</v>
      </c>
      <c r="C1578" s="162">
        <f>IF(B1578&lt;(MAX(USER_INPUT!$J$14:$J$2000)),FINTERP(USER_INPUT!$J$14:$J$2000,USER_INPUT!$K$14:$K$2000,HYDROGRAPH!B1578),0)</f>
        <v>0</v>
      </c>
      <c r="D1578" s="132">
        <f t="shared" si="98"/>
        <v>0</v>
      </c>
      <c r="E1578" s="162">
        <f t="shared" si="100"/>
        <v>0</v>
      </c>
      <c r="F1578" s="162">
        <f t="shared" si="101"/>
        <v>0</v>
      </c>
      <c r="G1578" s="162">
        <f>FINTERP(REFERENCE!$W$17:$W$67,REFERENCE!$V$17:$V$67,HYDROGRAPH!F1578)</f>
        <v>0</v>
      </c>
      <c r="H1578" s="132">
        <f>(F1578-G1578)/2*REFERENCE!$P$19</f>
        <v>0</v>
      </c>
      <c r="I1578">
        <f>(FINTERP('STAGE-STORAGE'!$D$4:$D$54,'STAGE-STORAGE'!$A$4:$A$54,H1578))</f>
        <v>0</v>
      </c>
    </row>
    <row r="1579" spans="1:9" x14ac:dyDescent="0.25">
      <c r="A1579">
        <v>1576</v>
      </c>
      <c r="B1579" s="132">
        <f t="shared" si="99"/>
        <v>262.5</v>
      </c>
      <c r="C1579" s="162">
        <f>IF(B1579&lt;(MAX(USER_INPUT!$J$14:$J$2000)),FINTERP(USER_INPUT!$J$14:$J$2000,USER_INPUT!$K$14:$K$2000,HYDROGRAPH!B1579),0)</f>
        <v>0</v>
      </c>
      <c r="D1579" s="132">
        <f t="shared" si="98"/>
        <v>0</v>
      </c>
      <c r="E1579" s="162">
        <f t="shared" si="100"/>
        <v>0</v>
      </c>
      <c r="F1579" s="162">
        <f t="shared" si="101"/>
        <v>0</v>
      </c>
      <c r="G1579" s="162">
        <f>FINTERP(REFERENCE!$W$17:$W$67,REFERENCE!$V$17:$V$67,HYDROGRAPH!F1579)</f>
        <v>0</v>
      </c>
      <c r="H1579" s="132">
        <f>(F1579-G1579)/2*REFERENCE!$P$19</f>
        <v>0</v>
      </c>
      <c r="I1579">
        <f>(FINTERP('STAGE-STORAGE'!$D$4:$D$54,'STAGE-STORAGE'!$A$4:$A$54,H1579))</f>
        <v>0</v>
      </c>
    </row>
    <row r="1580" spans="1:9" x14ac:dyDescent="0.25">
      <c r="A1580">
        <v>1577</v>
      </c>
      <c r="B1580" s="132">
        <f t="shared" si="99"/>
        <v>262.66666666666663</v>
      </c>
      <c r="C1580" s="162">
        <f>IF(B1580&lt;(MAX(USER_INPUT!$J$14:$J$2000)),FINTERP(USER_INPUT!$J$14:$J$2000,USER_INPUT!$K$14:$K$2000,HYDROGRAPH!B1580),0)</f>
        <v>0</v>
      </c>
      <c r="D1580" s="132">
        <f t="shared" si="98"/>
        <v>0</v>
      </c>
      <c r="E1580" s="162">
        <f t="shared" si="100"/>
        <v>0</v>
      </c>
      <c r="F1580" s="162">
        <f t="shared" si="101"/>
        <v>0</v>
      </c>
      <c r="G1580" s="162">
        <f>FINTERP(REFERENCE!$W$17:$W$67,REFERENCE!$V$17:$V$67,HYDROGRAPH!F1580)</f>
        <v>0</v>
      </c>
      <c r="H1580" s="132">
        <f>(F1580-G1580)/2*REFERENCE!$P$19</f>
        <v>0</v>
      </c>
      <c r="I1580">
        <f>(FINTERP('STAGE-STORAGE'!$D$4:$D$54,'STAGE-STORAGE'!$A$4:$A$54,H1580))</f>
        <v>0</v>
      </c>
    </row>
    <row r="1581" spans="1:9" x14ac:dyDescent="0.25">
      <c r="A1581">
        <v>1578</v>
      </c>
      <c r="B1581" s="132">
        <f t="shared" si="99"/>
        <v>262.83333333333331</v>
      </c>
      <c r="C1581" s="162">
        <f>IF(B1581&lt;(MAX(USER_INPUT!$J$14:$J$2000)),FINTERP(USER_INPUT!$J$14:$J$2000,USER_INPUT!$K$14:$K$2000,HYDROGRAPH!B1581),0)</f>
        <v>0</v>
      </c>
      <c r="D1581" s="132">
        <f t="shared" si="98"/>
        <v>0</v>
      </c>
      <c r="E1581" s="162">
        <f t="shared" si="100"/>
        <v>0</v>
      </c>
      <c r="F1581" s="162">
        <f t="shared" si="101"/>
        <v>0</v>
      </c>
      <c r="G1581" s="162">
        <f>FINTERP(REFERENCE!$W$17:$W$67,REFERENCE!$V$17:$V$67,HYDROGRAPH!F1581)</f>
        <v>0</v>
      </c>
      <c r="H1581" s="132">
        <f>(F1581-G1581)/2*REFERENCE!$P$19</f>
        <v>0</v>
      </c>
      <c r="I1581">
        <f>(FINTERP('STAGE-STORAGE'!$D$4:$D$54,'STAGE-STORAGE'!$A$4:$A$54,H1581))</f>
        <v>0</v>
      </c>
    </row>
    <row r="1582" spans="1:9" x14ac:dyDescent="0.25">
      <c r="A1582">
        <v>1579</v>
      </c>
      <c r="B1582" s="132">
        <f t="shared" si="99"/>
        <v>263</v>
      </c>
      <c r="C1582" s="162">
        <f>IF(B1582&lt;(MAX(USER_INPUT!$J$14:$J$2000)),FINTERP(USER_INPUT!$J$14:$J$2000,USER_INPUT!$K$14:$K$2000,HYDROGRAPH!B1582),0)</f>
        <v>0</v>
      </c>
      <c r="D1582" s="132">
        <f t="shared" si="98"/>
        <v>0</v>
      </c>
      <c r="E1582" s="162">
        <f t="shared" si="100"/>
        <v>0</v>
      </c>
      <c r="F1582" s="162">
        <f t="shared" si="101"/>
        <v>0</v>
      </c>
      <c r="G1582" s="162">
        <f>FINTERP(REFERENCE!$W$17:$W$67,REFERENCE!$V$17:$V$67,HYDROGRAPH!F1582)</f>
        <v>0</v>
      </c>
      <c r="H1582" s="132">
        <f>(F1582-G1582)/2*REFERENCE!$P$19</f>
        <v>0</v>
      </c>
      <c r="I1582">
        <f>(FINTERP('STAGE-STORAGE'!$D$4:$D$54,'STAGE-STORAGE'!$A$4:$A$54,H1582))</f>
        <v>0</v>
      </c>
    </row>
    <row r="1583" spans="1:9" x14ac:dyDescent="0.25">
      <c r="A1583">
        <v>1580</v>
      </c>
      <c r="B1583" s="132">
        <f t="shared" si="99"/>
        <v>263.16666666666663</v>
      </c>
      <c r="C1583" s="162">
        <f>IF(B1583&lt;(MAX(USER_INPUT!$J$14:$J$2000)),FINTERP(USER_INPUT!$J$14:$J$2000,USER_INPUT!$K$14:$K$2000,HYDROGRAPH!B1583),0)</f>
        <v>0</v>
      </c>
      <c r="D1583" s="132">
        <f t="shared" si="98"/>
        <v>0</v>
      </c>
      <c r="E1583" s="162">
        <f t="shared" si="100"/>
        <v>0</v>
      </c>
      <c r="F1583" s="162">
        <f t="shared" si="101"/>
        <v>0</v>
      </c>
      <c r="G1583" s="162">
        <f>FINTERP(REFERENCE!$W$17:$W$67,REFERENCE!$V$17:$V$67,HYDROGRAPH!F1583)</f>
        <v>0</v>
      </c>
      <c r="H1583" s="132">
        <f>(F1583-G1583)/2*REFERENCE!$P$19</f>
        <v>0</v>
      </c>
      <c r="I1583">
        <f>(FINTERP('STAGE-STORAGE'!$D$4:$D$54,'STAGE-STORAGE'!$A$4:$A$54,H1583))</f>
        <v>0</v>
      </c>
    </row>
    <row r="1584" spans="1:9" x14ac:dyDescent="0.25">
      <c r="A1584">
        <v>1581</v>
      </c>
      <c r="B1584" s="132">
        <f t="shared" si="99"/>
        <v>263.33333333333331</v>
      </c>
      <c r="C1584" s="162">
        <f>IF(B1584&lt;(MAX(USER_INPUT!$J$14:$J$2000)),FINTERP(USER_INPUT!$J$14:$J$2000,USER_INPUT!$K$14:$K$2000,HYDROGRAPH!B1584),0)</f>
        <v>0</v>
      </c>
      <c r="D1584" s="132">
        <f t="shared" si="98"/>
        <v>0</v>
      </c>
      <c r="E1584" s="162">
        <f t="shared" si="100"/>
        <v>0</v>
      </c>
      <c r="F1584" s="162">
        <f t="shared" si="101"/>
        <v>0</v>
      </c>
      <c r="G1584" s="162">
        <f>FINTERP(REFERENCE!$W$17:$W$67,REFERENCE!$V$17:$V$67,HYDROGRAPH!F1584)</f>
        <v>0</v>
      </c>
      <c r="H1584" s="132">
        <f>(F1584-G1584)/2*REFERENCE!$P$19</f>
        <v>0</v>
      </c>
      <c r="I1584">
        <f>(FINTERP('STAGE-STORAGE'!$D$4:$D$54,'STAGE-STORAGE'!$A$4:$A$54,H1584))</f>
        <v>0</v>
      </c>
    </row>
    <row r="1585" spans="1:9" x14ac:dyDescent="0.25">
      <c r="A1585">
        <v>1582</v>
      </c>
      <c r="B1585" s="132">
        <f t="shared" si="99"/>
        <v>263.5</v>
      </c>
      <c r="C1585" s="162">
        <f>IF(B1585&lt;(MAX(USER_INPUT!$J$14:$J$2000)),FINTERP(USER_INPUT!$J$14:$J$2000,USER_INPUT!$K$14:$K$2000,HYDROGRAPH!B1585),0)</f>
        <v>0</v>
      </c>
      <c r="D1585" s="132">
        <f t="shared" si="98"/>
        <v>0</v>
      </c>
      <c r="E1585" s="162">
        <f t="shared" si="100"/>
        <v>0</v>
      </c>
      <c r="F1585" s="162">
        <f t="shared" si="101"/>
        <v>0</v>
      </c>
      <c r="G1585" s="162">
        <f>FINTERP(REFERENCE!$W$17:$W$67,REFERENCE!$V$17:$V$67,HYDROGRAPH!F1585)</f>
        <v>0</v>
      </c>
      <c r="H1585" s="132">
        <f>(F1585-G1585)/2*REFERENCE!$P$19</f>
        <v>0</v>
      </c>
      <c r="I1585">
        <f>(FINTERP('STAGE-STORAGE'!$D$4:$D$54,'STAGE-STORAGE'!$A$4:$A$54,H1585))</f>
        <v>0</v>
      </c>
    </row>
    <row r="1586" spans="1:9" x14ac:dyDescent="0.25">
      <c r="A1586">
        <v>1583</v>
      </c>
      <c r="B1586" s="132">
        <f t="shared" si="99"/>
        <v>263.66666666666663</v>
      </c>
      <c r="C1586" s="162">
        <f>IF(B1586&lt;(MAX(USER_INPUT!$J$14:$J$2000)),FINTERP(USER_INPUT!$J$14:$J$2000,USER_INPUT!$K$14:$K$2000,HYDROGRAPH!B1586),0)</f>
        <v>0</v>
      </c>
      <c r="D1586" s="132">
        <f t="shared" si="98"/>
        <v>0</v>
      </c>
      <c r="E1586" s="162">
        <f t="shared" si="100"/>
        <v>0</v>
      </c>
      <c r="F1586" s="162">
        <f t="shared" si="101"/>
        <v>0</v>
      </c>
      <c r="G1586" s="162">
        <f>FINTERP(REFERENCE!$W$17:$W$67,REFERENCE!$V$17:$V$67,HYDROGRAPH!F1586)</f>
        <v>0</v>
      </c>
      <c r="H1586" s="132">
        <f>(F1586-G1586)/2*REFERENCE!$P$19</f>
        <v>0</v>
      </c>
      <c r="I1586">
        <f>(FINTERP('STAGE-STORAGE'!$D$4:$D$54,'STAGE-STORAGE'!$A$4:$A$54,H1586))</f>
        <v>0</v>
      </c>
    </row>
    <row r="1587" spans="1:9" x14ac:dyDescent="0.25">
      <c r="A1587">
        <v>1584</v>
      </c>
      <c r="B1587" s="132">
        <f t="shared" si="99"/>
        <v>263.83333333333331</v>
      </c>
      <c r="C1587" s="162">
        <f>IF(B1587&lt;(MAX(USER_INPUT!$J$14:$J$2000)),FINTERP(USER_INPUT!$J$14:$J$2000,USER_INPUT!$K$14:$K$2000,HYDROGRAPH!B1587),0)</f>
        <v>0</v>
      </c>
      <c r="D1587" s="132">
        <f t="shared" si="98"/>
        <v>0</v>
      </c>
      <c r="E1587" s="162">
        <f t="shared" si="100"/>
        <v>0</v>
      </c>
      <c r="F1587" s="162">
        <f t="shared" si="101"/>
        <v>0</v>
      </c>
      <c r="G1587" s="162">
        <f>FINTERP(REFERENCE!$W$17:$W$67,REFERENCE!$V$17:$V$67,HYDROGRAPH!F1587)</f>
        <v>0</v>
      </c>
      <c r="H1587" s="132">
        <f>(F1587-G1587)/2*REFERENCE!$P$19</f>
        <v>0</v>
      </c>
      <c r="I1587">
        <f>(FINTERP('STAGE-STORAGE'!$D$4:$D$54,'STAGE-STORAGE'!$A$4:$A$54,H1587))</f>
        <v>0</v>
      </c>
    </row>
    <row r="1588" spans="1:9" x14ac:dyDescent="0.25">
      <c r="A1588">
        <v>1585</v>
      </c>
      <c r="B1588" s="132">
        <f t="shared" si="99"/>
        <v>264</v>
      </c>
      <c r="C1588" s="162">
        <f>IF(B1588&lt;(MAX(USER_INPUT!$J$14:$J$2000)),FINTERP(USER_INPUT!$J$14:$J$2000,USER_INPUT!$K$14:$K$2000,HYDROGRAPH!B1588),0)</f>
        <v>0</v>
      </c>
      <c r="D1588" s="132">
        <f t="shared" si="98"/>
        <v>0</v>
      </c>
      <c r="E1588" s="162">
        <f t="shared" si="100"/>
        <v>0</v>
      </c>
      <c r="F1588" s="162">
        <f t="shared" si="101"/>
        <v>0</v>
      </c>
      <c r="G1588" s="162">
        <f>FINTERP(REFERENCE!$W$17:$W$67,REFERENCE!$V$17:$V$67,HYDROGRAPH!F1588)</f>
        <v>0</v>
      </c>
      <c r="H1588" s="132">
        <f>(F1588-G1588)/2*REFERENCE!$P$19</f>
        <v>0</v>
      </c>
      <c r="I1588">
        <f>(FINTERP('STAGE-STORAGE'!$D$4:$D$54,'STAGE-STORAGE'!$A$4:$A$54,H1588))</f>
        <v>0</v>
      </c>
    </row>
    <row r="1589" spans="1:9" x14ac:dyDescent="0.25">
      <c r="A1589">
        <v>1586</v>
      </c>
      <c r="B1589" s="132">
        <f t="shared" si="99"/>
        <v>264.16666666666663</v>
      </c>
      <c r="C1589" s="162">
        <f>IF(B1589&lt;(MAX(USER_INPUT!$J$14:$J$2000)),FINTERP(USER_INPUT!$J$14:$J$2000,USER_INPUT!$K$14:$K$2000,HYDROGRAPH!B1589),0)</f>
        <v>0</v>
      </c>
      <c r="D1589" s="132">
        <f t="shared" si="98"/>
        <v>0</v>
      </c>
      <c r="E1589" s="162">
        <f t="shared" si="100"/>
        <v>0</v>
      </c>
      <c r="F1589" s="162">
        <f t="shared" si="101"/>
        <v>0</v>
      </c>
      <c r="G1589" s="162">
        <f>FINTERP(REFERENCE!$W$17:$W$67,REFERENCE!$V$17:$V$67,HYDROGRAPH!F1589)</f>
        <v>0</v>
      </c>
      <c r="H1589" s="132">
        <f>(F1589-G1589)/2*REFERENCE!$P$19</f>
        <v>0</v>
      </c>
      <c r="I1589">
        <f>(FINTERP('STAGE-STORAGE'!$D$4:$D$54,'STAGE-STORAGE'!$A$4:$A$54,H1589))</f>
        <v>0</v>
      </c>
    </row>
    <row r="1590" spans="1:9" x14ac:dyDescent="0.25">
      <c r="A1590">
        <v>1587</v>
      </c>
      <c r="B1590" s="132">
        <f t="shared" si="99"/>
        <v>264.33333333333331</v>
      </c>
      <c r="C1590" s="162">
        <f>IF(B1590&lt;(MAX(USER_INPUT!$J$14:$J$2000)),FINTERP(USER_INPUT!$J$14:$J$2000,USER_INPUT!$K$14:$K$2000,HYDROGRAPH!B1590),0)</f>
        <v>0</v>
      </c>
      <c r="D1590" s="132">
        <f t="shared" si="98"/>
        <v>0</v>
      </c>
      <c r="E1590" s="162">
        <f t="shared" si="100"/>
        <v>0</v>
      </c>
      <c r="F1590" s="162">
        <f t="shared" si="101"/>
        <v>0</v>
      </c>
      <c r="G1590" s="162">
        <f>FINTERP(REFERENCE!$W$17:$W$67,REFERENCE!$V$17:$V$67,HYDROGRAPH!F1590)</f>
        <v>0</v>
      </c>
      <c r="H1590" s="132">
        <f>(F1590-G1590)/2*REFERENCE!$P$19</f>
        <v>0</v>
      </c>
      <c r="I1590">
        <f>(FINTERP('STAGE-STORAGE'!$D$4:$D$54,'STAGE-STORAGE'!$A$4:$A$54,H1590))</f>
        <v>0</v>
      </c>
    </row>
    <row r="1591" spans="1:9" x14ac:dyDescent="0.25">
      <c r="A1591">
        <v>1588</v>
      </c>
      <c r="B1591" s="132">
        <f t="shared" si="99"/>
        <v>264.5</v>
      </c>
      <c r="C1591" s="162">
        <f>IF(B1591&lt;(MAX(USER_INPUT!$J$14:$J$2000)),FINTERP(USER_INPUT!$J$14:$J$2000,USER_INPUT!$K$14:$K$2000,HYDROGRAPH!B1591),0)</f>
        <v>0</v>
      </c>
      <c r="D1591" s="132">
        <f t="shared" si="98"/>
        <v>0</v>
      </c>
      <c r="E1591" s="162">
        <f t="shared" si="100"/>
        <v>0</v>
      </c>
      <c r="F1591" s="162">
        <f t="shared" si="101"/>
        <v>0</v>
      </c>
      <c r="G1591" s="162">
        <f>FINTERP(REFERENCE!$W$17:$W$67,REFERENCE!$V$17:$V$67,HYDROGRAPH!F1591)</f>
        <v>0</v>
      </c>
      <c r="H1591" s="132">
        <f>(F1591-G1591)/2*REFERENCE!$P$19</f>
        <v>0</v>
      </c>
      <c r="I1591">
        <f>(FINTERP('STAGE-STORAGE'!$D$4:$D$54,'STAGE-STORAGE'!$A$4:$A$54,H1591))</f>
        <v>0</v>
      </c>
    </row>
    <row r="1592" spans="1:9" x14ac:dyDescent="0.25">
      <c r="A1592">
        <v>1589</v>
      </c>
      <c r="B1592" s="132">
        <f t="shared" si="99"/>
        <v>264.66666666666663</v>
      </c>
      <c r="C1592" s="162">
        <f>IF(B1592&lt;(MAX(USER_INPUT!$J$14:$J$2000)),FINTERP(USER_INPUT!$J$14:$J$2000,USER_INPUT!$K$14:$K$2000,HYDROGRAPH!B1592),0)</f>
        <v>0</v>
      </c>
      <c r="D1592" s="132">
        <f t="shared" si="98"/>
        <v>0</v>
      </c>
      <c r="E1592" s="162">
        <f t="shared" si="100"/>
        <v>0</v>
      </c>
      <c r="F1592" s="162">
        <f t="shared" si="101"/>
        <v>0</v>
      </c>
      <c r="G1592" s="162">
        <f>FINTERP(REFERENCE!$W$17:$W$67,REFERENCE!$V$17:$V$67,HYDROGRAPH!F1592)</f>
        <v>0</v>
      </c>
      <c r="H1592" s="132">
        <f>(F1592-G1592)/2*REFERENCE!$P$19</f>
        <v>0</v>
      </c>
      <c r="I1592">
        <f>(FINTERP('STAGE-STORAGE'!$D$4:$D$54,'STAGE-STORAGE'!$A$4:$A$54,H1592))</f>
        <v>0</v>
      </c>
    </row>
    <row r="1593" spans="1:9" x14ac:dyDescent="0.25">
      <c r="A1593">
        <v>1590</v>
      </c>
      <c r="B1593" s="132">
        <f t="shared" si="99"/>
        <v>264.83333333333331</v>
      </c>
      <c r="C1593" s="162">
        <f>IF(B1593&lt;(MAX(USER_INPUT!$J$14:$J$2000)),FINTERP(USER_INPUT!$J$14:$J$2000,USER_INPUT!$K$14:$K$2000,HYDROGRAPH!B1593),0)</f>
        <v>0</v>
      </c>
      <c r="D1593" s="132">
        <f t="shared" si="98"/>
        <v>0</v>
      </c>
      <c r="E1593" s="162">
        <f t="shared" si="100"/>
        <v>0</v>
      </c>
      <c r="F1593" s="162">
        <f t="shared" si="101"/>
        <v>0</v>
      </c>
      <c r="G1593" s="162">
        <f>FINTERP(REFERENCE!$W$17:$W$67,REFERENCE!$V$17:$V$67,HYDROGRAPH!F1593)</f>
        <v>0</v>
      </c>
      <c r="H1593" s="132">
        <f>(F1593-G1593)/2*REFERENCE!$P$19</f>
        <v>0</v>
      </c>
      <c r="I1593">
        <f>(FINTERP('STAGE-STORAGE'!$D$4:$D$54,'STAGE-STORAGE'!$A$4:$A$54,H1593))</f>
        <v>0</v>
      </c>
    </row>
    <row r="1594" spans="1:9" x14ac:dyDescent="0.25">
      <c r="A1594">
        <v>1591</v>
      </c>
      <c r="B1594" s="132">
        <f t="shared" si="99"/>
        <v>265</v>
      </c>
      <c r="C1594" s="162">
        <f>IF(B1594&lt;(MAX(USER_INPUT!$J$14:$J$2000)),FINTERP(USER_INPUT!$J$14:$J$2000,USER_INPUT!$K$14:$K$2000,HYDROGRAPH!B1594),0)</f>
        <v>0</v>
      </c>
      <c r="D1594" s="132">
        <f t="shared" si="98"/>
        <v>0</v>
      </c>
      <c r="E1594" s="162">
        <f t="shared" si="100"/>
        <v>0</v>
      </c>
      <c r="F1594" s="162">
        <f t="shared" si="101"/>
        <v>0</v>
      </c>
      <c r="G1594" s="162">
        <f>FINTERP(REFERENCE!$W$17:$W$67,REFERENCE!$V$17:$V$67,HYDROGRAPH!F1594)</f>
        <v>0</v>
      </c>
      <c r="H1594" s="132">
        <f>(F1594-G1594)/2*REFERENCE!$P$19</f>
        <v>0</v>
      </c>
      <c r="I1594">
        <f>(FINTERP('STAGE-STORAGE'!$D$4:$D$54,'STAGE-STORAGE'!$A$4:$A$54,H1594))</f>
        <v>0</v>
      </c>
    </row>
    <row r="1595" spans="1:9" x14ac:dyDescent="0.25">
      <c r="A1595">
        <v>1592</v>
      </c>
      <c r="B1595" s="132">
        <f t="shared" si="99"/>
        <v>265.16666666666663</v>
      </c>
      <c r="C1595" s="162">
        <f>IF(B1595&lt;(MAX(USER_INPUT!$J$14:$J$2000)),FINTERP(USER_INPUT!$J$14:$J$2000,USER_INPUT!$K$14:$K$2000,HYDROGRAPH!B1595),0)</f>
        <v>0</v>
      </c>
      <c r="D1595" s="132">
        <f t="shared" si="98"/>
        <v>0</v>
      </c>
      <c r="E1595" s="162">
        <f t="shared" si="100"/>
        <v>0</v>
      </c>
      <c r="F1595" s="162">
        <f t="shared" si="101"/>
        <v>0</v>
      </c>
      <c r="G1595" s="162">
        <f>FINTERP(REFERENCE!$W$17:$W$67,REFERENCE!$V$17:$V$67,HYDROGRAPH!F1595)</f>
        <v>0</v>
      </c>
      <c r="H1595" s="132">
        <f>(F1595-G1595)/2*REFERENCE!$P$19</f>
        <v>0</v>
      </c>
      <c r="I1595">
        <f>(FINTERP('STAGE-STORAGE'!$D$4:$D$54,'STAGE-STORAGE'!$A$4:$A$54,H1595))</f>
        <v>0</v>
      </c>
    </row>
    <row r="1596" spans="1:9" x14ac:dyDescent="0.25">
      <c r="A1596">
        <v>1593</v>
      </c>
      <c r="B1596" s="132">
        <f t="shared" si="99"/>
        <v>265.33333333333331</v>
      </c>
      <c r="C1596" s="162">
        <f>IF(B1596&lt;(MAX(USER_INPUT!$J$14:$J$2000)),FINTERP(USER_INPUT!$J$14:$J$2000,USER_INPUT!$K$14:$K$2000,HYDROGRAPH!B1596),0)</f>
        <v>0</v>
      </c>
      <c r="D1596" s="132">
        <f t="shared" si="98"/>
        <v>0</v>
      </c>
      <c r="E1596" s="162">
        <f t="shared" si="100"/>
        <v>0</v>
      </c>
      <c r="F1596" s="162">
        <f t="shared" si="101"/>
        <v>0</v>
      </c>
      <c r="G1596" s="162">
        <f>FINTERP(REFERENCE!$W$17:$W$67,REFERENCE!$V$17:$V$67,HYDROGRAPH!F1596)</f>
        <v>0</v>
      </c>
      <c r="H1596" s="132">
        <f>(F1596-G1596)/2*REFERENCE!$P$19</f>
        <v>0</v>
      </c>
      <c r="I1596">
        <f>(FINTERP('STAGE-STORAGE'!$D$4:$D$54,'STAGE-STORAGE'!$A$4:$A$54,H1596))</f>
        <v>0</v>
      </c>
    </row>
    <row r="1597" spans="1:9" x14ac:dyDescent="0.25">
      <c r="A1597">
        <v>1594</v>
      </c>
      <c r="B1597" s="132">
        <f t="shared" si="99"/>
        <v>265.5</v>
      </c>
      <c r="C1597" s="162">
        <f>IF(B1597&lt;(MAX(USER_INPUT!$J$14:$J$2000)),FINTERP(USER_INPUT!$J$14:$J$2000,USER_INPUT!$K$14:$K$2000,HYDROGRAPH!B1597),0)</f>
        <v>0</v>
      </c>
      <c r="D1597" s="132">
        <f t="shared" si="98"/>
        <v>0</v>
      </c>
      <c r="E1597" s="162">
        <f t="shared" si="100"/>
        <v>0</v>
      </c>
      <c r="F1597" s="162">
        <f t="shared" si="101"/>
        <v>0</v>
      </c>
      <c r="G1597" s="162">
        <f>FINTERP(REFERENCE!$W$17:$W$67,REFERENCE!$V$17:$V$67,HYDROGRAPH!F1597)</f>
        <v>0</v>
      </c>
      <c r="H1597" s="132">
        <f>(F1597-G1597)/2*REFERENCE!$P$19</f>
        <v>0</v>
      </c>
      <c r="I1597">
        <f>(FINTERP('STAGE-STORAGE'!$D$4:$D$54,'STAGE-STORAGE'!$A$4:$A$54,H1597))</f>
        <v>0</v>
      </c>
    </row>
    <row r="1598" spans="1:9" x14ac:dyDescent="0.25">
      <c r="A1598">
        <v>1595</v>
      </c>
      <c r="B1598" s="132">
        <f t="shared" si="99"/>
        <v>265.66666666666663</v>
      </c>
      <c r="C1598" s="162">
        <f>IF(B1598&lt;(MAX(USER_INPUT!$J$14:$J$2000)),FINTERP(USER_INPUT!$J$14:$J$2000,USER_INPUT!$K$14:$K$2000,HYDROGRAPH!B1598),0)</f>
        <v>0</v>
      </c>
      <c r="D1598" s="132">
        <f t="shared" si="98"/>
        <v>0</v>
      </c>
      <c r="E1598" s="162">
        <f t="shared" si="100"/>
        <v>0</v>
      </c>
      <c r="F1598" s="162">
        <f t="shared" si="101"/>
        <v>0</v>
      </c>
      <c r="G1598" s="162">
        <f>FINTERP(REFERENCE!$W$17:$W$67,REFERENCE!$V$17:$V$67,HYDROGRAPH!F1598)</f>
        <v>0</v>
      </c>
      <c r="H1598" s="132">
        <f>(F1598-G1598)/2*REFERENCE!$P$19</f>
        <v>0</v>
      </c>
      <c r="I1598">
        <f>(FINTERP('STAGE-STORAGE'!$D$4:$D$54,'STAGE-STORAGE'!$A$4:$A$54,H1598))</f>
        <v>0</v>
      </c>
    </row>
    <row r="1599" spans="1:9" x14ac:dyDescent="0.25">
      <c r="A1599">
        <v>1596</v>
      </c>
      <c r="B1599" s="132">
        <f t="shared" si="99"/>
        <v>265.83333333333331</v>
      </c>
      <c r="C1599" s="162">
        <f>IF(B1599&lt;(MAX(USER_INPUT!$J$14:$J$2000)),FINTERP(USER_INPUT!$J$14:$J$2000,USER_INPUT!$K$14:$K$2000,HYDROGRAPH!B1599),0)</f>
        <v>0</v>
      </c>
      <c r="D1599" s="132">
        <f t="shared" si="98"/>
        <v>0</v>
      </c>
      <c r="E1599" s="162">
        <f t="shared" si="100"/>
        <v>0</v>
      </c>
      <c r="F1599" s="162">
        <f t="shared" si="101"/>
        <v>0</v>
      </c>
      <c r="G1599" s="162">
        <f>FINTERP(REFERENCE!$W$17:$W$67,REFERENCE!$V$17:$V$67,HYDROGRAPH!F1599)</f>
        <v>0</v>
      </c>
      <c r="H1599" s="132">
        <f>(F1599-G1599)/2*REFERENCE!$P$19</f>
        <v>0</v>
      </c>
      <c r="I1599">
        <f>(FINTERP('STAGE-STORAGE'!$D$4:$D$54,'STAGE-STORAGE'!$A$4:$A$54,H1599))</f>
        <v>0</v>
      </c>
    </row>
    <row r="1600" spans="1:9" x14ac:dyDescent="0.25">
      <c r="A1600">
        <v>1597</v>
      </c>
      <c r="B1600" s="132">
        <f t="shared" si="99"/>
        <v>266</v>
      </c>
      <c r="C1600" s="162">
        <f>IF(B1600&lt;(MAX(USER_INPUT!$J$14:$J$2000)),FINTERP(USER_INPUT!$J$14:$J$2000,USER_INPUT!$K$14:$K$2000,HYDROGRAPH!B1600),0)</f>
        <v>0</v>
      </c>
      <c r="D1600" s="132">
        <f t="shared" si="98"/>
        <v>0</v>
      </c>
      <c r="E1600" s="162">
        <f t="shared" si="100"/>
        <v>0</v>
      </c>
      <c r="F1600" s="162">
        <f t="shared" si="101"/>
        <v>0</v>
      </c>
      <c r="G1600" s="162">
        <f>FINTERP(REFERENCE!$W$17:$W$67,REFERENCE!$V$17:$V$67,HYDROGRAPH!F1600)</f>
        <v>0</v>
      </c>
      <c r="H1600" s="132">
        <f>(F1600-G1600)/2*REFERENCE!$P$19</f>
        <v>0</v>
      </c>
      <c r="I1600">
        <f>(FINTERP('STAGE-STORAGE'!$D$4:$D$54,'STAGE-STORAGE'!$A$4:$A$54,H1600))</f>
        <v>0</v>
      </c>
    </row>
    <row r="1601" spans="1:9" x14ac:dyDescent="0.25">
      <c r="A1601">
        <v>1598</v>
      </c>
      <c r="B1601" s="132">
        <f t="shared" si="99"/>
        <v>266.16666666666663</v>
      </c>
      <c r="C1601" s="162">
        <f>IF(B1601&lt;(MAX(USER_INPUT!$J$14:$J$2000)),FINTERP(USER_INPUT!$J$14:$J$2000,USER_INPUT!$K$14:$K$2000,HYDROGRAPH!B1601),0)</f>
        <v>0</v>
      </c>
      <c r="D1601" s="132">
        <f t="shared" si="98"/>
        <v>0</v>
      </c>
      <c r="E1601" s="162">
        <f t="shared" si="100"/>
        <v>0</v>
      </c>
      <c r="F1601" s="162">
        <f t="shared" si="101"/>
        <v>0</v>
      </c>
      <c r="G1601" s="162">
        <f>FINTERP(REFERENCE!$W$17:$W$67,REFERENCE!$V$17:$V$67,HYDROGRAPH!F1601)</f>
        <v>0</v>
      </c>
      <c r="H1601" s="132">
        <f>(F1601-G1601)/2*REFERENCE!$P$19</f>
        <v>0</v>
      </c>
      <c r="I1601">
        <f>(FINTERP('STAGE-STORAGE'!$D$4:$D$54,'STAGE-STORAGE'!$A$4:$A$54,H1601))</f>
        <v>0</v>
      </c>
    </row>
    <row r="1602" spans="1:9" x14ac:dyDescent="0.25">
      <c r="A1602">
        <v>1599</v>
      </c>
      <c r="B1602" s="132">
        <f t="shared" si="99"/>
        <v>266.33333333333331</v>
      </c>
      <c r="C1602" s="162">
        <f>IF(B1602&lt;(MAX(USER_INPUT!$J$14:$J$2000)),FINTERP(USER_INPUT!$J$14:$J$2000,USER_INPUT!$K$14:$K$2000,HYDROGRAPH!B1602),0)</f>
        <v>0</v>
      </c>
      <c r="D1602" s="132">
        <f t="shared" si="98"/>
        <v>0</v>
      </c>
      <c r="E1602" s="162">
        <f t="shared" si="100"/>
        <v>0</v>
      </c>
      <c r="F1602" s="162">
        <f t="shared" si="101"/>
        <v>0</v>
      </c>
      <c r="G1602" s="162">
        <f>FINTERP(REFERENCE!$W$17:$W$67,REFERENCE!$V$17:$V$67,HYDROGRAPH!F1602)</f>
        <v>0</v>
      </c>
      <c r="H1602" s="132">
        <f>(F1602-G1602)/2*REFERENCE!$P$19</f>
        <v>0</v>
      </c>
      <c r="I1602">
        <f>(FINTERP('STAGE-STORAGE'!$D$4:$D$54,'STAGE-STORAGE'!$A$4:$A$54,H1602))</f>
        <v>0</v>
      </c>
    </row>
    <row r="1603" spans="1:9" x14ac:dyDescent="0.25">
      <c r="A1603">
        <v>1600</v>
      </c>
      <c r="B1603" s="132">
        <f t="shared" si="99"/>
        <v>266.5</v>
      </c>
      <c r="C1603" s="162">
        <f>IF(B1603&lt;(MAX(USER_INPUT!$J$14:$J$2000)),FINTERP(USER_INPUT!$J$14:$J$2000,USER_INPUT!$K$14:$K$2000,HYDROGRAPH!B1603),0)</f>
        <v>0</v>
      </c>
      <c r="D1603" s="132">
        <f t="shared" si="98"/>
        <v>0</v>
      </c>
      <c r="E1603" s="162">
        <f t="shared" si="100"/>
        <v>0</v>
      </c>
      <c r="F1603" s="162">
        <f t="shared" si="101"/>
        <v>0</v>
      </c>
      <c r="G1603" s="162">
        <f>FINTERP(REFERENCE!$W$17:$W$67,REFERENCE!$V$17:$V$67,HYDROGRAPH!F1603)</f>
        <v>0</v>
      </c>
      <c r="H1603" s="132">
        <f>(F1603-G1603)/2*REFERENCE!$P$19</f>
        <v>0</v>
      </c>
      <c r="I1603">
        <f>(FINTERP('STAGE-STORAGE'!$D$4:$D$54,'STAGE-STORAGE'!$A$4:$A$54,H1603))</f>
        <v>0</v>
      </c>
    </row>
    <row r="1604" spans="1:9" x14ac:dyDescent="0.25">
      <c r="A1604">
        <v>1601</v>
      </c>
      <c r="B1604" s="132">
        <f t="shared" si="99"/>
        <v>266.66666666666663</v>
      </c>
      <c r="C1604" s="162">
        <f>IF(B1604&lt;(MAX(USER_INPUT!$J$14:$J$2000)),FINTERP(USER_INPUT!$J$14:$J$2000,USER_INPUT!$K$14:$K$2000,HYDROGRAPH!B1604),0)</f>
        <v>0</v>
      </c>
      <c r="D1604" s="132">
        <f t="shared" si="98"/>
        <v>0</v>
      </c>
      <c r="E1604" s="162">
        <f t="shared" si="100"/>
        <v>0</v>
      </c>
      <c r="F1604" s="162">
        <f t="shared" si="101"/>
        <v>0</v>
      </c>
      <c r="G1604" s="162">
        <f>FINTERP(REFERENCE!$W$17:$W$67,REFERENCE!$V$17:$V$67,HYDROGRAPH!F1604)</f>
        <v>0</v>
      </c>
      <c r="H1604" s="132">
        <f>(F1604-G1604)/2*REFERENCE!$P$19</f>
        <v>0</v>
      </c>
      <c r="I1604">
        <f>(FINTERP('STAGE-STORAGE'!$D$4:$D$54,'STAGE-STORAGE'!$A$4:$A$54,H1604))</f>
        <v>0</v>
      </c>
    </row>
    <row r="1605" spans="1:9" x14ac:dyDescent="0.25">
      <c r="A1605">
        <v>1602</v>
      </c>
      <c r="B1605" s="132">
        <f t="shared" si="99"/>
        <v>266.83333333333331</v>
      </c>
      <c r="C1605" s="162">
        <f>IF(B1605&lt;(MAX(USER_INPUT!$J$14:$J$2000)),FINTERP(USER_INPUT!$J$14:$J$2000,USER_INPUT!$K$14:$K$2000,HYDROGRAPH!B1605),0)</f>
        <v>0</v>
      </c>
      <c r="D1605" s="132">
        <f t="shared" ref="D1605:D1668" si="102">C1605+C1606</f>
        <v>0</v>
      </c>
      <c r="E1605" s="162">
        <f t="shared" si="100"/>
        <v>0</v>
      </c>
      <c r="F1605" s="162">
        <f t="shared" si="101"/>
        <v>0</v>
      </c>
      <c r="G1605" s="162">
        <f>FINTERP(REFERENCE!$W$17:$W$67,REFERENCE!$V$17:$V$67,HYDROGRAPH!F1605)</f>
        <v>0</v>
      </c>
      <c r="H1605" s="132">
        <f>(F1605-G1605)/2*REFERENCE!$P$19</f>
        <v>0</v>
      </c>
      <c r="I1605">
        <f>(FINTERP('STAGE-STORAGE'!$D$4:$D$54,'STAGE-STORAGE'!$A$4:$A$54,H1605))</f>
        <v>0</v>
      </c>
    </row>
    <row r="1606" spans="1:9" x14ac:dyDescent="0.25">
      <c r="A1606">
        <v>1603</v>
      </c>
      <c r="B1606" s="132">
        <f t="shared" si="99"/>
        <v>267</v>
      </c>
      <c r="C1606" s="162">
        <f>IF(B1606&lt;(MAX(USER_INPUT!$J$14:$J$2000)),FINTERP(USER_INPUT!$J$14:$J$2000,USER_INPUT!$K$14:$K$2000,HYDROGRAPH!B1606),0)</f>
        <v>0</v>
      </c>
      <c r="D1606" s="132">
        <f t="shared" si="102"/>
        <v>0</v>
      </c>
      <c r="E1606" s="162">
        <f t="shared" si="100"/>
        <v>0</v>
      </c>
      <c r="F1606" s="162">
        <f t="shared" si="101"/>
        <v>0</v>
      </c>
      <c r="G1606" s="162">
        <f>FINTERP(REFERENCE!$W$17:$W$67,REFERENCE!$V$17:$V$67,HYDROGRAPH!F1606)</f>
        <v>0</v>
      </c>
      <c r="H1606" s="132">
        <f>(F1606-G1606)/2*REFERENCE!$P$19</f>
        <v>0</v>
      </c>
      <c r="I1606">
        <f>(FINTERP('STAGE-STORAGE'!$D$4:$D$54,'STAGE-STORAGE'!$A$4:$A$54,H1606))</f>
        <v>0</v>
      </c>
    </row>
    <row r="1607" spans="1:9" x14ac:dyDescent="0.25">
      <c r="A1607">
        <v>1604</v>
      </c>
      <c r="B1607" s="132">
        <f t="shared" ref="B1607:B1670" si="103">$B$5*A1606</f>
        <v>267.16666666666663</v>
      </c>
      <c r="C1607" s="162">
        <f>IF(B1607&lt;(MAX(USER_INPUT!$J$14:$J$2000)),FINTERP(USER_INPUT!$J$14:$J$2000,USER_INPUT!$K$14:$K$2000,HYDROGRAPH!B1607),0)</f>
        <v>0</v>
      </c>
      <c r="D1607" s="132">
        <f t="shared" si="102"/>
        <v>0</v>
      </c>
      <c r="E1607" s="162">
        <f t="shared" si="100"/>
        <v>0</v>
      </c>
      <c r="F1607" s="162">
        <f t="shared" si="101"/>
        <v>0</v>
      </c>
      <c r="G1607" s="162">
        <f>FINTERP(REFERENCE!$W$17:$W$67,REFERENCE!$V$17:$V$67,HYDROGRAPH!F1607)</f>
        <v>0</v>
      </c>
      <c r="H1607" s="132">
        <f>(F1607-G1607)/2*REFERENCE!$P$19</f>
        <v>0</v>
      </c>
      <c r="I1607">
        <f>(FINTERP('STAGE-STORAGE'!$D$4:$D$54,'STAGE-STORAGE'!$A$4:$A$54,H1607))</f>
        <v>0</v>
      </c>
    </row>
    <row r="1608" spans="1:9" x14ac:dyDescent="0.25">
      <c r="A1608">
        <v>1605</v>
      </c>
      <c r="B1608" s="132">
        <f t="shared" si="103"/>
        <v>267.33333333333331</v>
      </c>
      <c r="C1608" s="162">
        <f>IF(B1608&lt;(MAX(USER_INPUT!$J$14:$J$2000)),FINTERP(USER_INPUT!$J$14:$J$2000,USER_INPUT!$K$14:$K$2000,HYDROGRAPH!B1608),0)</f>
        <v>0</v>
      </c>
      <c r="D1608" s="132">
        <f t="shared" si="102"/>
        <v>0</v>
      </c>
      <c r="E1608" s="162">
        <f t="shared" si="100"/>
        <v>0</v>
      </c>
      <c r="F1608" s="162">
        <f t="shared" si="101"/>
        <v>0</v>
      </c>
      <c r="G1608" s="162">
        <f>FINTERP(REFERENCE!$W$17:$W$67,REFERENCE!$V$17:$V$67,HYDROGRAPH!F1608)</f>
        <v>0</v>
      </c>
      <c r="H1608" s="132">
        <f>(F1608-G1608)/2*REFERENCE!$P$19</f>
        <v>0</v>
      </c>
      <c r="I1608">
        <f>(FINTERP('STAGE-STORAGE'!$D$4:$D$54,'STAGE-STORAGE'!$A$4:$A$54,H1608))</f>
        <v>0</v>
      </c>
    </row>
    <row r="1609" spans="1:9" x14ac:dyDescent="0.25">
      <c r="A1609">
        <v>1606</v>
      </c>
      <c r="B1609" s="132">
        <f t="shared" si="103"/>
        <v>267.5</v>
      </c>
      <c r="C1609" s="162">
        <f>IF(B1609&lt;(MAX(USER_INPUT!$J$14:$J$2000)),FINTERP(USER_INPUT!$J$14:$J$2000,USER_INPUT!$K$14:$K$2000,HYDROGRAPH!B1609),0)</f>
        <v>0</v>
      </c>
      <c r="D1609" s="132">
        <f t="shared" si="102"/>
        <v>0</v>
      </c>
      <c r="E1609" s="162">
        <f t="shared" ref="E1609:E1672" si="104">F1608-(2*G1608)</f>
        <v>0</v>
      </c>
      <c r="F1609" s="162">
        <f t="shared" ref="F1609:F1672" si="105">D1609+E1609</f>
        <v>0</v>
      </c>
      <c r="G1609" s="162">
        <f>FINTERP(REFERENCE!$W$17:$W$67,REFERENCE!$V$17:$V$67,HYDROGRAPH!F1609)</f>
        <v>0</v>
      </c>
      <c r="H1609" s="132">
        <f>(F1609-G1609)/2*REFERENCE!$P$19</f>
        <v>0</v>
      </c>
      <c r="I1609">
        <f>(FINTERP('STAGE-STORAGE'!$D$4:$D$54,'STAGE-STORAGE'!$A$4:$A$54,H1609))</f>
        <v>0</v>
      </c>
    </row>
    <row r="1610" spans="1:9" x14ac:dyDescent="0.25">
      <c r="A1610">
        <v>1607</v>
      </c>
      <c r="B1610" s="132">
        <f t="shared" si="103"/>
        <v>267.66666666666663</v>
      </c>
      <c r="C1610" s="162">
        <f>IF(B1610&lt;(MAX(USER_INPUT!$J$14:$J$2000)),FINTERP(USER_INPUT!$J$14:$J$2000,USER_INPUT!$K$14:$K$2000,HYDROGRAPH!B1610),0)</f>
        <v>0</v>
      </c>
      <c r="D1610" s="132">
        <f t="shared" si="102"/>
        <v>0</v>
      </c>
      <c r="E1610" s="162">
        <f t="shared" si="104"/>
        <v>0</v>
      </c>
      <c r="F1610" s="162">
        <f t="shared" si="105"/>
        <v>0</v>
      </c>
      <c r="G1610" s="162">
        <f>FINTERP(REFERENCE!$W$17:$W$67,REFERENCE!$V$17:$V$67,HYDROGRAPH!F1610)</f>
        <v>0</v>
      </c>
      <c r="H1610" s="132">
        <f>(F1610-G1610)/2*REFERENCE!$P$19</f>
        <v>0</v>
      </c>
      <c r="I1610">
        <f>(FINTERP('STAGE-STORAGE'!$D$4:$D$54,'STAGE-STORAGE'!$A$4:$A$54,H1610))</f>
        <v>0</v>
      </c>
    </row>
    <row r="1611" spans="1:9" x14ac:dyDescent="0.25">
      <c r="A1611">
        <v>1608</v>
      </c>
      <c r="B1611" s="132">
        <f t="shared" si="103"/>
        <v>267.83333333333331</v>
      </c>
      <c r="C1611" s="162">
        <f>IF(B1611&lt;(MAX(USER_INPUT!$J$14:$J$2000)),FINTERP(USER_INPUT!$J$14:$J$2000,USER_INPUT!$K$14:$K$2000,HYDROGRAPH!B1611),0)</f>
        <v>0</v>
      </c>
      <c r="D1611" s="132">
        <f t="shared" si="102"/>
        <v>0</v>
      </c>
      <c r="E1611" s="162">
        <f t="shared" si="104"/>
        <v>0</v>
      </c>
      <c r="F1611" s="162">
        <f t="shared" si="105"/>
        <v>0</v>
      </c>
      <c r="G1611" s="162">
        <f>FINTERP(REFERENCE!$W$17:$W$67,REFERENCE!$V$17:$V$67,HYDROGRAPH!F1611)</f>
        <v>0</v>
      </c>
      <c r="H1611" s="132">
        <f>(F1611-G1611)/2*REFERENCE!$P$19</f>
        <v>0</v>
      </c>
      <c r="I1611">
        <f>(FINTERP('STAGE-STORAGE'!$D$4:$D$54,'STAGE-STORAGE'!$A$4:$A$54,H1611))</f>
        <v>0</v>
      </c>
    </row>
    <row r="1612" spans="1:9" x14ac:dyDescent="0.25">
      <c r="A1612">
        <v>1609</v>
      </c>
      <c r="B1612" s="132">
        <f t="shared" si="103"/>
        <v>268</v>
      </c>
      <c r="C1612" s="162">
        <f>IF(B1612&lt;(MAX(USER_INPUT!$J$14:$J$2000)),FINTERP(USER_INPUT!$J$14:$J$2000,USER_INPUT!$K$14:$K$2000,HYDROGRAPH!B1612),0)</f>
        <v>0</v>
      </c>
      <c r="D1612" s="132">
        <f t="shared" si="102"/>
        <v>0</v>
      </c>
      <c r="E1612" s="162">
        <f t="shared" si="104"/>
        <v>0</v>
      </c>
      <c r="F1612" s="162">
        <f t="shared" si="105"/>
        <v>0</v>
      </c>
      <c r="G1612" s="162">
        <f>FINTERP(REFERENCE!$W$17:$W$67,REFERENCE!$V$17:$V$67,HYDROGRAPH!F1612)</f>
        <v>0</v>
      </c>
      <c r="H1612" s="132">
        <f>(F1612-G1612)/2*REFERENCE!$P$19</f>
        <v>0</v>
      </c>
      <c r="I1612">
        <f>(FINTERP('STAGE-STORAGE'!$D$4:$D$54,'STAGE-STORAGE'!$A$4:$A$54,H1612))</f>
        <v>0</v>
      </c>
    </row>
    <row r="1613" spans="1:9" x14ac:dyDescent="0.25">
      <c r="A1613">
        <v>1610</v>
      </c>
      <c r="B1613" s="132">
        <f t="shared" si="103"/>
        <v>268.16666666666663</v>
      </c>
      <c r="C1613" s="162">
        <f>IF(B1613&lt;(MAX(USER_INPUT!$J$14:$J$2000)),FINTERP(USER_INPUT!$J$14:$J$2000,USER_INPUT!$K$14:$K$2000,HYDROGRAPH!B1613),0)</f>
        <v>0</v>
      </c>
      <c r="D1613" s="132">
        <f t="shared" si="102"/>
        <v>0</v>
      </c>
      <c r="E1613" s="162">
        <f t="shared" si="104"/>
        <v>0</v>
      </c>
      <c r="F1613" s="162">
        <f t="shared" si="105"/>
        <v>0</v>
      </c>
      <c r="G1613" s="162">
        <f>FINTERP(REFERENCE!$W$17:$W$67,REFERENCE!$V$17:$V$67,HYDROGRAPH!F1613)</f>
        <v>0</v>
      </c>
      <c r="H1613" s="132">
        <f>(F1613-G1613)/2*REFERENCE!$P$19</f>
        <v>0</v>
      </c>
      <c r="I1613">
        <f>(FINTERP('STAGE-STORAGE'!$D$4:$D$54,'STAGE-STORAGE'!$A$4:$A$54,H1613))</f>
        <v>0</v>
      </c>
    </row>
    <row r="1614" spans="1:9" x14ac:dyDescent="0.25">
      <c r="A1614">
        <v>1611</v>
      </c>
      <c r="B1614" s="132">
        <f t="shared" si="103"/>
        <v>268.33333333333331</v>
      </c>
      <c r="C1614" s="162">
        <f>IF(B1614&lt;(MAX(USER_INPUT!$J$14:$J$2000)),FINTERP(USER_INPUT!$J$14:$J$2000,USER_INPUT!$K$14:$K$2000,HYDROGRAPH!B1614),0)</f>
        <v>0</v>
      </c>
      <c r="D1614" s="132">
        <f t="shared" si="102"/>
        <v>0</v>
      </c>
      <c r="E1614" s="162">
        <f t="shared" si="104"/>
        <v>0</v>
      </c>
      <c r="F1614" s="162">
        <f t="shared" si="105"/>
        <v>0</v>
      </c>
      <c r="G1614" s="162">
        <f>FINTERP(REFERENCE!$W$17:$W$67,REFERENCE!$V$17:$V$67,HYDROGRAPH!F1614)</f>
        <v>0</v>
      </c>
      <c r="H1614" s="132">
        <f>(F1614-G1614)/2*REFERENCE!$P$19</f>
        <v>0</v>
      </c>
      <c r="I1614">
        <f>(FINTERP('STAGE-STORAGE'!$D$4:$D$54,'STAGE-STORAGE'!$A$4:$A$54,H1614))</f>
        <v>0</v>
      </c>
    </row>
    <row r="1615" spans="1:9" x14ac:dyDescent="0.25">
      <c r="A1615">
        <v>1612</v>
      </c>
      <c r="B1615" s="132">
        <f t="shared" si="103"/>
        <v>268.5</v>
      </c>
      <c r="C1615" s="162">
        <f>IF(B1615&lt;(MAX(USER_INPUT!$J$14:$J$2000)),FINTERP(USER_INPUT!$J$14:$J$2000,USER_INPUT!$K$14:$K$2000,HYDROGRAPH!B1615),0)</f>
        <v>0</v>
      </c>
      <c r="D1615" s="132">
        <f t="shared" si="102"/>
        <v>0</v>
      </c>
      <c r="E1615" s="162">
        <f t="shared" si="104"/>
        <v>0</v>
      </c>
      <c r="F1615" s="162">
        <f t="shared" si="105"/>
        <v>0</v>
      </c>
      <c r="G1615" s="162">
        <f>FINTERP(REFERENCE!$W$17:$W$67,REFERENCE!$V$17:$V$67,HYDROGRAPH!F1615)</f>
        <v>0</v>
      </c>
      <c r="H1615" s="132">
        <f>(F1615-G1615)/2*REFERENCE!$P$19</f>
        <v>0</v>
      </c>
      <c r="I1615">
        <f>(FINTERP('STAGE-STORAGE'!$D$4:$D$54,'STAGE-STORAGE'!$A$4:$A$54,H1615))</f>
        <v>0</v>
      </c>
    </row>
    <row r="1616" spans="1:9" x14ac:dyDescent="0.25">
      <c r="A1616">
        <v>1613</v>
      </c>
      <c r="B1616" s="132">
        <f t="shared" si="103"/>
        <v>268.66666666666663</v>
      </c>
      <c r="C1616" s="162">
        <f>IF(B1616&lt;(MAX(USER_INPUT!$J$14:$J$2000)),FINTERP(USER_INPUT!$J$14:$J$2000,USER_INPUT!$K$14:$K$2000,HYDROGRAPH!B1616),0)</f>
        <v>0</v>
      </c>
      <c r="D1616" s="132">
        <f t="shared" si="102"/>
        <v>0</v>
      </c>
      <c r="E1616" s="162">
        <f t="shared" si="104"/>
        <v>0</v>
      </c>
      <c r="F1616" s="162">
        <f t="shared" si="105"/>
        <v>0</v>
      </c>
      <c r="G1616" s="162">
        <f>FINTERP(REFERENCE!$W$17:$W$67,REFERENCE!$V$17:$V$67,HYDROGRAPH!F1616)</f>
        <v>0</v>
      </c>
      <c r="H1616" s="132">
        <f>(F1616-G1616)/2*REFERENCE!$P$19</f>
        <v>0</v>
      </c>
      <c r="I1616">
        <f>(FINTERP('STAGE-STORAGE'!$D$4:$D$54,'STAGE-STORAGE'!$A$4:$A$54,H1616))</f>
        <v>0</v>
      </c>
    </row>
    <row r="1617" spans="1:9" x14ac:dyDescent="0.25">
      <c r="A1617">
        <v>1614</v>
      </c>
      <c r="B1617" s="132">
        <f t="shared" si="103"/>
        <v>268.83333333333331</v>
      </c>
      <c r="C1617" s="162">
        <f>IF(B1617&lt;(MAX(USER_INPUT!$J$14:$J$2000)),FINTERP(USER_INPUT!$J$14:$J$2000,USER_INPUT!$K$14:$K$2000,HYDROGRAPH!B1617),0)</f>
        <v>0</v>
      </c>
      <c r="D1617" s="132">
        <f t="shared" si="102"/>
        <v>0</v>
      </c>
      <c r="E1617" s="162">
        <f t="shared" si="104"/>
        <v>0</v>
      </c>
      <c r="F1617" s="162">
        <f t="shared" si="105"/>
        <v>0</v>
      </c>
      <c r="G1617" s="162">
        <f>FINTERP(REFERENCE!$W$17:$W$67,REFERENCE!$V$17:$V$67,HYDROGRAPH!F1617)</f>
        <v>0</v>
      </c>
      <c r="H1617" s="132">
        <f>(F1617-G1617)/2*REFERENCE!$P$19</f>
        <v>0</v>
      </c>
      <c r="I1617">
        <f>(FINTERP('STAGE-STORAGE'!$D$4:$D$54,'STAGE-STORAGE'!$A$4:$A$54,H1617))</f>
        <v>0</v>
      </c>
    </row>
    <row r="1618" spans="1:9" x14ac:dyDescent="0.25">
      <c r="A1618">
        <v>1615</v>
      </c>
      <c r="B1618" s="132">
        <f t="shared" si="103"/>
        <v>269</v>
      </c>
      <c r="C1618" s="162">
        <f>IF(B1618&lt;(MAX(USER_INPUT!$J$14:$J$2000)),FINTERP(USER_INPUT!$J$14:$J$2000,USER_INPUT!$K$14:$K$2000,HYDROGRAPH!B1618),0)</f>
        <v>0</v>
      </c>
      <c r="D1618" s="132">
        <f t="shared" si="102"/>
        <v>0</v>
      </c>
      <c r="E1618" s="162">
        <f t="shared" si="104"/>
        <v>0</v>
      </c>
      <c r="F1618" s="162">
        <f t="shared" si="105"/>
        <v>0</v>
      </c>
      <c r="G1618" s="162">
        <f>FINTERP(REFERENCE!$W$17:$W$67,REFERENCE!$V$17:$V$67,HYDROGRAPH!F1618)</f>
        <v>0</v>
      </c>
      <c r="H1618" s="132">
        <f>(F1618-G1618)/2*REFERENCE!$P$19</f>
        <v>0</v>
      </c>
      <c r="I1618">
        <f>(FINTERP('STAGE-STORAGE'!$D$4:$D$54,'STAGE-STORAGE'!$A$4:$A$54,H1618))</f>
        <v>0</v>
      </c>
    </row>
    <row r="1619" spans="1:9" x14ac:dyDescent="0.25">
      <c r="A1619">
        <v>1616</v>
      </c>
      <c r="B1619" s="132">
        <f t="shared" si="103"/>
        <v>269.16666666666663</v>
      </c>
      <c r="C1619" s="162">
        <f>IF(B1619&lt;(MAX(USER_INPUT!$J$14:$J$2000)),FINTERP(USER_INPUT!$J$14:$J$2000,USER_INPUT!$K$14:$K$2000,HYDROGRAPH!B1619),0)</f>
        <v>0</v>
      </c>
      <c r="D1619" s="132">
        <f t="shared" si="102"/>
        <v>0</v>
      </c>
      <c r="E1619" s="162">
        <f t="shared" si="104"/>
        <v>0</v>
      </c>
      <c r="F1619" s="162">
        <f t="shared" si="105"/>
        <v>0</v>
      </c>
      <c r="G1619" s="162">
        <f>FINTERP(REFERENCE!$W$17:$W$67,REFERENCE!$V$17:$V$67,HYDROGRAPH!F1619)</f>
        <v>0</v>
      </c>
      <c r="H1619" s="132">
        <f>(F1619-G1619)/2*REFERENCE!$P$19</f>
        <v>0</v>
      </c>
      <c r="I1619">
        <f>(FINTERP('STAGE-STORAGE'!$D$4:$D$54,'STAGE-STORAGE'!$A$4:$A$54,H1619))</f>
        <v>0</v>
      </c>
    </row>
    <row r="1620" spans="1:9" x14ac:dyDescent="0.25">
      <c r="A1620">
        <v>1617</v>
      </c>
      <c r="B1620" s="132">
        <f t="shared" si="103"/>
        <v>269.33333333333331</v>
      </c>
      <c r="C1620" s="162">
        <f>IF(B1620&lt;(MAX(USER_INPUT!$J$14:$J$2000)),FINTERP(USER_INPUT!$J$14:$J$2000,USER_INPUT!$K$14:$K$2000,HYDROGRAPH!B1620),0)</f>
        <v>0</v>
      </c>
      <c r="D1620" s="132">
        <f t="shared" si="102"/>
        <v>0</v>
      </c>
      <c r="E1620" s="162">
        <f t="shared" si="104"/>
        <v>0</v>
      </c>
      <c r="F1620" s="162">
        <f t="shared" si="105"/>
        <v>0</v>
      </c>
      <c r="G1620" s="162">
        <f>FINTERP(REFERENCE!$W$17:$W$67,REFERENCE!$V$17:$V$67,HYDROGRAPH!F1620)</f>
        <v>0</v>
      </c>
      <c r="H1620" s="132">
        <f>(F1620-G1620)/2*REFERENCE!$P$19</f>
        <v>0</v>
      </c>
      <c r="I1620">
        <f>(FINTERP('STAGE-STORAGE'!$D$4:$D$54,'STAGE-STORAGE'!$A$4:$A$54,H1620))</f>
        <v>0</v>
      </c>
    </row>
    <row r="1621" spans="1:9" x14ac:dyDescent="0.25">
      <c r="A1621">
        <v>1618</v>
      </c>
      <c r="B1621" s="132">
        <f t="shared" si="103"/>
        <v>269.5</v>
      </c>
      <c r="C1621" s="162">
        <f>IF(B1621&lt;(MAX(USER_INPUT!$J$14:$J$2000)),FINTERP(USER_INPUT!$J$14:$J$2000,USER_INPUT!$K$14:$K$2000,HYDROGRAPH!B1621),0)</f>
        <v>0</v>
      </c>
      <c r="D1621" s="132">
        <f t="shared" si="102"/>
        <v>0</v>
      </c>
      <c r="E1621" s="162">
        <f t="shared" si="104"/>
        <v>0</v>
      </c>
      <c r="F1621" s="162">
        <f t="shared" si="105"/>
        <v>0</v>
      </c>
      <c r="G1621" s="162">
        <f>FINTERP(REFERENCE!$W$17:$W$67,REFERENCE!$V$17:$V$67,HYDROGRAPH!F1621)</f>
        <v>0</v>
      </c>
      <c r="H1621" s="132">
        <f>(F1621-G1621)/2*REFERENCE!$P$19</f>
        <v>0</v>
      </c>
      <c r="I1621">
        <f>(FINTERP('STAGE-STORAGE'!$D$4:$D$54,'STAGE-STORAGE'!$A$4:$A$54,H1621))</f>
        <v>0</v>
      </c>
    </row>
    <row r="1622" spans="1:9" x14ac:dyDescent="0.25">
      <c r="A1622">
        <v>1619</v>
      </c>
      <c r="B1622" s="132">
        <f t="shared" si="103"/>
        <v>269.66666666666663</v>
      </c>
      <c r="C1622" s="162">
        <f>IF(B1622&lt;(MAX(USER_INPUT!$J$14:$J$2000)),FINTERP(USER_INPUT!$J$14:$J$2000,USER_INPUT!$K$14:$K$2000,HYDROGRAPH!B1622),0)</f>
        <v>0</v>
      </c>
      <c r="D1622" s="132">
        <f t="shared" si="102"/>
        <v>0</v>
      </c>
      <c r="E1622" s="162">
        <f t="shared" si="104"/>
        <v>0</v>
      </c>
      <c r="F1622" s="162">
        <f t="shared" si="105"/>
        <v>0</v>
      </c>
      <c r="G1622" s="162">
        <f>FINTERP(REFERENCE!$W$17:$W$67,REFERENCE!$V$17:$V$67,HYDROGRAPH!F1622)</f>
        <v>0</v>
      </c>
      <c r="H1622" s="132">
        <f>(F1622-G1622)/2*REFERENCE!$P$19</f>
        <v>0</v>
      </c>
      <c r="I1622">
        <f>(FINTERP('STAGE-STORAGE'!$D$4:$D$54,'STAGE-STORAGE'!$A$4:$A$54,H1622))</f>
        <v>0</v>
      </c>
    </row>
    <row r="1623" spans="1:9" x14ac:dyDescent="0.25">
      <c r="A1623">
        <v>1620</v>
      </c>
      <c r="B1623" s="132">
        <f t="shared" si="103"/>
        <v>269.83333333333331</v>
      </c>
      <c r="C1623" s="162">
        <f>IF(B1623&lt;(MAX(USER_INPUT!$J$14:$J$2000)),FINTERP(USER_INPUT!$J$14:$J$2000,USER_INPUT!$K$14:$K$2000,HYDROGRAPH!B1623),0)</f>
        <v>0</v>
      </c>
      <c r="D1623" s="132">
        <f t="shared" si="102"/>
        <v>0</v>
      </c>
      <c r="E1623" s="162">
        <f t="shared" si="104"/>
        <v>0</v>
      </c>
      <c r="F1623" s="162">
        <f t="shared" si="105"/>
        <v>0</v>
      </c>
      <c r="G1623" s="162">
        <f>FINTERP(REFERENCE!$W$17:$W$67,REFERENCE!$V$17:$V$67,HYDROGRAPH!F1623)</f>
        <v>0</v>
      </c>
      <c r="H1623" s="132">
        <f>(F1623-G1623)/2*REFERENCE!$P$19</f>
        <v>0</v>
      </c>
      <c r="I1623">
        <f>(FINTERP('STAGE-STORAGE'!$D$4:$D$54,'STAGE-STORAGE'!$A$4:$A$54,H1623))</f>
        <v>0</v>
      </c>
    </row>
    <row r="1624" spans="1:9" x14ac:dyDescent="0.25">
      <c r="A1624">
        <v>1621</v>
      </c>
      <c r="B1624" s="132">
        <f t="shared" si="103"/>
        <v>270</v>
      </c>
      <c r="C1624" s="162">
        <f>IF(B1624&lt;(MAX(USER_INPUT!$J$14:$J$2000)),FINTERP(USER_INPUT!$J$14:$J$2000,USER_INPUT!$K$14:$K$2000,HYDROGRAPH!B1624),0)</f>
        <v>0</v>
      </c>
      <c r="D1624" s="132">
        <f t="shared" si="102"/>
        <v>0</v>
      </c>
      <c r="E1624" s="162">
        <f t="shared" si="104"/>
        <v>0</v>
      </c>
      <c r="F1624" s="162">
        <f t="shared" si="105"/>
        <v>0</v>
      </c>
      <c r="G1624" s="162">
        <f>FINTERP(REFERENCE!$W$17:$W$67,REFERENCE!$V$17:$V$67,HYDROGRAPH!F1624)</f>
        <v>0</v>
      </c>
      <c r="H1624" s="132">
        <f>(F1624-G1624)/2*REFERENCE!$P$19</f>
        <v>0</v>
      </c>
      <c r="I1624">
        <f>(FINTERP('STAGE-STORAGE'!$D$4:$D$54,'STAGE-STORAGE'!$A$4:$A$54,H1624))</f>
        <v>0</v>
      </c>
    </row>
    <row r="1625" spans="1:9" x14ac:dyDescent="0.25">
      <c r="A1625">
        <v>1622</v>
      </c>
      <c r="B1625" s="132">
        <f t="shared" si="103"/>
        <v>270.16666666666663</v>
      </c>
      <c r="C1625" s="162">
        <f>IF(B1625&lt;(MAX(USER_INPUT!$J$14:$J$2000)),FINTERP(USER_INPUT!$J$14:$J$2000,USER_INPUT!$K$14:$K$2000,HYDROGRAPH!B1625),0)</f>
        <v>0</v>
      </c>
      <c r="D1625" s="132">
        <f t="shared" si="102"/>
        <v>0</v>
      </c>
      <c r="E1625" s="162">
        <f t="shared" si="104"/>
        <v>0</v>
      </c>
      <c r="F1625" s="162">
        <f t="shared" si="105"/>
        <v>0</v>
      </c>
      <c r="G1625" s="162">
        <f>FINTERP(REFERENCE!$W$17:$W$67,REFERENCE!$V$17:$V$67,HYDROGRAPH!F1625)</f>
        <v>0</v>
      </c>
      <c r="H1625" s="132">
        <f>(F1625-G1625)/2*REFERENCE!$P$19</f>
        <v>0</v>
      </c>
      <c r="I1625">
        <f>(FINTERP('STAGE-STORAGE'!$D$4:$D$54,'STAGE-STORAGE'!$A$4:$A$54,H1625))</f>
        <v>0</v>
      </c>
    </row>
    <row r="1626" spans="1:9" x14ac:dyDescent="0.25">
      <c r="A1626">
        <v>1623</v>
      </c>
      <c r="B1626" s="132">
        <f t="shared" si="103"/>
        <v>270.33333333333331</v>
      </c>
      <c r="C1626" s="162">
        <f>IF(B1626&lt;(MAX(USER_INPUT!$J$14:$J$2000)),FINTERP(USER_INPUT!$J$14:$J$2000,USER_INPUT!$K$14:$K$2000,HYDROGRAPH!B1626),0)</f>
        <v>0</v>
      </c>
      <c r="D1626" s="132">
        <f t="shared" si="102"/>
        <v>0</v>
      </c>
      <c r="E1626" s="162">
        <f t="shared" si="104"/>
        <v>0</v>
      </c>
      <c r="F1626" s="162">
        <f t="shared" si="105"/>
        <v>0</v>
      </c>
      <c r="G1626" s="162">
        <f>FINTERP(REFERENCE!$W$17:$W$67,REFERENCE!$V$17:$V$67,HYDROGRAPH!F1626)</f>
        <v>0</v>
      </c>
      <c r="H1626" s="132">
        <f>(F1626-G1626)/2*REFERENCE!$P$19</f>
        <v>0</v>
      </c>
      <c r="I1626">
        <f>(FINTERP('STAGE-STORAGE'!$D$4:$D$54,'STAGE-STORAGE'!$A$4:$A$54,H1626))</f>
        <v>0</v>
      </c>
    </row>
    <row r="1627" spans="1:9" x14ac:dyDescent="0.25">
      <c r="A1627">
        <v>1624</v>
      </c>
      <c r="B1627" s="132">
        <f t="shared" si="103"/>
        <v>270.5</v>
      </c>
      <c r="C1627" s="162">
        <f>IF(B1627&lt;(MAX(USER_INPUT!$J$14:$J$2000)),FINTERP(USER_INPUT!$J$14:$J$2000,USER_INPUT!$K$14:$K$2000,HYDROGRAPH!B1627),0)</f>
        <v>0</v>
      </c>
      <c r="D1627" s="132">
        <f t="shared" si="102"/>
        <v>0</v>
      </c>
      <c r="E1627" s="162">
        <f t="shared" si="104"/>
        <v>0</v>
      </c>
      <c r="F1627" s="162">
        <f t="shared" si="105"/>
        <v>0</v>
      </c>
      <c r="G1627" s="162">
        <f>FINTERP(REFERENCE!$W$17:$W$67,REFERENCE!$V$17:$V$67,HYDROGRAPH!F1627)</f>
        <v>0</v>
      </c>
      <c r="H1627" s="132">
        <f>(F1627-G1627)/2*REFERENCE!$P$19</f>
        <v>0</v>
      </c>
      <c r="I1627">
        <f>(FINTERP('STAGE-STORAGE'!$D$4:$D$54,'STAGE-STORAGE'!$A$4:$A$54,H1627))</f>
        <v>0</v>
      </c>
    </row>
    <row r="1628" spans="1:9" x14ac:dyDescent="0.25">
      <c r="A1628">
        <v>1625</v>
      </c>
      <c r="B1628" s="132">
        <f t="shared" si="103"/>
        <v>270.66666666666663</v>
      </c>
      <c r="C1628" s="162">
        <f>IF(B1628&lt;(MAX(USER_INPUT!$J$14:$J$2000)),FINTERP(USER_INPUT!$J$14:$J$2000,USER_INPUT!$K$14:$K$2000,HYDROGRAPH!B1628),0)</f>
        <v>0</v>
      </c>
      <c r="D1628" s="132">
        <f t="shared" si="102"/>
        <v>0</v>
      </c>
      <c r="E1628" s="162">
        <f t="shared" si="104"/>
        <v>0</v>
      </c>
      <c r="F1628" s="162">
        <f t="shared" si="105"/>
        <v>0</v>
      </c>
      <c r="G1628" s="162">
        <f>FINTERP(REFERENCE!$W$17:$W$67,REFERENCE!$V$17:$V$67,HYDROGRAPH!F1628)</f>
        <v>0</v>
      </c>
      <c r="H1628" s="132">
        <f>(F1628-G1628)/2*REFERENCE!$P$19</f>
        <v>0</v>
      </c>
      <c r="I1628">
        <f>(FINTERP('STAGE-STORAGE'!$D$4:$D$54,'STAGE-STORAGE'!$A$4:$A$54,H1628))</f>
        <v>0</v>
      </c>
    </row>
    <row r="1629" spans="1:9" x14ac:dyDescent="0.25">
      <c r="A1629">
        <v>1626</v>
      </c>
      <c r="B1629" s="132">
        <f t="shared" si="103"/>
        <v>270.83333333333331</v>
      </c>
      <c r="C1629" s="162">
        <f>IF(B1629&lt;(MAX(USER_INPUT!$J$14:$J$2000)),FINTERP(USER_INPUT!$J$14:$J$2000,USER_INPUT!$K$14:$K$2000,HYDROGRAPH!B1629),0)</f>
        <v>0</v>
      </c>
      <c r="D1629" s="132">
        <f t="shared" si="102"/>
        <v>0</v>
      </c>
      <c r="E1629" s="162">
        <f t="shared" si="104"/>
        <v>0</v>
      </c>
      <c r="F1629" s="162">
        <f t="shared" si="105"/>
        <v>0</v>
      </c>
      <c r="G1629" s="162">
        <f>FINTERP(REFERENCE!$W$17:$W$67,REFERENCE!$V$17:$V$67,HYDROGRAPH!F1629)</f>
        <v>0</v>
      </c>
      <c r="H1629" s="132">
        <f>(F1629-G1629)/2*REFERENCE!$P$19</f>
        <v>0</v>
      </c>
      <c r="I1629">
        <f>(FINTERP('STAGE-STORAGE'!$D$4:$D$54,'STAGE-STORAGE'!$A$4:$A$54,H1629))</f>
        <v>0</v>
      </c>
    </row>
    <row r="1630" spans="1:9" x14ac:dyDescent="0.25">
      <c r="A1630">
        <v>1627</v>
      </c>
      <c r="B1630" s="132">
        <f t="shared" si="103"/>
        <v>271</v>
      </c>
      <c r="C1630" s="162">
        <f>IF(B1630&lt;(MAX(USER_INPUT!$J$14:$J$2000)),FINTERP(USER_INPUT!$J$14:$J$2000,USER_INPUT!$K$14:$K$2000,HYDROGRAPH!B1630),0)</f>
        <v>0</v>
      </c>
      <c r="D1630" s="132">
        <f t="shared" si="102"/>
        <v>0</v>
      </c>
      <c r="E1630" s="162">
        <f t="shared" si="104"/>
        <v>0</v>
      </c>
      <c r="F1630" s="162">
        <f t="shared" si="105"/>
        <v>0</v>
      </c>
      <c r="G1630" s="162">
        <f>FINTERP(REFERENCE!$W$17:$W$67,REFERENCE!$V$17:$V$67,HYDROGRAPH!F1630)</f>
        <v>0</v>
      </c>
      <c r="H1630" s="132">
        <f>(F1630-G1630)/2*REFERENCE!$P$19</f>
        <v>0</v>
      </c>
      <c r="I1630">
        <f>(FINTERP('STAGE-STORAGE'!$D$4:$D$54,'STAGE-STORAGE'!$A$4:$A$54,H1630))</f>
        <v>0</v>
      </c>
    </row>
    <row r="1631" spans="1:9" x14ac:dyDescent="0.25">
      <c r="A1631">
        <v>1628</v>
      </c>
      <c r="B1631" s="132">
        <f t="shared" si="103"/>
        <v>271.16666666666663</v>
      </c>
      <c r="C1631" s="162">
        <f>IF(B1631&lt;(MAX(USER_INPUT!$J$14:$J$2000)),FINTERP(USER_INPUT!$J$14:$J$2000,USER_INPUT!$K$14:$K$2000,HYDROGRAPH!B1631),0)</f>
        <v>0</v>
      </c>
      <c r="D1631" s="132">
        <f t="shared" si="102"/>
        <v>0</v>
      </c>
      <c r="E1631" s="162">
        <f t="shared" si="104"/>
        <v>0</v>
      </c>
      <c r="F1631" s="162">
        <f t="shared" si="105"/>
        <v>0</v>
      </c>
      <c r="G1631" s="162">
        <f>FINTERP(REFERENCE!$W$17:$W$67,REFERENCE!$V$17:$V$67,HYDROGRAPH!F1631)</f>
        <v>0</v>
      </c>
      <c r="H1631" s="132">
        <f>(F1631-G1631)/2*REFERENCE!$P$19</f>
        <v>0</v>
      </c>
      <c r="I1631">
        <f>(FINTERP('STAGE-STORAGE'!$D$4:$D$54,'STAGE-STORAGE'!$A$4:$A$54,H1631))</f>
        <v>0</v>
      </c>
    </row>
    <row r="1632" spans="1:9" x14ac:dyDescent="0.25">
      <c r="A1632">
        <v>1629</v>
      </c>
      <c r="B1632" s="132">
        <f t="shared" si="103"/>
        <v>271.33333333333331</v>
      </c>
      <c r="C1632" s="162">
        <f>IF(B1632&lt;(MAX(USER_INPUT!$J$14:$J$2000)),FINTERP(USER_INPUT!$J$14:$J$2000,USER_INPUT!$K$14:$K$2000,HYDROGRAPH!B1632),0)</f>
        <v>0</v>
      </c>
      <c r="D1632" s="132">
        <f t="shared" si="102"/>
        <v>0</v>
      </c>
      <c r="E1632" s="162">
        <f t="shared" si="104"/>
        <v>0</v>
      </c>
      <c r="F1632" s="162">
        <f t="shared" si="105"/>
        <v>0</v>
      </c>
      <c r="G1632" s="162">
        <f>FINTERP(REFERENCE!$W$17:$W$67,REFERENCE!$V$17:$V$67,HYDROGRAPH!F1632)</f>
        <v>0</v>
      </c>
      <c r="H1632" s="132">
        <f>(F1632-G1632)/2*REFERENCE!$P$19</f>
        <v>0</v>
      </c>
      <c r="I1632">
        <f>(FINTERP('STAGE-STORAGE'!$D$4:$D$54,'STAGE-STORAGE'!$A$4:$A$54,H1632))</f>
        <v>0</v>
      </c>
    </row>
    <row r="1633" spans="1:9" x14ac:dyDescent="0.25">
      <c r="A1633">
        <v>1630</v>
      </c>
      <c r="B1633" s="132">
        <f t="shared" si="103"/>
        <v>271.5</v>
      </c>
      <c r="C1633" s="162">
        <f>IF(B1633&lt;(MAX(USER_INPUT!$J$14:$J$2000)),FINTERP(USER_INPUT!$J$14:$J$2000,USER_INPUT!$K$14:$K$2000,HYDROGRAPH!B1633),0)</f>
        <v>0</v>
      </c>
      <c r="D1633" s="132">
        <f t="shared" si="102"/>
        <v>0</v>
      </c>
      <c r="E1633" s="162">
        <f t="shared" si="104"/>
        <v>0</v>
      </c>
      <c r="F1633" s="162">
        <f t="shared" si="105"/>
        <v>0</v>
      </c>
      <c r="G1633" s="162">
        <f>FINTERP(REFERENCE!$W$17:$W$67,REFERENCE!$V$17:$V$67,HYDROGRAPH!F1633)</f>
        <v>0</v>
      </c>
      <c r="H1633" s="132">
        <f>(F1633-G1633)/2*REFERENCE!$P$19</f>
        <v>0</v>
      </c>
      <c r="I1633">
        <f>(FINTERP('STAGE-STORAGE'!$D$4:$D$54,'STAGE-STORAGE'!$A$4:$A$54,H1633))</f>
        <v>0</v>
      </c>
    </row>
    <row r="1634" spans="1:9" x14ac:dyDescent="0.25">
      <c r="A1634">
        <v>1631</v>
      </c>
      <c r="B1634" s="132">
        <f t="shared" si="103"/>
        <v>271.66666666666663</v>
      </c>
      <c r="C1634" s="162">
        <f>IF(B1634&lt;(MAX(USER_INPUT!$J$14:$J$2000)),FINTERP(USER_INPUT!$J$14:$J$2000,USER_INPUT!$K$14:$K$2000,HYDROGRAPH!B1634),0)</f>
        <v>0</v>
      </c>
      <c r="D1634" s="132">
        <f t="shared" si="102"/>
        <v>0</v>
      </c>
      <c r="E1634" s="162">
        <f t="shared" si="104"/>
        <v>0</v>
      </c>
      <c r="F1634" s="162">
        <f t="shared" si="105"/>
        <v>0</v>
      </c>
      <c r="G1634" s="162">
        <f>FINTERP(REFERENCE!$W$17:$W$67,REFERENCE!$V$17:$V$67,HYDROGRAPH!F1634)</f>
        <v>0</v>
      </c>
      <c r="H1634" s="132">
        <f>(F1634-G1634)/2*REFERENCE!$P$19</f>
        <v>0</v>
      </c>
      <c r="I1634">
        <f>(FINTERP('STAGE-STORAGE'!$D$4:$D$54,'STAGE-STORAGE'!$A$4:$A$54,H1634))</f>
        <v>0</v>
      </c>
    </row>
    <row r="1635" spans="1:9" x14ac:dyDescent="0.25">
      <c r="A1635">
        <v>1632</v>
      </c>
      <c r="B1635" s="132">
        <f t="shared" si="103"/>
        <v>271.83333333333331</v>
      </c>
      <c r="C1635" s="162">
        <f>IF(B1635&lt;(MAX(USER_INPUT!$J$14:$J$2000)),FINTERP(USER_INPUT!$J$14:$J$2000,USER_INPUT!$K$14:$K$2000,HYDROGRAPH!B1635),0)</f>
        <v>0</v>
      </c>
      <c r="D1635" s="132">
        <f t="shared" si="102"/>
        <v>0</v>
      </c>
      <c r="E1635" s="162">
        <f t="shared" si="104"/>
        <v>0</v>
      </c>
      <c r="F1635" s="162">
        <f t="shared" si="105"/>
        <v>0</v>
      </c>
      <c r="G1635" s="162">
        <f>FINTERP(REFERENCE!$W$17:$W$67,REFERENCE!$V$17:$V$67,HYDROGRAPH!F1635)</f>
        <v>0</v>
      </c>
      <c r="H1635" s="132">
        <f>(F1635-G1635)/2*REFERENCE!$P$19</f>
        <v>0</v>
      </c>
      <c r="I1635">
        <f>(FINTERP('STAGE-STORAGE'!$D$4:$D$54,'STAGE-STORAGE'!$A$4:$A$54,H1635))</f>
        <v>0</v>
      </c>
    </row>
    <row r="1636" spans="1:9" x14ac:dyDescent="0.25">
      <c r="A1636">
        <v>1633</v>
      </c>
      <c r="B1636" s="132">
        <f t="shared" si="103"/>
        <v>272</v>
      </c>
      <c r="C1636" s="162">
        <f>IF(B1636&lt;(MAX(USER_INPUT!$J$14:$J$2000)),FINTERP(USER_INPUT!$J$14:$J$2000,USER_INPUT!$K$14:$K$2000,HYDROGRAPH!B1636),0)</f>
        <v>0</v>
      </c>
      <c r="D1636" s="132">
        <f t="shared" si="102"/>
        <v>0</v>
      </c>
      <c r="E1636" s="162">
        <f t="shared" si="104"/>
        <v>0</v>
      </c>
      <c r="F1636" s="162">
        <f t="shared" si="105"/>
        <v>0</v>
      </c>
      <c r="G1636" s="162">
        <f>FINTERP(REFERENCE!$W$17:$W$67,REFERENCE!$V$17:$V$67,HYDROGRAPH!F1636)</f>
        <v>0</v>
      </c>
      <c r="H1636" s="132">
        <f>(F1636-G1636)/2*REFERENCE!$P$19</f>
        <v>0</v>
      </c>
      <c r="I1636">
        <f>(FINTERP('STAGE-STORAGE'!$D$4:$D$54,'STAGE-STORAGE'!$A$4:$A$54,H1636))</f>
        <v>0</v>
      </c>
    </row>
    <row r="1637" spans="1:9" x14ac:dyDescent="0.25">
      <c r="A1637">
        <v>1634</v>
      </c>
      <c r="B1637" s="132">
        <f t="shared" si="103"/>
        <v>272.16666666666663</v>
      </c>
      <c r="C1637" s="162">
        <f>IF(B1637&lt;(MAX(USER_INPUT!$J$14:$J$2000)),FINTERP(USER_INPUT!$J$14:$J$2000,USER_INPUT!$K$14:$K$2000,HYDROGRAPH!B1637),0)</f>
        <v>0</v>
      </c>
      <c r="D1637" s="132">
        <f t="shared" si="102"/>
        <v>0</v>
      </c>
      <c r="E1637" s="162">
        <f t="shared" si="104"/>
        <v>0</v>
      </c>
      <c r="F1637" s="162">
        <f t="shared" si="105"/>
        <v>0</v>
      </c>
      <c r="G1637" s="162">
        <f>FINTERP(REFERENCE!$W$17:$W$67,REFERENCE!$V$17:$V$67,HYDROGRAPH!F1637)</f>
        <v>0</v>
      </c>
      <c r="H1637" s="132">
        <f>(F1637-G1637)/2*REFERENCE!$P$19</f>
        <v>0</v>
      </c>
      <c r="I1637">
        <f>(FINTERP('STAGE-STORAGE'!$D$4:$D$54,'STAGE-STORAGE'!$A$4:$A$54,H1637))</f>
        <v>0</v>
      </c>
    </row>
    <row r="1638" spans="1:9" x14ac:dyDescent="0.25">
      <c r="A1638">
        <v>1635</v>
      </c>
      <c r="B1638" s="132">
        <f t="shared" si="103"/>
        <v>272.33333333333331</v>
      </c>
      <c r="C1638" s="162">
        <f>IF(B1638&lt;(MAX(USER_INPUT!$J$14:$J$2000)),FINTERP(USER_INPUT!$J$14:$J$2000,USER_INPUT!$K$14:$K$2000,HYDROGRAPH!B1638),0)</f>
        <v>0</v>
      </c>
      <c r="D1638" s="132">
        <f t="shared" si="102"/>
        <v>0</v>
      </c>
      <c r="E1638" s="162">
        <f t="shared" si="104"/>
        <v>0</v>
      </c>
      <c r="F1638" s="162">
        <f t="shared" si="105"/>
        <v>0</v>
      </c>
      <c r="G1638" s="162">
        <f>FINTERP(REFERENCE!$W$17:$W$67,REFERENCE!$V$17:$V$67,HYDROGRAPH!F1638)</f>
        <v>0</v>
      </c>
      <c r="H1638" s="132">
        <f>(F1638-G1638)/2*REFERENCE!$P$19</f>
        <v>0</v>
      </c>
      <c r="I1638">
        <f>(FINTERP('STAGE-STORAGE'!$D$4:$D$54,'STAGE-STORAGE'!$A$4:$A$54,H1638))</f>
        <v>0</v>
      </c>
    </row>
    <row r="1639" spans="1:9" x14ac:dyDescent="0.25">
      <c r="A1639">
        <v>1636</v>
      </c>
      <c r="B1639" s="132">
        <f t="shared" si="103"/>
        <v>272.5</v>
      </c>
      <c r="C1639" s="162">
        <f>IF(B1639&lt;(MAX(USER_INPUT!$J$14:$J$2000)),FINTERP(USER_INPUT!$J$14:$J$2000,USER_INPUT!$K$14:$K$2000,HYDROGRAPH!B1639),0)</f>
        <v>0</v>
      </c>
      <c r="D1639" s="132">
        <f t="shared" si="102"/>
        <v>0</v>
      </c>
      <c r="E1639" s="162">
        <f t="shared" si="104"/>
        <v>0</v>
      </c>
      <c r="F1639" s="162">
        <f t="shared" si="105"/>
        <v>0</v>
      </c>
      <c r="G1639" s="162">
        <f>FINTERP(REFERENCE!$W$17:$W$67,REFERENCE!$V$17:$V$67,HYDROGRAPH!F1639)</f>
        <v>0</v>
      </c>
      <c r="H1639" s="132">
        <f>(F1639-G1639)/2*REFERENCE!$P$19</f>
        <v>0</v>
      </c>
      <c r="I1639">
        <f>(FINTERP('STAGE-STORAGE'!$D$4:$D$54,'STAGE-STORAGE'!$A$4:$A$54,H1639))</f>
        <v>0</v>
      </c>
    </row>
    <row r="1640" spans="1:9" x14ac:dyDescent="0.25">
      <c r="A1640">
        <v>1637</v>
      </c>
      <c r="B1640" s="132">
        <f t="shared" si="103"/>
        <v>272.66666666666663</v>
      </c>
      <c r="C1640" s="162">
        <f>IF(B1640&lt;(MAX(USER_INPUT!$J$14:$J$2000)),FINTERP(USER_INPUT!$J$14:$J$2000,USER_INPUT!$K$14:$K$2000,HYDROGRAPH!B1640),0)</f>
        <v>0</v>
      </c>
      <c r="D1640" s="132">
        <f t="shared" si="102"/>
        <v>0</v>
      </c>
      <c r="E1640" s="162">
        <f t="shared" si="104"/>
        <v>0</v>
      </c>
      <c r="F1640" s="162">
        <f t="shared" si="105"/>
        <v>0</v>
      </c>
      <c r="G1640" s="162">
        <f>FINTERP(REFERENCE!$W$17:$W$67,REFERENCE!$V$17:$V$67,HYDROGRAPH!F1640)</f>
        <v>0</v>
      </c>
      <c r="H1640" s="132">
        <f>(F1640-G1640)/2*REFERENCE!$P$19</f>
        <v>0</v>
      </c>
      <c r="I1640">
        <f>(FINTERP('STAGE-STORAGE'!$D$4:$D$54,'STAGE-STORAGE'!$A$4:$A$54,H1640))</f>
        <v>0</v>
      </c>
    </row>
    <row r="1641" spans="1:9" x14ac:dyDescent="0.25">
      <c r="A1641">
        <v>1638</v>
      </c>
      <c r="B1641" s="132">
        <f t="shared" si="103"/>
        <v>272.83333333333331</v>
      </c>
      <c r="C1641" s="162">
        <f>IF(B1641&lt;(MAX(USER_INPUT!$J$14:$J$2000)),FINTERP(USER_INPUT!$J$14:$J$2000,USER_INPUT!$K$14:$K$2000,HYDROGRAPH!B1641),0)</f>
        <v>0</v>
      </c>
      <c r="D1641" s="132">
        <f t="shared" si="102"/>
        <v>0</v>
      </c>
      <c r="E1641" s="162">
        <f t="shared" si="104"/>
        <v>0</v>
      </c>
      <c r="F1641" s="162">
        <f t="shared" si="105"/>
        <v>0</v>
      </c>
      <c r="G1641" s="162">
        <f>FINTERP(REFERENCE!$W$17:$W$67,REFERENCE!$V$17:$V$67,HYDROGRAPH!F1641)</f>
        <v>0</v>
      </c>
      <c r="H1641" s="132">
        <f>(F1641-G1641)/2*REFERENCE!$P$19</f>
        <v>0</v>
      </c>
      <c r="I1641">
        <f>(FINTERP('STAGE-STORAGE'!$D$4:$D$54,'STAGE-STORAGE'!$A$4:$A$54,H1641))</f>
        <v>0</v>
      </c>
    </row>
    <row r="1642" spans="1:9" x14ac:dyDescent="0.25">
      <c r="A1642">
        <v>1639</v>
      </c>
      <c r="B1642" s="132">
        <f t="shared" si="103"/>
        <v>273</v>
      </c>
      <c r="C1642" s="162">
        <f>IF(B1642&lt;(MAX(USER_INPUT!$J$14:$J$2000)),FINTERP(USER_INPUT!$J$14:$J$2000,USER_INPUT!$K$14:$K$2000,HYDROGRAPH!B1642),0)</f>
        <v>0</v>
      </c>
      <c r="D1642" s="132">
        <f t="shared" si="102"/>
        <v>0</v>
      </c>
      <c r="E1642" s="162">
        <f t="shared" si="104"/>
        <v>0</v>
      </c>
      <c r="F1642" s="162">
        <f t="shared" si="105"/>
        <v>0</v>
      </c>
      <c r="G1642" s="162">
        <f>FINTERP(REFERENCE!$W$17:$W$67,REFERENCE!$V$17:$V$67,HYDROGRAPH!F1642)</f>
        <v>0</v>
      </c>
      <c r="H1642" s="132">
        <f>(F1642-G1642)/2*REFERENCE!$P$19</f>
        <v>0</v>
      </c>
      <c r="I1642">
        <f>(FINTERP('STAGE-STORAGE'!$D$4:$D$54,'STAGE-STORAGE'!$A$4:$A$54,H1642))</f>
        <v>0</v>
      </c>
    </row>
    <row r="1643" spans="1:9" x14ac:dyDescent="0.25">
      <c r="A1643">
        <v>1640</v>
      </c>
      <c r="B1643" s="132">
        <f t="shared" si="103"/>
        <v>273.16666666666663</v>
      </c>
      <c r="C1643" s="162">
        <f>IF(B1643&lt;(MAX(USER_INPUT!$J$14:$J$2000)),FINTERP(USER_INPUT!$J$14:$J$2000,USER_INPUT!$K$14:$K$2000,HYDROGRAPH!B1643),0)</f>
        <v>0</v>
      </c>
      <c r="D1643" s="132">
        <f t="shared" si="102"/>
        <v>0</v>
      </c>
      <c r="E1643" s="162">
        <f t="shared" si="104"/>
        <v>0</v>
      </c>
      <c r="F1643" s="162">
        <f t="shared" si="105"/>
        <v>0</v>
      </c>
      <c r="G1643" s="162">
        <f>FINTERP(REFERENCE!$W$17:$W$67,REFERENCE!$V$17:$V$67,HYDROGRAPH!F1643)</f>
        <v>0</v>
      </c>
      <c r="H1643" s="132">
        <f>(F1643-G1643)/2*REFERENCE!$P$19</f>
        <v>0</v>
      </c>
      <c r="I1643">
        <f>(FINTERP('STAGE-STORAGE'!$D$4:$D$54,'STAGE-STORAGE'!$A$4:$A$54,H1643))</f>
        <v>0</v>
      </c>
    </row>
    <row r="1644" spans="1:9" x14ac:dyDescent="0.25">
      <c r="A1644">
        <v>1641</v>
      </c>
      <c r="B1644" s="132">
        <f t="shared" si="103"/>
        <v>273.33333333333331</v>
      </c>
      <c r="C1644" s="162">
        <f>IF(B1644&lt;(MAX(USER_INPUT!$J$14:$J$2000)),FINTERP(USER_INPUT!$J$14:$J$2000,USER_INPUT!$K$14:$K$2000,HYDROGRAPH!B1644),0)</f>
        <v>0</v>
      </c>
      <c r="D1644" s="132">
        <f t="shared" si="102"/>
        <v>0</v>
      </c>
      <c r="E1644" s="162">
        <f t="shared" si="104"/>
        <v>0</v>
      </c>
      <c r="F1644" s="162">
        <f t="shared" si="105"/>
        <v>0</v>
      </c>
      <c r="G1644" s="162">
        <f>FINTERP(REFERENCE!$W$17:$W$67,REFERENCE!$V$17:$V$67,HYDROGRAPH!F1644)</f>
        <v>0</v>
      </c>
      <c r="H1644" s="132">
        <f>(F1644-G1644)/2*REFERENCE!$P$19</f>
        <v>0</v>
      </c>
      <c r="I1644">
        <f>(FINTERP('STAGE-STORAGE'!$D$4:$D$54,'STAGE-STORAGE'!$A$4:$A$54,H1644))</f>
        <v>0</v>
      </c>
    </row>
    <row r="1645" spans="1:9" x14ac:dyDescent="0.25">
      <c r="A1645">
        <v>1642</v>
      </c>
      <c r="B1645" s="132">
        <f t="shared" si="103"/>
        <v>273.5</v>
      </c>
      <c r="C1645" s="162">
        <f>IF(B1645&lt;(MAX(USER_INPUT!$J$14:$J$2000)),FINTERP(USER_INPUT!$J$14:$J$2000,USER_INPUT!$K$14:$K$2000,HYDROGRAPH!B1645),0)</f>
        <v>0</v>
      </c>
      <c r="D1645" s="132">
        <f t="shared" si="102"/>
        <v>0</v>
      </c>
      <c r="E1645" s="162">
        <f t="shared" si="104"/>
        <v>0</v>
      </c>
      <c r="F1645" s="162">
        <f t="shared" si="105"/>
        <v>0</v>
      </c>
      <c r="G1645" s="162">
        <f>FINTERP(REFERENCE!$W$17:$W$67,REFERENCE!$V$17:$V$67,HYDROGRAPH!F1645)</f>
        <v>0</v>
      </c>
      <c r="H1645" s="132">
        <f>(F1645-G1645)/2*REFERENCE!$P$19</f>
        <v>0</v>
      </c>
      <c r="I1645">
        <f>(FINTERP('STAGE-STORAGE'!$D$4:$D$54,'STAGE-STORAGE'!$A$4:$A$54,H1645))</f>
        <v>0</v>
      </c>
    </row>
    <row r="1646" spans="1:9" x14ac:dyDescent="0.25">
      <c r="A1646">
        <v>1643</v>
      </c>
      <c r="B1646" s="132">
        <f t="shared" si="103"/>
        <v>273.66666666666663</v>
      </c>
      <c r="C1646" s="162">
        <f>IF(B1646&lt;(MAX(USER_INPUT!$J$14:$J$2000)),FINTERP(USER_INPUT!$J$14:$J$2000,USER_INPUT!$K$14:$K$2000,HYDROGRAPH!B1646),0)</f>
        <v>0</v>
      </c>
      <c r="D1646" s="132">
        <f t="shared" si="102"/>
        <v>0</v>
      </c>
      <c r="E1646" s="162">
        <f t="shared" si="104"/>
        <v>0</v>
      </c>
      <c r="F1646" s="162">
        <f t="shared" si="105"/>
        <v>0</v>
      </c>
      <c r="G1646" s="162">
        <f>FINTERP(REFERENCE!$W$17:$W$67,REFERENCE!$V$17:$V$67,HYDROGRAPH!F1646)</f>
        <v>0</v>
      </c>
      <c r="H1646" s="132">
        <f>(F1646-G1646)/2*REFERENCE!$P$19</f>
        <v>0</v>
      </c>
      <c r="I1646">
        <f>(FINTERP('STAGE-STORAGE'!$D$4:$D$54,'STAGE-STORAGE'!$A$4:$A$54,H1646))</f>
        <v>0</v>
      </c>
    </row>
    <row r="1647" spans="1:9" x14ac:dyDescent="0.25">
      <c r="A1647">
        <v>1644</v>
      </c>
      <c r="B1647" s="132">
        <f t="shared" si="103"/>
        <v>273.83333333333331</v>
      </c>
      <c r="C1647" s="162">
        <f>IF(B1647&lt;(MAX(USER_INPUT!$J$14:$J$2000)),FINTERP(USER_INPUT!$J$14:$J$2000,USER_INPUT!$K$14:$K$2000,HYDROGRAPH!B1647),0)</f>
        <v>0</v>
      </c>
      <c r="D1647" s="132">
        <f t="shared" si="102"/>
        <v>0</v>
      </c>
      <c r="E1647" s="162">
        <f t="shared" si="104"/>
        <v>0</v>
      </c>
      <c r="F1647" s="162">
        <f t="shared" si="105"/>
        <v>0</v>
      </c>
      <c r="G1647" s="162">
        <f>FINTERP(REFERENCE!$W$17:$W$67,REFERENCE!$V$17:$V$67,HYDROGRAPH!F1647)</f>
        <v>0</v>
      </c>
      <c r="H1647" s="132">
        <f>(F1647-G1647)/2*REFERENCE!$P$19</f>
        <v>0</v>
      </c>
      <c r="I1647">
        <f>(FINTERP('STAGE-STORAGE'!$D$4:$D$54,'STAGE-STORAGE'!$A$4:$A$54,H1647))</f>
        <v>0</v>
      </c>
    </row>
    <row r="1648" spans="1:9" x14ac:dyDescent="0.25">
      <c r="A1648">
        <v>1645</v>
      </c>
      <c r="B1648" s="132">
        <f t="shared" si="103"/>
        <v>274</v>
      </c>
      <c r="C1648" s="162">
        <f>IF(B1648&lt;(MAX(USER_INPUT!$J$14:$J$2000)),FINTERP(USER_INPUT!$J$14:$J$2000,USER_INPUT!$K$14:$K$2000,HYDROGRAPH!B1648),0)</f>
        <v>0</v>
      </c>
      <c r="D1648" s="132">
        <f t="shared" si="102"/>
        <v>0</v>
      </c>
      <c r="E1648" s="162">
        <f t="shared" si="104"/>
        <v>0</v>
      </c>
      <c r="F1648" s="162">
        <f t="shared" si="105"/>
        <v>0</v>
      </c>
      <c r="G1648" s="162">
        <f>FINTERP(REFERENCE!$W$17:$W$67,REFERENCE!$V$17:$V$67,HYDROGRAPH!F1648)</f>
        <v>0</v>
      </c>
      <c r="H1648" s="132">
        <f>(F1648-G1648)/2*REFERENCE!$P$19</f>
        <v>0</v>
      </c>
      <c r="I1648">
        <f>(FINTERP('STAGE-STORAGE'!$D$4:$D$54,'STAGE-STORAGE'!$A$4:$A$54,H1648))</f>
        <v>0</v>
      </c>
    </row>
    <row r="1649" spans="1:9" x14ac:dyDescent="0.25">
      <c r="A1649">
        <v>1646</v>
      </c>
      <c r="B1649" s="132">
        <f t="shared" si="103"/>
        <v>274.16666666666663</v>
      </c>
      <c r="C1649" s="162">
        <f>IF(B1649&lt;(MAX(USER_INPUT!$J$14:$J$2000)),FINTERP(USER_INPUT!$J$14:$J$2000,USER_INPUT!$K$14:$K$2000,HYDROGRAPH!B1649),0)</f>
        <v>0</v>
      </c>
      <c r="D1649" s="132">
        <f t="shared" si="102"/>
        <v>0</v>
      </c>
      <c r="E1649" s="162">
        <f t="shared" si="104"/>
        <v>0</v>
      </c>
      <c r="F1649" s="162">
        <f t="shared" si="105"/>
        <v>0</v>
      </c>
      <c r="G1649" s="162">
        <f>FINTERP(REFERENCE!$W$17:$W$67,REFERENCE!$V$17:$V$67,HYDROGRAPH!F1649)</f>
        <v>0</v>
      </c>
      <c r="H1649" s="132">
        <f>(F1649-G1649)/2*REFERENCE!$P$19</f>
        <v>0</v>
      </c>
      <c r="I1649">
        <f>(FINTERP('STAGE-STORAGE'!$D$4:$D$54,'STAGE-STORAGE'!$A$4:$A$54,H1649))</f>
        <v>0</v>
      </c>
    </row>
    <row r="1650" spans="1:9" x14ac:dyDescent="0.25">
      <c r="A1650">
        <v>1647</v>
      </c>
      <c r="B1650" s="132">
        <f t="shared" si="103"/>
        <v>274.33333333333331</v>
      </c>
      <c r="C1650" s="162">
        <f>IF(B1650&lt;(MAX(USER_INPUT!$J$14:$J$2000)),FINTERP(USER_INPUT!$J$14:$J$2000,USER_INPUT!$K$14:$K$2000,HYDROGRAPH!B1650),0)</f>
        <v>0</v>
      </c>
      <c r="D1650" s="132">
        <f t="shared" si="102"/>
        <v>0</v>
      </c>
      <c r="E1650" s="162">
        <f t="shared" si="104"/>
        <v>0</v>
      </c>
      <c r="F1650" s="162">
        <f t="shared" si="105"/>
        <v>0</v>
      </c>
      <c r="G1650" s="162">
        <f>FINTERP(REFERENCE!$W$17:$W$67,REFERENCE!$V$17:$V$67,HYDROGRAPH!F1650)</f>
        <v>0</v>
      </c>
      <c r="H1650" s="132">
        <f>(F1650-G1650)/2*REFERENCE!$P$19</f>
        <v>0</v>
      </c>
      <c r="I1650">
        <f>(FINTERP('STAGE-STORAGE'!$D$4:$D$54,'STAGE-STORAGE'!$A$4:$A$54,H1650))</f>
        <v>0</v>
      </c>
    </row>
    <row r="1651" spans="1:9" x14ac:dyDescent="0.25">
      <c r="A1651">
        <v>1648</v>
      </c>
      <c r="B1651" s="132">
        <f t="shared" si="103"/>
        <v>274.5</v>
      </c>
      <c r="C1651" s="162">
        <f>IF(B1651&lt;(MAX(USER_INPUT!$J$14:$J$2000)),FINTERP(USER_INPUT!$J$14:$J$2000,USER_INPUT!$K$14:$K$2000,HYDROGRAPH!B1651),0)</f>
        <v>0</v>
      </c>
      <c r="D1651" s="132">
        <f t="shared" si="102"/>
        <v>0</v>
      </c>
      <c r="E1651" s="162">
        <f t="shared" si="104"/>
        <v>0</v>
      </c>
      <c r="F1651" s="162">
        <f t="shared" si="105"/>
        <v>0</v>
      </c>
      <c r="G1651" s="162">
        <f>FINTERP(REFERENCE!$W$17:$W$67,REFERENCE!$V$17:$V$67,HYDROGRAPH!F1651)</f>
        <v>0</v>
      </c>
      <c r="H1651" s="132">
        <f>(F1651-G1651)/2*REFERENCE!$P$19</f>
        <v>0</v>
      </c>
      <c r="I1651">
        <f>(FINTERP('STAGE-STORAGE'!$D$4:$D$54,'STAGE-STORAGE'!$A$4:$A$54,H1651))</f>
        <v>0</v>
      </c>
    </row>
    <row r="1652" spans="1:9" x14ac:dyDescent="0.25">
      <c r="A1652">
        <v>1649</v>
      </c>
      <c r="B1652" s="132">
        <f t="shared" si="103"/>
        <v>274.66666666666663</v>
      </c>
      <c r="C1652" s="162">
        <f>IF(B1652&lt;(MAX(USER_INPUT!$J$14:$J$2000)),FINTERP(USER_INPUT!$J$14:$J$2000,USER_INPUT!$K$14:$K$2000,HYDROGRAPH!B1652),0)</f>
        <v>0</v>
      </c>
      <c r="D1652" s="132">
        <f t="shared" si="102"/>
        <v>0</v>
      </c>
      <c r="E1652" s="162">
        <f t="shared" si="104"/>
        <v>0</v>
      </c>
      <c r="F1652" s="162">
        <f t="shared" si="105"/>
        <v>0</v>
      </c>
      <c r="G1652" s="162">
        <f>FINTERP(REFERENCE!$W$17:$W$67,REFERENCE!$V$17:$V$67,HYDROGRAPH!F1652)</f>
        <v>0</v>
      </c>
      <c r="H1652" s="132">
        <f>(F1652-G1652)/2*REFERENCE!$P$19</f>
        <v>0</v>
      </c>
      <c r="I1652">
        <f>(FINTERP('STAGE-STORAGE'!$D$4:$D$54,'STAGE-STORAGE'!$A$4:$A$54,H1652))</f>
        <v>0</v>
      </c>
    </row>
    <row r="1653" spans="1:9" x14ac:dyDescent="0.25">
      <c r="A1653">
        <v>1650</v>
      </c>
      <c r="B1653" s="132">
        <f t="shared" si="103"/>
        <v>274.83333333333331</v>
      </c>
      <c r="C1653" s="162">
        <f>IF(B1653&lt;(MAX(USER_INPUT!$J$14:$J$2000)),FINTERP(USER_INPUT!$J$14:$J$2000,USER_INPUT!$K$14:$K$2000,HYDROGRAPH!B1653),0)</f>
        <v>0</v>
      </c>
      <c r="D1653" s="132">
        <f t="shared" si="102"/>
        <v>0</v>
      </c>
      <c r="E1653" s="162">
        <f t="shared" si="104"/>
        <v>0</v>
      </c>
      <c r="F1653" s="162">
        <f t="shared" si="105"/>
        <v>0</v>
      </c>
      <c r="G1653" s="162">
        <f>FINTERP(REFERENCE!$W$17:$W$67,REFERENCE!$V$17:$V$67,HYDROGRAPH!F1653)</f>
        <v>0</v>
      </c>
      <c r="H1653" s="132">
        <f>(F1653-G1653)/2*REFERENCE!$P$19</f>
        <v>0</v>
      </c>
      <c r="I1653">
        <f>(FINTERP('STAGE-STORAGE'!$D$4:$D$54,'STAGE-STORAGE'!$A$4:$A$54,H1653))</f>
        <v>0</v>
      </c>
    </row>
    <row r="1654" spans="1:9" x14ac:dyDescent="0.25">
      <c r="A1654">
        <v>1651</v>
      </c>
      <c r="B1654" s="132">
        <f t="shared" si="103"/>
        <v>275</v>
      </c>
      <c r="C1654" s="162">
        <f>IF(B1654&lt;(MAX(USER_INPUT!$J$14:$J$2000)),FINTERP(USER_INPUT!$J$14:$J$2000,USER_INPUT!$K$14:$K$2000,HYDROGRAPH!B1654),0)</f>
        <v>0</v>
      </c>
      <c r="D1654" s="132">
        <f t="shared" si="102"/>
        <v>0</v>
      </c>
      <c r="E1654" s="162">
        <f t="shared" si="104"/>
        <v>0</v>
      </c>
      <c r="F1654" s="162">
        <f t="shared" si="105"/>
        <v>0</v>
      </c>
      <c r="G1654" s="162">
        <f>FINTERP(REFERENCE!$W$17:$W$67,REFERENCE!$V$17:$V$67,HYDROGRAPH!F1654)</f>
        <v>0</v>
      </c>
      <c r="H1654" s="132">
        <f>(F1654-G1654)/2*REFERENCE!$P$19</f>
        <v>0</v>
      </c>
      <c r="I1654">
        <f>(FINTERP('STAGE-STORAGE'!$D$4:$D$54,'STAGE-STORAGE'!$A$4:$A$54,H1654))</f>
        <v>0</v>
      </c>
    </row>
    <row r="1655" spans="1:9" x14ac:dyDescent="0.25">
      <c r="A1655">
        <v>1652</v>
      </c>
      <c r="B1655" s="132">
        <f t="shared" si="103"/>
        <v>275.16666666666663</v>
      </c>
      <c r="C1655" s="162">
        <f>IF(B1655&lt;(MAX(USER_INPUT!$J$14:$J$2000)),FINTERP(USER_INPUT!$J$14:$J$2000,USER_INPUT!$K$14:$K$2000,HYDROGRAPH!B1655),0)</f>
        <v>0</v>
      </c>
      <c r="D1655" s="132">
        <f t="shared" si="102"/>
        <v>0</v>
      </c>
      <c r="E1655" s="162">
        <f t="shared" si="104"/>
        <v>0</v>
      </c>
      <c r="F1655" s="162">
        <f t="shared" si="105"/>
        <v>0</v>
      </c>
      <c r="G1655" s="162">
        <f>FINTERP(REFERENCE!$W$17:$W$67,REFERENCE!$V$17:$V$67,HYDROGRAPH!F1655)</f>
        <v>0</v>
      </c>
      <c r="H1655" s="132">
        <f>(F1655-G1655)/2*REFERENCE!$P$19</f>
        <v>0</v>
      </c>
      <c r="I1655">
        <f>(FINTERP('STAGE-STORAGE'!$D$4:$D$54,'STAGE-STORAGE'!$A$4:$A$54,H1655))</f>
        <v>0</v>
      </c>
    </row>
    <row r="1656" spans="1:9" x14ac:dyDescent="0.25">
      <c r="A1656">
        <v>1653</v>
      </c>
      <c r="B1656" s="132">
        <f t="shared" si="103"/>
        <v>275.33333333333331</v>
      </c>
      <c r="C1656" s="162">
        <f>IF(B1656&lt;(MAX(USER_INPUT!$J$14:$J$2000)),FINTERP(USER_INPUT!$J$14:$J$2000,USER_INPUT!$K$14:$K$2000,HYDROGRAPH!B1656),0)</f>
        <v>0</v>
      </c>
      <c r="D1656" s="132">
        <f t="shared" si="102"/>
        <v>0</v>
      </c>
      <c r="E1656" s="162">
        <f t="shared" si="104"/>
        <v>0</v>
      </c>
      <c r="F1656" s="162">
        <f t="shared" si="105"/>
        <v>0</v>
      </c>
      <c r="G1656" s="162">
        <f>FINTERP(REFERENCE!$W$17:$W$67,REFERENCE!$V$17:$V$67,HYDROGRAPH!F1656)</f>
        <v>0</v>
      </c>
      <c r="H1656" s="132">
        <f>(F1656-G1656)/2*REFERENCE!$P$19</f>
        <v>0</v>
      </c>
      <c r="I1656">
        <f>(FINTERP('STAGE-STORAGE'!$D$4:$D$54,'STAGE-STORAGE'!$A$4:$A$54,H1656))</f>
        <v>0</v>
      </c>
    </row>
    <row r="1657" spans="1:9" x14ac:dyDescent="0.25">
      <c r="A1657">
        <v>1654</v>
      </c>
      <c r="B1657" s="132">
        <f t="shared" si="103"/>
        <v>275.5</v>
      </c>
      <c r="C1657" s="162">
        <f>IF(B1657&lt;(MAX(USER_INPUT!$J$14:$J$2000)),FINTERP(USER_INPUT!$J$14:$J$2000,USER_INPUT!$K$14:$K$2000,HYDROGRAPH!B1657),0)</f>
        <v>0</v>
      </c>
      <c r="D1657" s="132">
        <f t="shared" si="102"/>
        <v>0</v>
      </c>
      <c r="E1657" s="162">
        <f t="shared" si="104"/>
        <v>0</v>
      </c>
      <c r="F1657" s="162">
        <f t="shared" si="105"/>
        <v>0</v>
      </c>
      <c r="G1657" s="162">
        <f>FINTERP(REFERENCE!$W$17:$W$67,REFERENCE!$V$17:$V$67,HYDROGRAPH!F1657)</f>
        <v>0</v>
      </c>
      <c r="H1657" s="132">
        <f>(F1657-G1657)/2*REFERENCE!$P$19</f>
        <v>0</v>
      </c>
      <c r="I1657">
        <f>(FINTERP('STAGE-STORAGE'!$D$4:$D$54,'STAGE-STORAGE'!$A$4:$A$54,H1657))</f>
        <v>0</v>
      </c>
    </row>
    <row r="1658" spans="1:9" x14ac:dyDescent="0.25">
      <c r="A1658">
        <v>1655</v>
      </c>
      <c r="B1658" s="132">
        <f t="shared" si="103"/>
        <v>275.66666666666663</v>
      </c>
      <c r="C1658" s="162">
        <f>IF(B1658&lt;(MAX(USER_INPUT!$J$14:$J$2000)),FINTERP(USER_INPUT!$J$14:$J$2000,USER_INPUT!$K$14:$K$2000,HYDROGRAPH!B1658),0)</f>
        <v>0</v>
      </c>
      <c r="D1658" s="132">
        <f t="shared" si="102"/>
        <v>0</v>
      </c>
      <c r="E1658" s="162">
        <f t="shared" si="104"/>
        <v>0</v>
      </c>
      <c r="F1658" s="162">
        <f t="shared" si="105"/>
        <v>0</v>
      </c>
      <c r="G1658" s="162">
        <f>FINTERP(REFERENCE!$W$17:$W$67,REFERENCE!$V$17:$V$67,HYDROGRAPH!F1658)</f>
        <v>0</v>
      </c>
      <c r="H1658" s="132">
        <f>(F1658-G1658)/2*REFERENCE!$P$19</f>
        <v>0</v>
      </c>
      <c r="I1658">
        <f>(FINTERP('STAGE-STORAGE'!$D$4:$D$54,'STAGE-STORAGE'!$A$4:$A$54,H1658))</f>
        <v>0</v>
      </c>
    </row>
    <row r="1659" spans="1:9" x14ac:dyDescent="0.25">
      <c r="A1659">
        <v>1656</v>
      </c>
      <c r="B1659" s="132">
        <f t="shared" si="103"/>
        <v>275.83333333333331</v>
      </c>
      <c r="C1659" s="162">
        <f>IF(B1659&lt;(MAX(USER_INPUT!$J$14:$J$2000)),FINTERP(USER_INPUT!$J$14:$J$2000,USER_INPUT!$K$14:$K$2000,HYDROGRAPH!B1659),0)</f>
        <v>0</v>
      </c>
      <c r="D1659" s="132">
        <f t="shared" si="102"/>
        <v>0</v>
      </c>
      <c r="E1659" s="162">
        <f t="shared" si="104"/>
        <v>0</v>
      </c>
      <c r="F1659" s="162">
        <f t="shared" si="105"/>
        <v>0</v>
      </c>
      <c r="G1659" s="162">
        <f>FINTERP(REFERENCE!$W$17:$W$67,REFERENCE!$V$17:$V$67,HYDROGRAPH!F1659)</f>
        <v>0</v>
      </c>
      <c r="H1659" s="132">
        <f>(F1659-G1659)/2*REFERENCE!$P$19</f>
        <v>0</v>
      </c>
      <c r="I1659">
        <f>(FINTERP('STAGE-STORAGE'!$D$4:$D$54,'STAGE-STORAGE'!$A$4:$A$54,H1659))</f>
        <v>0</v>
      </c>
    </row>
    <row r="1660" spans="1:9" x14ac:dyDescent="0.25">
      <c r="A1660">
        <v>1657</v>
      </c>
      <c r="B1660" s="132">
        <f t="shared" si="103"/>
        <v>276</v>
      </c>
      <c r="C1660" s="162">
        <f>IF(B1660&lt;(MAX(USER_INPUT!$J$14:$J$2000)),FINTERP(USER_INPUT!$J$14:$J$2000,USER_INPUT!$K$14:$K$2000,HYDROGRAPH!B1660),0)</f>
        <v>0</v>
      </c>
      <c r="D1660" s="132">
        <f t="shared" si="102"/>
        <v>0</v>
      </c>
      <c r="E1660" s="162">
        <f t="shared" si="104"/>
        <v>0</v>
      </c>
      <c r="F1660" s="162">
        <f t="shared" si="105"/>
        <v>0</v>
      </c>
      <c r="G1660" s="162">
        <f>FINTERP(REFERENCE!$W$17:$W$67,REFERENCE!$V$17:$V$67,HYDROGRAPH!F1660)</f>
        <v>0</v>
      </c>
      <c r="H1660" s="132">
        <f>(F1660-G1660)/2*REFERENCE!$P$19</f>
        <v>0</v>
      </c>
      <c r="I1660">
        <f>(FINTERP('STAGE-STORAGE'!$D$4:$D$54,'STAGE-STORAGE'!$A$4:$A$54,H1660))</f>
        <v>0</v>
      </c>
    </row>
    <row r="1661" spans="1:9" x14ac:dyDescent="0.25">
      <c r="A1661">
        <v>1658</v>
      </c>
      <c r="B1661" s="132">
        <f t="shared" si="103"/>
        <v>276.16666666666663</v>
      </c>
      <c r="C1661" s="162">
        <f>IF(B1661&lt;(MAX(USER_INPUT!$J$14:$J$2000)),FINTERP(USER_INPUT!$J$14:$J$2000,USER_INPUT!$K$14:$K$2000,HYDROGRAPH!B1661),0)</f>
        <v>0</v>
      </c>
      <c r="D1661" s="132">
        <f t="shared" si="102"/>
        <v>0</v>
      </c>
      <c r="E1661" s="162">
        <f t="shared" si="104"/>
        <v>0</v>
      </c>
      <c r="F1661" s="162">
        <f t="shared" si="105"/>
        <v>0</v>
      </c>
      <c r="G1661" s="162">
        <f>FINTERP(REFERENCE!$W$17:$W$67,REFERENCE!$V$17:$V$67,HYDROGRAPH!F1661)</f>
        <v>0</v>
      </c>
      <c r="H1661" s="132">
        <f>(F1661-G1661)/2*REFERENCE!$P$19</f>
        <v>0</v>
      </c>
      <c r="I1661">
        <f>(FINTERP('STAGE-STORAGE'!$D$4:$D$54,'STAGE-STORAGE'!$A$4:$A$54,H1661))</f>
        <v>0</v>
      </c>
    </row>
    <row r="1662" spans="1:9" x14ac:dyDescent="0.25">
      <c r="A1662">
        <v>1659</v>
      </c>
      <c r="B1662" s="132">
        <f t="shared" si="103"/>
        <v>276.33333333333331</v>
      </c>
      <c r="C1662" s="162">
        <f>IF(B1662&lt;(MAX(USER_INPUT!$J$14:$J$2000)),FINTERP(USER_INPUT!$J$14:$J$2000,USER_INPUT!$K$14:$K$2000,HYDROGRAPH!B1662),0)</f>
        <v>0</v>
      </c>
      <c r="D1662" s="132">
        <f t="shared" si="102"/>
        <v>0</v>
      </c>
      <c r="E1662" s="162">
        <f t="shared" si="104"/>
        <v>0</v>
      </c>
      <c r="F1662" s="162">
        <f t="shared" si="105"/>
        <v>0</v>
      </c>
      <c r="G1662" s="162">
        <f>FINTERP(REFERENCE!$W$17:$W$67,REFERENCE!$V$17:$V$67,HYDROGRAPH!F1662)</f>
        <v>0</v>
      </c>
      <c r="H1662" s="132">
        <f>(F1662-G1662)/2*REFERENCE!$P$19</f>
        <v>0</v>
      </c>
      <c r="I1662">
        <f>(FINTERP('STAGE-STORAGE'!$D$4:$D$54,'STAGE-STORAGE'!$A$4:$A$54,H1662))</f>
        <v>0</v>
      </c>
    </row>
    <row r="1663" spans="1:9" x14ac:dyDescent="0.25">
      <c r="A1663">
        <v>1660</v>
      </c>
      <c r="B1663" s="132">
        <f t="shared" si="103"/>
        <v>276.5</v>
      </c>
      <c r="C1663" s="162">
        <f>IF(B1663&lt;(MAX(USER_INPUT!$J$14:$J$2000)),FINTERP(USER_INPUT!$J$14:$J$2000,USER_INPUT!$K$14:$K$2000,HYDROGRAPH!B1663),0)</f>
        <v>0</v>
      </c>
      <c r="D1663" s="132">
        <f t="shared" si="102"/>
        <v>0</v>
      </c>
      <c r="E1663" s="162">
        <f t="shared" si="104"/>
        <v>0</v>
      </c>
      <c r="F1663" s="162">
        <f t="shared" si="105"/>
        <v>0</v>
      </c>
      <c r="G1663" s="162">
        <f>FINTERP(REFERENCE!$W$17:$W$67,REFERENCE!$V$17:$V$67,HYDROGRAPH!F1663)</f>
        <v>0</v>
      </c>
      <c r="H1663" s="132">
        <f>(F1663-G1663)/2*REFERENCE!$P$19</f>
        <v>0</v>
      </c>
      <c r="I1663">
        <f>(FINTERP('STAGE-STORAGE'!$D$4:$D$54,'STAGE-STORAGE'!$A$4:$A$54,H1663))</f>
        <v>0</v>
      </c>
    </row>
    <row r="1664" spans="1:9" x14ac:dyDescent="0.25">
      <c r="A1664">
        <v>1661</v>
      </c>
      <c r="B1664" s="132">
        <f t="shared" si="103"/>
        <v>276.66666666666663</v>
      </c>
      <c r="C1664" s="162">
        <f>IF(B1664&lt;(MAX(USER_INPUT!$J$14:$J$2000)),FINTERP(USER_INPUT!$J$14:$J$2000,USER_INPUT!$K$14:$K$2000,HYDROGRAPH!B1664),0)</f>
        <v>0</v>
      </c>
      <c r="D1664" s="132">
        <f t="shared" si="102"/>
        <v>0</v>
      </c>
      <c r="E1664" s="162">
        <f t="shared" si="104"/>
        <v>0</v>
      </c>
      <c r="F1664" s="162">
        <f t="shared" si="105"/>
        <v>0</v>
      </c>
      <c r="G1664" s="162">
        <f>FINTERP(REFERENCE!$W$17:$W$67,REFERENCE!$V$17:$V$67,HYDROGRAPH!F1664)</f>
        <v>0</v>
      </c>
      <c r="H1664" s="132">
        <f>(F1664-G1664)/2*REFERENCE!$P$19</f>
        <v>0</v>
      </c>
      <c r="I1664">
        <f>(FINTERP('STAGE-STORAGE'!$D$4:$D$54,'STAGE-STORAGE'!$A$4:$A$54,H1664))</f>
        <v>0</v>
      </c>
    </row>
    <row r="1665" spans="1:9" x14ac:dyDescent="0.25">
      <c r="A1665">
        <v>1662</v>
      </c>
      <c r="B1665" s="132">
        <f t="shared" si="103"/>
        <v>276.83333333333331</v>
      </c>
      <c r="C1665" s="162">
        <f>IF(B1665&lt;(MAX(USER_INPUT!$J$14:$J$2000)),FINTERP(USER_INPUT!$J$14:$J$2000,USER_INPUT!$K$14:$K$2000,HYDROGRAPH!B1665),0)</f>
        <v>0</v>
      </c>
      <c r="D1665" s="132">
        <f t="shared" si="102"/>
        <v>0</v>
      </c>
      <c r="E1665" s="162">
        <f t="shared" si="104"/>
        <v>0</v>
      </c>
      <c r="F1665" s="162">
        <f t="shared" si="105"/>
        <v>0</v>
      </c>
      <c r="G1665" s="162">
        <f>FINTERP(REFERENCE!$W$17:$W$67,REFERENCE!$V$17:$V$67,HYDROGRAPH!F1665)</f>
        <v>0</v>
      </c>
      <c r="H1665" s="132">
        <f>(F1665-G1665)/2*REFERENCE!$P$19</f>
        <v>0</v>
      </c>
      <c r="I1665">
        <f>(FINTERP('STAGE-STORAGE'!$D$4:$D$54,'STAGE-STORAGE'!$A$4:$A$54,H1665))</f>
        <v>0</v>
      </c>
    </row>
    <row r="1666" spans="1:9" x14ac:dyDescent="0.25">
      <c r="A1666">
        <v>1663</v>
      </c>
      <c r="B1666" s="132">
        <f t="shared" si="103"/>
        <v>277</v>
      </c>
      <c r="C1666" s="162">
        <f>IF(B1666&lt;(MAX(USER_INPUT!$J$14:$J$2000)),FINTERP(USER_INPUT!$J$14:$J$2000,USER_INPUT!$K$14:$K$2000,HYDROGRAPH!B1666),0)</f>
        <v>0</v>
      </c>
      <c r="D1666" s="132">
        <f t="shared" si="102"/>
        <v>0</v>
      </c>
      <c r="E1666" s="162">
        <f t="shared" si="104"/>
        <v>0</v>
      </c>
      <c r="F1666" s="162">
        <f t="shared" si="105"/>
        <v>0</v>
      </c>
      <c r="G1666" s="162">
        <f>FINTERP(REFERENCE!$W$17:$W$67,REFERENCE!$V$17:$V$67,HYDROGRAPH!F1666)</f>
        <v>0</v>
      </c>
      <c r="H1666" s="132">
        <f>(F1666-G1666)/2*REFERENCE!$P$19</f>
        <v>0</v>
      </c>
      <c r="I1666">
        <f>(FINTERP('STAGE-STORAGE'!$D$4:$D$54,'STAGE-STORAGE'!$A$4:$A$54,H1666))</f>
        <v>0</v>
      </c>
    </row>
    <row r="1667" spans="1:9" x14ac:dyDescent="0.25">
      <c r="A1667">
        <v>1664</v>
      </c>
      <c r="B1667" s="132">
        <f t="shared" si="103"/>
        <v>277.16666666666663</v>
      </c>
      <c r="C1667" s="162">
        <f>IF(B1667&lt;(MAX(USER_INPUT!$J$14:$J$2000)),FINTERP(USER_INPUT!$J$14:$J$2000,USER_INPUT!$K$14:$K$2000,HYDROGRAPH!B1667),0)</f>
        <v>0</v>
      </c>
      <c r="D1667" s="132">
        <f t="shared" si="102"/>
        <v>0</v>
      </c>
      <c r="E1667" s="162">
        <f t="shared" si="104"/>
        <v>0</v>
      </c>
      <c r="F1667" s="162">
        <f t="shared" si="105"/>
        <v>0</v>
      </c>
      <c r="G1667" s="162">
        <f>FINTERP(REFERENCE!$W$17:$W$67,REFERENCE!$V$17:$V$67,HYDROGRAPH!F1667)</f>
        <v>0</v>
      </c>
      <c r="H1667" s="132">
        <f>(F1667-G1667)/2*REFERENCE!$P$19</f>
        <v>0</v>
      </c>
      <c r="I1667">
        <f>(FINTERP('STAGE-STORAGE'!$D$4:$D$54,'STAGE-STORAGE'!$A$4:$A$54,H1667))</f>
        <v>0</v>
      </c>
    </row>
    <row r="1668" spans="1:9" x14ac:dyDescent="0.25">
      <c r="A1668">
        <v>1665</v>
      </c>
      <c r="B1668" s="132">
        <f t="shared" si="103"/>
        <v>277.33333333333331</v>
      </c>
      <c r="C1668" s="162">
        <f>IF(B1668&lt;(MAX(USER_INPUT!$J$14:$J$2000)),FINTERP(USER_INPUT!$J$14:$J$2000,USER_INPUT!$K$14:$K$2000,HYDROGRAPH!B1668),0)</f>
        <v>0</v>
      </c>
      <c r="D1668" s="132">
        <f t="shared" si="102"/>
        <v>0</v>
      </c>
      <c r="E1668" s="162">
        <f t="shared" si="104"/>
        <v>0</v>
      </c>
      <c r="F1668" s="162">
        <f t="shared" si="105"/>
        <v>0</v>
      </c>
      <c r="G1668" s="162">
        <f>FINTERP(REFERENCE!$W$17:$W$67,REFERENCE!$V$17:$V$67,HYDROGRAPH!F1668)</f>
        <v>0</v>
      </c>
      <c r="H1668" s="132">
        <f>(F1668-G1668)/2*REFERENCE!$P$19</f>
        <v>0</v>
      </c>
      <c r="I1668">
        <f>(FINTERP('STAGE-STORAGE'!$D$4:$D$54,'STAGE-STORAGE'!$A$4:$A$54,H1668))</f>
        <v>0</v>
      </c>
    </row>
    <row r="1669" spans="1:9" x14ac:dyDescent="0.25">
      <c r="A1669">
        <v>1666</v>
      </c>
      <c r="B1669" s="132">
        <f t="shared" si="103"/>
        <v>277.5</v>
      </c>
      <c r="C1669" s="162">
        <f>IF(B1669&lt;(MAX(USER_INPUT!$J$14:$J$2000)),FINTERP(USER_INPUT!$J$14:$J$2000,USER_INPUT!$K$14:$K$2000,HYDROGRAPH!B1669),0)</f>
        <v>0</v>
      </c>
      <c r="D1669" s="132">
        <f t="shared" ref="D1669:D1732" si="106">C1669+C1670</f>
        <v>0</v>
      </c>
      <c r="E1669" s="162">
        <f t="shared" si="104"/>
        <v>0</v>
      </c>
      <c r="F1669" s="162">
        <f t="shared" si="105"/>
        <v>0</v>
      </c>
      <c r="G1669" s="162">
        <f>FINTERP(REFERENCE!$W$17:$W$67,REFERENCE!$V$17:$V$67,HYDROGRAPH!F1669)</f>
        <v>0</v>
      </c>
      <c r="H1669" s="132">
        <f>(F1669-G1669)/2*REFERENCE!$P$19</f>
        <v>0</v>
      </c>
      <c r="I1669">
        <f>(FINTERP('STAGE-STORAGE'!$D$4:$D$54,'STAGE-STORAGE'!$A$4:$A$54,H1669))</f>
        <v>0</v>
      </c>
    </row>
    <row r="1670" spans="1:9" x14ac:dyDescent="0.25">
      <c r="A1670">
        <v>1667</v>
      </c>
      <c r="B1670" s="132">
        <f t="shared" si="103"/>
        <v>277.66666666666663</v>
      </c>
      <c r="C1670" s="162">
        <f>IF(B1670&lt;(MAX(USER_INPUT!$J$14:$J$2000)),FINTERP(USER_INPUT!$J$14:$J$2000,USER_INPUT!$K$14:$K$2000,HYDROGRAPH!B1670),0)</f>
        <v>0</v>
      </c>
      <c r="D1670" s="132">
        <f t="shared" si="106"/>
        <v>0</v>
      </c>
      <c r="E1670" s="162">
        <f t="shared" si="104"/>
        <v>0</v>
      </c>
      <c r="F1670" s="162">
        <f t="shared" si="105"/>
        <v>0</v>
      </c>
      <c r="G1670" s="162">
        <f>FINTERP(REFERENCE!$W$17:$W$67,REFERENCE!$V$17:$V$67,HYDROGRAPH!F1670)</f>
        <v>0</v>
      </c>
      <c r="H1670" s="132">
        <f>(F1670-G1670)/2*REFERENCE!$P$19</f>
        <v>0</v>
      </c>
      <c r="I1670">
        <f>(FINTERP('STAGE-STORAGE'!$D$4:$D$54,'STAGE-STORAGE'!$A$4:$A$54,H1670))</f>
        <v>0</v>
      </c>
    </row>
    <row r="1671" spans="1:9" x14ac:dyDescent="0.25">
      <c r="A1671">
        <v>1668</v>
      </c>
      <c r="B1671" s="132">
        <f t="shared" ref="B1671:B1734" si="107">$B$5*A1670</f>
        <v>277.83333333333331</v>
      </c>
      <c r="C1671" s="162">
        <f>IF(B1671&lt;(MAX(USER_INPUT!$J$14:$J$2000)),FINTERP(USER_INPUT!$J$14:$J$2000,USER_INPUT!$K$14:$K$2000,HYDROGRAPH!B1671),0)</f>
        <v>0</v>
      </c>
      <c r="D1671" s="132">
        <f t="shared" si="106"/>
        <v>0</v>
      </c>
      <c r="E1671" s="162">
        <f t="shared" si="104"/>
        <v>0</v>
      </c>
      <c r="F1671" s="162">
        <f t="shared" si="105"/>
        <v>0</v>
      </c>
      <c r="G1671" s="162">
        <f>FINTERP(REFERENCE!$W$17:$W$67,REFERENCE!$V$17:$V$67,HYDROGRAPH!F1671)</f>
        <v>0</v>
      </c>
      <c r="H1671" s="132">
        <f>(F1671-G1671)/2*REFERENCE!$P$19</f>
        <v>0</v>
      </c>
      <c r="I1671">
        <f>(FINTERP('STAGE-STORAGE'!$D$4:$D$54,'STAGE-STORAGE'!$A$4:$A$54,H1671))</f>
        <v>0</v>
      </c>
    </row>
    <row r="1672" spans="1:9" x14ac:dyDescent="0.25">
      <c r="A1672">
        <v>1669</v>
      </c>
      <c r="B1672" s="132">
        <f t="shared" si="107"/>
        <v>278</v>
      </c>
      <c r="C1672" s="162">
        <f>IF(B1672&lt;(MAX(USER_INPUT!$J$14:$J$2000)),FINTERP(USER_INPUT!$J$14:$J$2000,USER_INPUT!$K$14:$K$2000,HYDROGRAPH!B1672),0)</f>
        <v>0</v>
      </c>
      <c r="D1672" s="132">
        <f t="shared" si="106"/>
        <v>0</v>
      </c>
      <c r="E1672" s="162">
        <f t="shared" si="104"/>
        <v>0</v>
      </c>
      <c r="F1672" s="162">
        <f t="shared" si="105"/>
        <v>0</v>
      </c>
      <c r="G1672" s="162">
        <f>FINTERP(REFERENCE!$W$17:$W$67,REFERENCE!$V$17:$V$67,HYDROGRAPH!F1672)</f>
        <v>0</v>
      </c>
      <c r="H1672" s="132">
        <f>(F1672-G1672)/2*REFERENCE!$P$19</f>
        <v>0</v>
      </c>
      <c r="I1672">
        <f>(FINTERP('STAGE-STORAGE'!$D$4:$D$54,'STAGE-STORAGE'!$A$4:$A$54,H1672))</f>
        <v>0</v>
      </c>
    </row>
    <row r="1673" spans="1:9" x14ac:dyDescent="0.25">
      <c r="A1673">
        <v>1670</v>
      </c>
      <c r="B1673" s="132">
        <f t="shared" si="107"/>
        <v>278.16666666666663</v>
      </c>
      <c r="C1673" s="162">
        <f>IF(B1673&lt;(MAX(USER_INPUT!$J$14:$J$2000)),FINTERP(USER_INPUT!$J$14:$J$2000,USER_INPUT!$K$14:$K$2000,HYDROGRAPH!B1673),0)</f>
        <v>0</v>
      </c>
      <c r="D1673" s="132">
        <f t="shared" si="106"/>
        <v>0</v>
      </c>
      <c r="E1673" s="162">
        <f t="shared" ref="E1673:E1736" si="108">F1672-(2*G1672)</f>
        <v>0</v>
      </c>
      <c r="F1673" s="162">
        <f t="shared" ref="F1673:F1736" si="109">D1673+E1673</f>
        <v>0</v>
      </c>
      <c r="G1673" s="162">
        <f>FINTERP(REFERENCE!$W$17:$W$67,REFERENCE!$V$17:$V$67,HYDROGRAPH!F1673)</f>
        <v>0</v>
      </c>
      <c r="H1673" s="132">
        <f>(F1673-G1673)/2*REFERENCE!$P$19</f>
        <v>0</v>
      </c>
      <c r="I1673">
        <f>(FINTERP('STAGE-STORAGE'!$D$4:$D$54,'STAGE-STORAGE'!$A$4:$A$54,H1673))</f>
        <v>0</v>
      </c>
    </row>
    <row r="1674" spans="1:9" x14ac:dyDescent="0.25">
      <c r="A1674">
        <v>1671</v>
      </c>
      <c r="B1674" s="132">
        <f t="shared" si="107"/>
        <v>278.33333333333331</v>
      </c>
      <c r="C1674" s="162">
        <f>IF(B1674&lt;(MAX(USER_INPUT!$J$14:$J$2000)),FINTERP(USER_INPUT!$J$14:$J$2000,USER_INPUT!$K$14:$K$2000,HYDROGRAPH!B1674),0)</f>
        <v>0</v>
      </c>
      <c r="D1674" s="132">
        <f t="shared" si="106"/>
        <v>0</v>
      </c>
      <c r="E1674" s="162">
        <f t="shared" si="108"/>
        <v>0</v>
      </c>
      <c r="F1674" s="162">
        <f t="shared" si="109"/>
        <v>0</v>
      </c>
      <c r="G1674" s="162">
        <f>FINTERP(REFERENCE!$W$17:$W$67,REFERENCE!$V$17:$V$67,HYDROGRAPH!F1674)</f>
        <v>0</v>
      </c>
      <c r="H1674" s="132">
        <f>(F1674-G1674)/2*REFERENCE!$P$19</f>
        <v>0</v>
      </c>
      <c r="I1674">
        <f>(FINTERP('STAGE-STORAGE'!$D$4:$D$54,'STAGE-STORAGE'!$A$4:$A$54,H1674))</f>
        <v>0</v>
      </c>
    </row>
    <row r="1675" spans="1:9" x14ac:dyDescent="0.25">
      <c r="A1675">
        <v>1672</v>
      </c>
      <c r="B1675" s="132">
        <f t="shared" si="107"/>
        <v>278.5</v>
      </c>
      <c r="C1675" s="162">
        <f>IF(B1675&lt;(MAX(USER_INPUT!$J$14:$J$2000)),FINTERP(USER_INPUT!$J$14:$J$2000,USER_INPUT!$K$14:$K$2000,HYDROGRAPH!B1675),0)</f>
        <v>0</v>
      </c>
      <c r="D1675" s="132">
        <f t="shared" si="106"/>
        <v>0</v>
      </c>
      <c r="E1675" s="162">
        <f t="shared" si="108"/>
        <v>0</v>
      </c>
      <c r="F1675" s="162">
        <f t="shared" si="109"/>
        <v>0</v>
      </c>
      <c r="G1675" s="162">
        <f>FINTERP(REFERENCE!$W$17:$W$67,REFERENCE!$V$17:$V$67,HYDROGRAPH!F1675)</f>
        <v>0</v>
      </c>
      <c r="H1675" s="132">
        <f>(F1675-G1675)/2*REFERENCE!$P$19</f>
        <v>0</v>
      </c>
      <c r="I1675">
        <f>(FINTERP('STAGE-STORAGE'!$D$4:$D$54,'STAGE-STORAGE'!$A$4:$A$54,H1675))</f>
        <v>0</v>
      </c>
    </row>
    <row r="1676" spans="1:9" x14ac:dyDescent="0.25">
      <c r="A1676">
        <v>1673</v>
      </c>
      <c r="B1676" s="132">
        <f t="shared" si="107"/>
        <v>278.66666666666663</v>
      </c>
      <c r="C1676" s="162">
        <f>IF(B1676&lt;(MAX(USER_INPUT!$J$14:$J$2000)),FINTERP(USER_INPUT!$J$14:$J$2000,USER_INPUT!$K$14:$K$2000,HYDROGRAPH!B1676),0)</f>
        <v>0</v>
      </c>
      <c r="D1676" s="132">
        <f t="shared" si="106"/>
        <v>0</v>
      </c>
      <c r="E1676" s="162">
        <f t="shared" si="108"/>
        <v>0</v>
      </c>
      <c r="F1676" s="162">
        <f t="shared" si="109"/>
        <v>0</v>
      </c>
      <c r="G1676" s="162">
        <f>FINTERP(REFERENCE!$W$17:$W$67,REFERENCE!$V$17:$V$67,HYDROGRAPH!F1676)</f>
        <v>0</v>
      </c>
      <c r="H1676" s="132">
        <f>(F1676-G1676)/2*REFERENCE!$P$19</f>
        <v>0</v>
      </c>
      <c r="I1676">
        <f>(FINTERP('STAGE-STORAGE'!$D$4:$D$54,'STAGE-STORAGE'!$A$4:$A$54,H1676))</f>
        <v>0</v>
      </c>
    </row>
    <row r="1677" spans="1:9" x14ac:dyDescent="0.25">
      <c r="A1677">
        <v>1674</v>
      </c>
      <c r="B1677" s="132">
        <f t="shared" si="107"/>
        <v>278.83333333333331</v>
      </c>
      <c r="C1677" s="162">
        <f>IF(B1677&lt;(MAX(USER_INPUT!$J$14:$J$2000)),FINTERP(USER_INPUT!$J$14:$J$2000,USER_INPUT!$K$14:$K$2000,HYDROGRAPH!B1677),0)</f>
        <v>0</v>
      </c>
      <c r="D1677" s="132">
        <f t="shared" si="106"/>
        <v>0</v>
      </c>
      <c r="E1677" s="162">
        <f t="shared" si="108"/>
        <v>0</v>
      </c>
      <c r="F1677" s="162">
        <f t="shared" si="109"/>
        <v>0</v>
      </c>
      <c r="G1677" s="162">
        <f>FINTERP(REFERENCE!$W$17:$W$67,REFERENCE!$V$17:$V$67,HYDROGRAPH!F1677)</f>
        <v>0</v>
      </c>
      <c r="H1677" s="132">
        <f>(F1677-G1677)/2*REFERENCE!$P$19</f>
        <v>0</v>
      </c>
      <c r="I1677">
        <f>(FINTERP('STAGE-STORAGE'!$D$4:$D$54,'STAGE-STORAGE'!$A$4:$A$54,H1677))</f>
        <v>0</v>
      </c>
    </row>
    <row r="1678" spans="1:9" x14ac:dyDescent="0.25">
      <c r="A1678">
        <v>1675</v>
      </c>
      <c r="B1678" s="132">
        <f t="shared" si="107"/>
        <v>279</v>
      </c>
      <c r="C1678" s="162">
        <f>IF(B1678&lt;(MAX(USER_INPUT!$J$14:$J$2000)),FINTERP(USER_INPUT!$J$14:$J$2000,USER_INPUT!$K$14:$K$2000,HYDROGRAPH!B1678),0)</f>
        <v>0</v>
      </c>
      <c r="D1678" s="132">
        <f t="shared" si="106"/>
        <v>0</v>
      </c>
      <c r="E1678" s="162">
        <f t="shared" si="108"/>
        <v>0</v>
      </c>
      <c r="F1678" s="162">
        <f t="shared" si="109"/>
        <v>0</v>
      </c>
      <c r="G1678" s="162">
        <f>FINTERP(REFERENCE!$W$17:$W$67,REFERENCE!$V$17:$V$67,HYDROGRAPH!F1678)</f>
        <v>0</v>
      </c>
      <c r="H1678" s="132">
        <f>(F1678-G1678)/2*REFERENCE!$P$19</f>
        <v>0</v>
      </c>
      <c r="I1678">
        <f>(FINTERP('STAGE-STORAGE'!$D$4:$D$54,'STAGE-STORAGE'!$A$4:$A$54,H1678))</f>
        <v>0</v>
      </c>
    </row>
    <row r="1679" spans="1:9" x14ac:dyDescent="0.25">
      <c r="A1679">
        <v>1676</v>
      </c>
      <c r="B1679" s="132">
        <f t="shared" si="107"/>
        <v>279.16666666666663</v>
      </c>
      <c r="C1679" s="162">
        <f>IF(B1679&lt;(MAX(USER_INPUT!$J$14:$J$2000)),FINTERP(USER_INPUT!$J$14:$J$2000,USER_INPUT!$K$14:$K$2000,HYDROGRAPH!B1679),0)</f>
        <v>0</v>
      </c>
      <c r="D1679" s="132">
        <f t="shared" si="106"/>
        <v>0</v>
      </c>
      <c r="E1679" s="162">
        <f t="shared" si="108"/>
        <v>0</v>
      </c>
      <c r="F1679" s="162">
        <f t="shared" si="109"/>
        <v>0</v>
      </c>
      <c r="G1679" s="162">
        <f>FINTERP(REFERENCE!$W$17:$W$67,REFERENCE!$V$17:$V$67,HYDROGRAPH!F1679)</f>
        <v>0</v>
      </c>
      <c r="H1679" s="132">
        <f>(F1679-G1679)/2*REFERENCE!$P$19</f>
        <v>0</v>
      </c>
      <c r="I1679">
        <f>(FINTERP('STAGE-STORAGE'!$D$4:$D$54,'STAGE-STORAGE'!$A$4:$A$54,H1679))</f>
        <v>0</v>
      </c>
    </row>
    <row r="1680" spans="1:9" x14ac:dyDescent="0.25">
      <c r="A1680">
        <v>1677</v>
      </c>
      <c r="B1680" s="132">
        <f t="shared" si="107"/>
        <v>279.33333333333331</v>
      </c>
      <c r="C1680" s="162">
        <f>IF(B1680&lt;(MAX(USER_INPUT!$J$14:$J$2000)),FINTERP(USER_INPUT!$J$14:$J$2000,USER_INPUT!$K$14:$K$2000,HYDROGRAPH!B1680),0)</f>
        <v>0</v>
      </c>
      <c r="D1680" s="132">
        <f t="shared" si="106"/>
        <v>0</v>
      </c>
      <c r="E1680" s="162">
        <f t="shared" si="108"/>
        <v>0</v>
      </c>
      <c r="F1680" s="162">
        <f t="shared" si="109"/>
        <v>0</v>
      </c>
      <c r="G1680" s="162">
        <f>FINTERP(REFERENCE!$W$17:$W$67,REFERENCE!$V$17:$V$67,HYDROGRAPH!F1680)</f>
        <v>0</v>
      </c>
      <c r="H1680" s="132">
        <f>(F1680-G1680)/2*REFERENCE!$P$19</f>
        <v>0</v>
      </c>
      <c r="I1680">
        <f>(FINTERP('STAGE-STORAGE'!$D$4:$D$54,'STAGE-STORAGE'!$A$4:$A$54,H1680))</f>
        <v>0</v>
      </c>
    </row>
    <row r="1681" spans="1:9" x14ac:dyDescent="0.25">
      <c r="A1681">
        <v>1678</v>
      </c>
      <c r="B1681" s="132">
        <f t="shared" si="107"/>
        <v>279.5</v>
      </c>
      <c r="C1681" s="162">
        <f>IF(B1681&lt;(MAX(USER_INPUT!$J$14:$J$2000)),FINTERP(USER_INPUT!$J$14:$J$2000,USER_INPUT!$K$14:$K$2000,HYDROGRAPH!B1681),0)</f>
        <v>0</v>
      </c>
      <c r="D1681" s="132">
        <f t="shared" si="106"/>
        <v>0</v>
      </c>
      <c r="E1681" s="162">
        <f t="shared" si="108"/>
        <v>0</v>
      </c>
      <c r="F1681" s="162">
        <f t="shared" si="109"/>
        <v>0</v>
      </c>
      <c r="G1681" s="162">
        <f>FINTERP(REFERENCE!$W$17:$W$67,REFERENCE!$V$17:$V$67,HYDROGRAPH!F1681)</f>
        <v>0</v>
      </c>
      <c r="H1681" s="132">
        <f>(F1681-G1681)/2*REFERENCE!$P$19</f>
        <v>0</v>
      </c>
      <c r="I1681">
        <f>(FINTERP('STAGE-STORAGE'!$D$4:$D$54,'STAGE-STORAGE'!$A$4:$A$54,H1681))</f>
        <v>0</v>
      </c>
    </row>
    <row r="1682" spans="1:9" x14ac:dyDescent="0.25">
      <c r="A1682">
        <v>1679</v>
      </c>
      <c r="B1682" s="132">
        <f t="shared" si="107"/>
        <v>279.66666666666663</v>
      </c>
      <c r="C1682" s="162">
        <f>IF(B1682&lt;(MAX(USER_INPUT!$J$14:$J$2000)),FINTERP(USER_INPUT!$J$14:$J$2000,USER_INPUT!$K$14:$K$2000,HYDROGRAPH!B1682),0)</f>
        <v>0</v>
      </c>
      <c r="D1682" s="132">
        <f t="shared" si="106"/>
        <v>0</v>
      </c>
      <c r="E1682" s="162">
        <f t="shared" si="108"/>
        <v>0</v>
      </c>
      <c r="F1682" s="162">
        <f t="shared" si="109"/>
        <v>0</v>
      </c>
      <c r="G1682" s="162">
        <f>FINTERP(REFERENCE!$W$17:$W$67,REFERENCE!$V$17:$V$67,HYDROGRAPH!F1682)</f>
        <v>0</v>
      </c>
      <c r="H1682" s="132">
        <f>(F1682-G1682)/2*REFERENCE!$P$19</f>
        <v>0</v>
      </c>
      <c r="I1682">
        <f>(FINTERP('STAGE-STORAGE'!$D$4:$D$54,'STAGE-STORAGE'!$A$4:$A$54,H1682))</f>
        <v>0</v>
      </c>
    </row>
    <row r="1683" spans="1:9" x14ac:dyDescent="0.25">
      <c r="A1683">
        <v>1680</v>
      </c>
      <c r="B1683" s="132">
        <f t="shared" si="107"/>
        <v>279.83333333333331</v>
      </c>
      <c r="C1683" s="162">
        <f>IF(B1683&lt;(MAX(USER_INPUT!$J$14:$J$2000)),FINTERP(USER_INPUT!$J$14:$J$2000,USER_INPUT!$K$14:$K$2000,HYDROGRAPH!B1683),0)</f>
        <v>0</v>
      </c>
      <c r="D1683" s="132">
        <f t="shared" si="106"/>
        <v>0</v>
      </c>
      <c r="E1683" s="162">
        <f t="shared" si="108"/>
        <v>0</v>
      </c>
      <c r="F1683" s="162">
        <f t="shared" si="109"/>
        <v>0</v>
      </c>
      <c r="G1683" s="162">
        <f>FINTERP(REFERENCE!$W$17:$W$67,REFERENCE!$V$17:$V$67,HYDROGRAPH!F1683)</f>
        <v>0</v>
      </c>
      <c r="H1683" s="132">
        <f>(F1683-G1683)/2*REFERENCE!$P$19</f>
        <v>0</v>
      </c>
      <c r="I1683">
        <f>(FINTERP('STAGE-STORAGE'!$D$4:$D$54,'STAGE-STORAGE'!$A$4:$A$54,H1683))</f>
        <v>0</v>
      </c>
    </row>
    <row r="1684" spans="1:9" x14ac:dyDescent="0.25">
      <c r="A1684">
        <v>1681</v>
      </c>
      <c r="B1684" s="132">
        <f t="shared" si="107"/>
        <v>280</v>
      </c>
      <c r="C1684" s="162">
        <f>IF(B1684&lt;(MAX(USER_INPUT!$J$14:$J$2000)),FINTERP(USER_INPUT!$J$14:$J$2000,USER_INPUT!$K$14:$K$2000,HYDROGRAPH!B1684),0)</f>
        <v>0</v>
      </c>
      <c r="D1684" s="132">
        <f t="shared" si="106"/>
        <v>0</v>
      </c>
      <c r="E1684" s="162">
        <f t="shared" si="108"/>
        <v>0</v>
      </c>
      <c r="F1684" s="162">
        <f t="shared" si="109"/>
        <v>0</v>
      </c>
      <c r="G1684" s="162">
        <f>FINTERP(REFERENCE!$W$17:$W$67,REFERENCE!$V$17:$V$67,HYDROGRAPH!F1684)</f>
        <v>0</v>
      </c>
      <c r="H1684" s="132">
        <f>(F1684-G1684)/2*REFERENCE!$P$19</f>
        <v>0</v>
      </c>
      <c r="I1684">
        <f>(FINTERP('STAGE-STORAGE'!$D$4:$D$54,'STAGE-STORAGE'!$A$4:$A$54,H1684))</f>
        <v>0</v>
      </c>
    </row>
    <row r="1685" spans="1:9" x14ac:dyDescent="0.25">
      <c r="A1685">
        <v>1682</v>
      </c>
      <c r="B1685" s="132">
        <f t="shared" si="107"/>
        <v>280.16666666666663</v>
      </c>
      <c r="C1685" s="162">
        <f>IF(B1685&lt;(MAX(USER_INPUT!$J$14:$J$2000)),FINTERP(USER_INPUT!$J$14:$J$2000,USER_INPUT!$K$14:$K$2000,HYDROGRAPH!B1685),0)</f>
        <v>0</v>
      </c>
      <c r="D1685" s="132">
        <f t="shared" si="106"/>
        <v>0</v>
      </c>
      <c r="E1685" s="162">
        <f t="shared" si="108"/>
        <v>0</v>
      </c>
      <c r="F1685" s="162">
        <f t="shared" si="109"/>
        <v>0</v>
      </c>
      <c r="G1685" s="162">
        <f>FINTERP(REFERENCE!$W$17:$W$67,REFERENCE!$V$17:$V$67,HYDROGRAPH!F1685)</f>
        <v>0</v>
      </c>
      <c r="H1685" s="132">
        <f>(F1685-G1685)/2*REFERENCE!$P$19</f>
        <v>0</v>
      </c>
      <c r="I1685">
        <f>(FINTERP('STAGE-STORAGE'!$D$4:$D$54,'STAGE-STORAGE'!$A$4:$A$54,H1685))</f>
        <v>0</v>
      </c>
    </row>
    <row r="1686" spans="1:9" x14ac:dyDescent="0.25">
      <c r="A1686">
        <v>1683</v>
      </c>
      <c r="B1686" s="132">
        <f t="shared" si="107"/>
        <v>280.33333333333331</v>
      </c>
      <c r="C1686" s="162">
        <f>IF(B1686&lt;(MAX(USER_INPUT!$J$14:$J$2000)),FINTERP(USER_INPUT!$J$14:$J$2000,USER_INPUT!$K$14:$K$2000,HYDROGRAPH!B1686),0)</f>
        <v>0</v>
      </c>
      <c r="D1686" s="132">
        <f t="shared" si="106"/>
        <v>0</v>
      </c>
      <c r="E1686" s="162">
        <f t="shared" si="108"/>
        <v>0</v>
      </c>
      <c r="F1686" s="162">
        <f t="shared" si="109"/>
        <v>0</v>
      </c>
      <c r="G1686" s="162">
        <f>FINTERP(REFERENCE!$W$17:$W$67,REFERENCE!$V$17:$V$67,HYDROGRAPH!F1686)</f>
        <v>0</v>
      </c>
      <c r="H1686" s="132">
        <f>(F1686-G1686)/2*REFERENCE!$P$19</f>
        <v>0</v>
      </c>
      <c r="I1686">
        <f>(FINTERP('STAGE-STORAGE'!$D$4:$D$54,'STAGE-STORAGE'!$A$4:$A$54,H1686))</f>
        <v>0</v>
      </c>
    </row>
    <row r="1687" spans="1:9" x14ac:dyDescent="0.25">
      <c r="A1687">
        <v>1684</v>
      </c>
      <c r="B1687" s="132">
        <f t="shared" si="107"/>
        <v>280.5</v>
      </c>
      <c r="C1687" s="162">
        <f>IF(B1687&lt;(MAX(USER_INPUT!$J$14:$J$2000)),FINTERP(USER_INPUT!$J$14:$J$2000,USER_INPUT!$K$14:$K$2000,HYDROGRAPH!B1687),0)</f>
        <v>0</v>
      </c>
      <c r="D1687" s="132">
        <f t="shared" si="106"/>
        <v>0</v>
      </c>
      <c r="E1687" s="162">
        <f t="shared" si="108"/>
        <v>0</v>
      </c>
      <c r="F1687" s="162">
        <f t="shared" si="109"/>
        <v>0</v>
      </c>
      <c r="G1687" s="162">
        <f>FINTERP(REFERENCE!$W$17:$W$67,REFERENCE!$V$17:$V$67,HYDROGRAPH!F1687)</f>
        <v>0</v>
      </c>
      <c r="H1687" s="132">
        <f>(F1687-G1687)/2*REFERENCE!$P$19</f>
        <v>0</v>
      </c>
      <c r="I1687">
        <f>(FINTERP('STAGE-STORAGE'!$D$4:$D$54,'STAGE-STORAGE'!$A$4:$A$54,H1687))</f>
        <v>0</v>
      </c>
    </row>
    <row r="1688" spans="1:9" x14ac:dyDescent="0.25">
      <c r="A1688">
        <v>1685</v>
      </c>
      <c r="B1688" s="132">
        <f t="shared" si="107"/>
        <v>280.66666666666663</v>
      </c>
      <c r="C1688" s="162">
        <f>IF(B1688&lt;(MAX(USER_INPUT!$J$14:$J$2000)),FINTERP(USER_INPUT!$J$14:$J$2000,USER_INPUT!$K$14:$K$2000,HYDROGRAPH!B1688),0)</f>
        <v>0</v>
      </c>
      <c r="D1688" s="132">
        <f t="shared" si="106"/>
        <v>0</v>
      </c>
      <c r="E1688" s="162">
        <f t="shared" si="108"/>
        <v>0</v>
      </c>
      <c r="F1688" s="162">
        <f t="shared" si="109"/>
        <v>0</v>
      </c>
      <c r="G1688" s="162">
        <f>FINTERP(REFERENCE!$W$17:$W$67,REFERENCE!$V$17:$V$67,HYDROGRAPH!F1688)</f>
        <v>0</v>
      </c>
      <c r="H1688" s="132">
        <f>(F1688-G1688)/2*REFERENCE!$P$19</f>
        <v>0</v>
      </c>
      <c r="I1688">
        <f>(FINTERP('STAGE-STORAGE'!$D$4:$D$54,'STAGE-STORAGE'!$A$4:$A$54,H1688))</f>
        <v>0</v>
      </c>
    </row>
    <row r="1689" spans="1:9" x14ac:dyDescent="0.25">
      <c r="A1689">
        <v>1686</v>
      </c>
      <c r="B1689" s="132">
        <f t="shared" si="107"/>
        <v>280.83333333333331</v>
      </c>
      <c r="C1689" s="162">
        <f>IF(B1689&lt;(MAX(USER_INPUT!$J$14:$J$2000)),FINTERP(USER_INPUT!$J$14:$J$2000,USER_INPUT!$K$14:$K$2000,HYDROGRAPH!B1689),0)</f>
        <v>0</v>
      </c>
      <c r="D1689" s="132">
        <f t="shared" si="106"/>
        <v>0</v>
      </c>
      <c r="E1689" s="162">
        <f t="shared" si="108"/>
        <v>0</v>
      </c>
      <c r="F1689" s="162">
        <f t="shared" si="109"/>
        <v>0</v>
      </c>
      <c r="G1689" s="162">
        <f>FINTERP(REFERENCE!$W$17:$W$67,REFERENCE!$V$17:$V$67,HYDROGRAPH!F1689)</f>
        <v>0</v>
      </c>
      <c r="H1689" s="132">
        <f>(F1689-G1689)/2*REFERENCE!$P$19</f>
        <v>0</v>
      </c>
      <c r="I1689">
        <f>(FINTERP('STAGE-STORAGE'!$D$4:$D$54,'STAGE-STORAGE'!$A$4:$A$54,H1689))</f>
        <v>0</v>
      </c>
    </row>
    <row r="1690" spans="1:9" x14ac:dyDescent="0.25">
      <c r="A1690">
        <v>1687</v>
      </c>
      <c r="B1690" s="132">
        <f t="shared" si="107"/>
        <v>281</v>
      </c>
      <c r="C1690" s="162">
        <f>IF(B1690&lt;(MAX(USER_INPUT!$J$14:$J$2000)),FINTERP(USER_INPUT!$J$14:$J$2000,USER_INPUT!$K$14:$K$2000,HYDROGRAPH!B1690),0)</f>
        <v>0</v>
      </c>
      <c r="D1690" s="132">
        <f t="shared" si="106"/>
        <v>0</v>
      </c>
      <c r="E1690" s="162">
        <f t="shared" si="108"/>
        <v>0</v>
      </c>
      <c r="F1690" s="162">
        <f t="shared" si="109"/>
        <v>0</v>
      </c>
      <c r="G1690" s="162">
        <f>FINTERP(REFERENCE!$W$17:$W$67,REFERENCE!$V$17:$V$67,HYDROGRAPH!F1690)</f>
        <v>0</v>
      </c>
      <c r="H1690" s="132">
        <f>(F1690-G1690)/2*REFERENCE!$P$19</f>
        <v>0</v>
      </c>
      <c r="I1690">
        <f>(FINTERP('STAGE-STORAGE'!$D$4:$D$54,'STAGE-STORAGE'!$A$4:$A$54,H1690))</f>
        <v>0</v>
      </c>
    </row>
    <row r="1691" spans="1:9" x14ac:dyDescent="0.25">
      <c r="A1691">
        <v>1688</v>
      </c>
      <c r="B1691" s="132">
        <f t="shared" si="107"/>
        <v>281.16666666666663</v>
      </c>
      <c r="C1691" s="162">
        <f>IF(B1691&lt;(MAX(USER_INPUT!$J$14:$J$2000)),FINTERP(USER_INPUT!$J$14:$J$2000,USER_INPUT!$K$14:$K$2000,HYDROGRAPH!B1691),0)</f>
        <v>0</v>
      </c>
      <c r="D1691" s="132">
        <f t="shared" si="106"/>
        <v>0</v>
      </c>
      <c r="E1691" s="162">
        <f t="shared" si="108"/>
        <v>0</v>
      </c>
      <c r="F1691" s="162">
        <f t="shared" si="109"/>
        <v>0</v>
      </c>
      <c r="G1691" s="162">
        <f>FINTERP(REFERENCE!$W$17:$W$67,REFERENCE!$V$17:$V$67,HYDROGRAPH!F1691)</f>
        <v>0</v>
      </c>
      <c r="H1691" s="132">
        <f>(F1691-G1691)/2*REFERENCE!$P$19</f>
        <v>0</v>
      </c>
      <c r="I1691">
        <f>(FINTERP('STAGE-STORAGE'!$D$4:$D$54,'STAGE-STORAGE'!$A$4:$A$54,H1691))</f>
        <v>0</v>
      </c>
    </row>
    <row r="1692" spans="1:9" x14ac:dyDescent="0.25">
      <c r="A1692">
        <v>1689</v>
      </c>
      <c r="B1692" s="132">
        <f t="shared" si="107"/>
        <v>281.33333333333331</v>
      </c>
      <c r="C1692" s="162">
        <f>IF(B1692&lt;(MAX(USER_INPUT!$J$14:$J$2000)),FINTERP(USER_INPUT!$J$14:$J$2000,USER_INPUT!$K$14:$K$2000,HYDROGRAPH!B1692),0)</f>
        <v>0</v>
      </c>
      <c r="D1692" s="132">
        <f t="shared" si="106"/>
        <v>0</v>
      </c>
      <c r="E1692" s="162">
        <f t="shared" si="108"/>
        <v>0</v>
      </c>
      <c r="F1692" s="162">
        <f t="shared" si="109"/>
        <v>0</v>
      </c>
      <c r="G1692" s="162">
        <f>FINTERP(REFERENCE!$W$17:$W$67,REFERENCE!$V$17:$V$67,HYDROGRAPH!F1692)</f>
        <v>0</v>
      </c>
      <c r="H1692" s="132">
        <f>(F1692-G1692)/2*REFERENCE!$P$19</f>
        <v>0</v>
      </c>
      <c r="I1692">
        <f>(FINTERP('STAGE-STORAGE'!$D$4:$D$54,'STAGE-STORAGE'!$A$4:$A$54,H1692))</f>
        <v>0</v>
      </c>
    </row>
    <row r="1693" spans="1:9" x14ac:dyDescent="0.25">
      <c r="A1693">
        <v>1690</v>
      </c>
      <c r="B1693" s="132">
        <f t="shared" si="107"/>
        <v>281.5</v>
      </c>
      <c r="C1693" s="162">
        <f>IF(B1693&lt;(MAX(USER_INPUT!$J$14:$J$2000)),FINTERP(USER_INPUT!$J$14:$J$2000,USER_INPUT!$K$14:$K$2000,HYDROGRAPH!B1693),0)</f>
        <v>0</v>
      </c>
      <c r="D1693" s="132">
        <f t="shared" si="106"/>
        <v>0</v>
      </c>
      <c r="E1693" s="162">
        <f t="shared" si="108"/>
        <v>0</v>
      </c>
      <c r="F1693" s="162">
        <f t="shared" si="109"/>
        <v>0</v>
      </c>
      <c r="G1693" s="162">
        <f>FINTERP(REFERENCE!$W$17:$W$67,REFERENCE!$V$17:$V$67,HYDROGRAPH!F1693)</f>
        <v>0</v>
      </c>
      <c r="H1693" s="132">
        <f>(F1693-G1693)/2*REFERENCE!$P$19</f>
        <v>0</v>
      </c>
      <c r="I1693">
        <f>(FINTERP('STAGE-STORAGE'!$D$4:$D$54,'STAGE-STORAGE'!$A$4:$A$54,H1693))</f>
        <v>0</v>
      </c>
    </row>
    <row r="1694" spans="1:9" x14ac:dyDescent="0.25">
      <c r="A1694">
        <v>1691</v>
      </c>
      <c r="B1694" s="132">
        <f t="shared" si="107"/>
        <v>281.66666666666663</v>
      </c>
      <c r="C1694" s="162">
        <f>IF(B1694&lt;(MAX(USER_INPUT!$J$14:$J$2000)),FINTERP(USER_INPUT!$J$14:$J$2000,USER_INPUT!$K$14:$K$2000,HYDROGRAPH!B1694),0)</f>
        <v>0</v>
      </c>
      <c r="D1694" s="132">
        <f t="shared" si="106"/>
        <v>0</v>
      </c>
      <c r="E1694" s="162">
        <f t="shared" si="108"/>
        <v>0</v>
      </c>
      <c r="F1694" s="162">
        <f t="shared" si="109"/>
        <v>0</v>
      </c>
      <c r="G1694" s="162">
        <f>FINTERP(REFERENCE!$W$17:$W$67,REFERENCE!$V$17:$V$67,HYDROGRAPH!F1694)</f>
        <v>0</v>
      </c>
      <c r="H1694" s="132">
        <f>(F1694-G1694)/2*REFERENCE!$P$19</f>
        <v>0</v>
      </c>
      <c r="I1694">
        <f>(FINTERP('STAGE-STORAGE'!$D$4:$D$54,'STAGE-STORAGE'!$A$4:$A$54,H1694))</f>
        <v>0</v>
      </c>
    </row>
    <row r="1695" spans="1:9" x14ac:dyDescent="0.25">
      <c r="A1695">
        <v>1692</v>
      </c>
      <c r="B1695" s="132">
        <f t="shared" si="107"/>
        <v>281.83333333333331</v>
      </c>
      <c r="C1695" s="162">
        <f>IF(B1695&lt;(MAX(USER_INPUT!$J$14:$J$2000)),FINTERP(USER_INPUT!$J$14:$J$2000,USER_INPUT!$K$14:$K$2000,HYDROGRAPH!B1695),0)</f>
        <v>0</v>
      </c>
      <c r="D1695" s="132">
        <f t="shared" si="106"/>
        <v>0</v>
      </c>
      <c r="E1695" s="162">
        <f t="shared" si="108"/>
        <v>0</v>
      </c>
      <c r="F1695" s="162">
        <f t="shared" si="109"/>
        <v>0</v>
      </c>
      <c r="G1695" s="162">
        <f>FINTERP(REFERENCE!$W$17:$W$67,REFERENCE!$V$17:$V$67,HYDROGRAPH!F1695)</f>
        <v>0</v>
      </c>
      <c r="H1695" s="132">
        <f>(F1695-G1695)/2*REFERENCE!$P$19</f>
        <v>0</v>
      </c>
      <c r="I1695">
        <f>(FINTERP('STAGE-STORAGE'!$D$4:$D$54,'STAGE-STORAGE'!$A$4:$A$54,H1695))</f>
        <v>0</v>
      </c>
    </row>
    <row r="1696" spans="1:9" x14ac:dyDescent="0.25">
      <c r="A1696">
        <v>1693</v>
      </c>
      <c r="B1696" s="132">
        <f t="shared" si="107"/>
        <v>282</v>
      </c>
      <c r="C1696" s="162">
        <f>IF(B1696&lt;(MAX(USER_INPUT!$J$14:$J$2000)),FINTERP(USER_INPUT!$J$14:$J$2000,USER_INPUT!$K$14:$K$2000,HYDROGRAPH!B1696),0)</f>
        <v>0</v>
      </c>
      <c r="D1696" s="132">
        <f t="shared" si="106"/>
        <v>0</v>
      </c>
      <c r="E1696" s="162">
        <f t="shared" si="108"/>
        <v>0</v>
      </c>
      <c r="F1696" s="162">
        <f t="shared" si="109"/>
        <v>0</v>
      </c>
      <c r="G1696" s="162">
        <f>FINTERP(REFERENCE!$W$17:$W$67,REFERENCE!$V$17:$V$67,HYDROGRAPH!F1696)</f>
        <v>0</v>
      </c>
      <c r="H1696" s="132">
        <f>(F1696-G1696)/2*REFERENCE!$P$19</f>
        <v>0</v>
      </c>
      <c r="I1696">
        <f>(FINTERP('STAGE-STORAGE'!$D$4:$D$54,'STAGE-STORAGE'!$A$4:$A$54,H1696))</f>
        <v>0</v>
      </c>
    </row>
    <row r="1697" spans="1:9" x14ac:dyDescent="0.25">
      <c r="A1697">
        <v>1694</v>
      </c>
      <c r="B1697" s="132">
        <f t="shared" si="107"/>
        <v>282.16666666666663</v>
      </c>
      <c r="C1697" s="162">
        <f>IF(B1697&lt;(MAX(USER_INPUT!$J$14:$J$2000)),FINTERP(USER_INPUT!$J$14:$J$2000,USER_INPUT!$K$14:$K$2000,HYDROGRAPH!B1697),0)</f>
        <v>0</v>
      </c>
      <c r="D1697" s="132">
        <f t="shared" si="106"/>
        <v>0</v>
      </c>
      <c r="E1697" s="162">
        <f t="shared" si="108"/>
        <v>0</v>
      </c>
      <c r="F1697" s="162">
        <f t="shared" si="109"/>
        <v>0</v>
      </c>
      <c r="G1697" s="162">
        <f>FINTERP(REFERENCE!$W$17:$W$67,REFERENCE!$V$17:$V$67,HYDROGRAPH!F1697)</f>
        <v>0</v>
      </c>
      <c r="H1697" s="132">
        <f>(F1697-G1697)/2*REFERENCE!$P$19</f>
        <v>0</v>
      </c>
      <c r="I1697">
        <f>(FINTERP('STAGE-STORAGE'!$D$4:$D$54,'STAGE-STORAGE'!$A$4:$A$54,H1697))</f>
        <v>0</v>
      </c>
    </row>
    <row r="1698" spans="1:9" x14ac:dyDescent="0.25">
      <c r="A1698">
        <v>1695</v>
      </c>
      <c r="B1698" s="132">
        <f t="shared" si="107"/>
        <v>282.33333333333331</v>
      </c>
      <c r="C1698" s="162">
        <f>IF(B1698&lt;(MAX(USER_INPUT!$J$14:$J$2000)),FINTERP(USER_INPUT!$J$14:$J$2000,USER_INPUT!$K$14:$K$2000,HYDROGRAPH!B1698),0)</f>
        <v>0</v>
      </c>
      <c r="D1698" s="132">
        <f t="shared" si="106"/>
        <v>0</v>
      </c>
      <c r="E1698" s="162">
        <f t="shared" si="108"/>
        <v>0</v>
      </c>
      <c r="F1698" s="162">
        <f t="shared" si="109"/>
        <v>0</v>
      </c>
      <c r="G1698" s="162">
        <f>FINTERP(REFERENCE!$W$17:$W$67,REFERENCE!$V$17:$V$67,HYDROGRAPH!F1698)</f>
        <v>0</v>
      </c>
      <c r="H1698" s="132">
        <f>(F1698-G1698)/2*REFERENCE!$P$19</f>
        <v>0</v>
      </c>
      <c r="I1698">
        <f>(FINTERP('STAGE-STORAGE'!$D$4:$D$54,'STAGE-STORAGE'!$A$4:$A$54,H1698))</f>
        <v>0</v>
      </c>
    </row>
    <row r="1699" spans="1:9" x14ac:dyDescent="0.25">
      <c r="A1699">
        <v>1696</v>
      </c>
      <c r="B1699" s="132">
        <f t="shared" si="107"/>
        <v>282.5</v>
      </c>
      <c r="C1699" s="162">
        <f>IF(B1699&lt;(MAX(USER_INPUT!$J$14:$J$2000)),FINTERP(USER_INPUT!$J$14:$J$2000,USER_INPUT!$K$14:$K$2000,HYDROGRAPH!B1699),0)</f>
        <v>0</v>
      </c>
      <c r="D1699" s="132">
        <f t="shared" si="106"/>
        <v>0</v>
      </c>
      <c r="E1699" s="162">
        <f t="shared" si="108"/>
        <v>0</v>
      </c>
      <c r="F1699" s="162">
        <f t="shared" si="109"/>
        <v>0</v>
      </c>
      <c r="G1699" s="162">
        <f>FINTERP(REFERENCE!$W$17:$W$67,REFERENCE!$V$17:$V$67,HYDROGRAPH!F1699)</f>
        <v>0</v>
      </c>
      <c r="H1699" s="132">
        <f>(F1699-G1699)/2*REFERENCE!$P$19</f>
        <v>0</v>
      </c>
      <c r="I1699">
        <f>(FINTERP('STAGE-STORAGE'!$D$4:$D$54,'STAGE-STORAGE'!$A$4:$A$54,H1699))</f>
        <v>0</v>
      </c>
    </row>
    <row r="1700" spans="1:9" x14ac:dyDescent="0.25">
      <c r="A1700">
        <v>1697</v>
      </c>
      <c r="B1700" s="132">
        <f t="shared" si="107"/>
        <v>282.66666666666663</v>
      </c>
      <c r="C1700" s="162">
        <f>IF(B1700&lt;(MAX(USER_INPUT!$J$14:$J$2000)),FINTERP(USER_INPUT!$J$14:$J$2000,USER_INPUT!$K$14:$K$2000,HYDROGRAPH!B1700),0)</f>
        <v>0</v>
      </c>
      <c r="D1700" s="132">
        <f t="shared" si="106"/>
        <v>0</v>
      </c>
      <c r="E1700" s="162">
        <f t="shared" si="108"/>
        <v>0</v>
      </c>
      <c r="F1700" s="162">
        <f t="shared" si="109"/>
        <v>0</v>
      </c>
      <c r="G1700" s="162">
        <f>FINTERP(REFERENCE!$W$17:$W$67,REFERENCE!$V$17:$V$67,HYDROGRAPH!F1700)</f>
        <v>0</v>
      </c>
      <c r="H1700" s="132">
        <f>(F1700-G1700)/2*REFERENCE!$P$19</f>
        <v>0</v>
      </c>
      <c r="I1700">
        <f>(FINTERP('STAGE-STORAGE'!$D$4:$D$54,'STAGE-STORAGE'!$A$4:$A$54,H1700))</f>
        <v>0</v>
      </c>
    </row>
    <row r="1701" spans="1:9" x14ac:dyDescent="0.25">
      <c r="A1701">
        <v>1698</v>
      </c>
      <c r="B1701" s="132">
        <f t="shared" si="107"/>
        <v>282.83333333333331</v>
      </c>
      <c r="C1701" s="162">
        <f>IF(B1701&lt;(MAX(USER_INPUT!$J$14:$J$2000)),FINTERP(USER_INPUT!$J$14:$J$2000,USER_INPUT!$K$14:$K$2000,HYDROGRAPH!B1701),0)</f>
        <v>0</v>
      </c>
      <c r="D1701" s="132">
        <f t="shared" si="106"/>
        <v>0</v>
      </c>
      <c r="E1701" s="162">
        <f t="shared" si="108"/>
        <v>0</v>
      </c>
      <c r="F1701" s="162">
        <f t="shared" si="109"/>
        <v>0</v>
      </c>
      <c r="G1701" s="162">
        <f>FINTERP(REFERENCE!$W$17:$W$67,REFERENCE!$V$17:$V$67,HYDROGRAPH!F1701)</f>
        <v>0</v>
      </c>
      <c r="H1701" s="132">
        <f>(F1701-G1701)/2*REFERENCE!$P$19</f>
        <v>0</v>
      </c>
      <c r="I1701">
        <f>(FINTERP('STAGE-STORAGE'!$D$4:$D$54,'STAGE-STORAGE'!$A$4:$A$54,H1701))</f>
        <v>0</v>
      </c>
    </row>
    <row r="1702" spans="1:9" x14ac:dyDescent="0.25">
      <c r="A1702">
        <v>1699</v>
      </c>
      <c r="B1702" s="132">
        <f t="shared" si="107"/>
        <v>283</v>
      </c>
      <c r="C1702" s="162">
        <f>IF(B1702&lt;(MAX(USER_INPUT!$J$14:$J$2000)),FINTERP(USER_INPUT!$J$14:$J$2000,USER_INPUT!$K$14:$K$2000,HYDROGRAPH!B1702),0)</f>
        <v>0</v>
      </c>
      <c r="D1702" s="132">
        <f t="shared" si="106"/>
        <v>0</v>
      </c>
      <c r="E1702" s="162">
        <f t="shared" si="108"/>
        <v>0</v>
      </c>
      <c r="F1702" s="162">
        <f t="shared" si="109"/>
        <v>0</v>
      </c>
      <c r="G1702" s="162">
        <f>FINTERP(REFERENCE!$W$17:$W$67,REFERENCE!$V$17:$V$67,HYDROGRAPH!F1702)</f>
        <v>0</v>
      </c>
      <c r="H1702" s="132">
        <f>(F1702-G1702)/2*REFERENCE!$P$19</f>
        <v>0</v>
      </c>
      <c r="I1702">
        <f>(FINTERP('STAGE-STORAGE'!$D$4:$D$54,'STAGE-STORAGE'!$A$4:$A$54,H1702))</f>
        <v>0</v>
      </c>
    </row>
    <row r="1703" spans="1:9" x14ac:dyDescent="0.25">
      <c r="A1703">
        <v>1700</v>
      </c>
      <c r="B1703" s="132">
        <f t="shared" si="107"/>
        <v>283.16666666666663</v>
      </c>
      <c r="C1703" s="162">
        <f>IF(B1703&lt;(MAX(USER_INPUT!$J$14:$J$2000)),FINTERP(USER_INPUT!$J$14:$J$2000,USER_INPUT!$K$14:$K$2000,HYDROGRAPH!B1703),0)</f>
        <v>0</v>
      </c>
      <c r="D1703" s="132">
        <f t="shared" si="106"/>
        <v>0</v>
      </c>
      <c r="E1703" s="162">
        <f t="shared" si="108"/>
        <v>0</v>
      </c>
      <c r="F1703" s="162">
        <f t="shared" si="109"/>
        <v>0</v>
      </c>
      <c r="G1703" s="162">
        <f>FINTERP(REFERENCE!$W$17:$W$67,REFERENCE!$V$17:$V$67,HYDROGRAPH!F1703)</f>
        <v>0</v>
      </c>
      <c r="H1703" s="132">
        <f>(F1703-G1703)/2*REFERENCE!$P$19</f>
        <v>0</v>
      </c>
      <c r="I1703">
        <f>(FINTERP('STAGE-STORAGE'!$D$4:$D$54,'STAGE-STORAGE'!$A$4:$A$54,H1703))</f>
        <v>0</v>
      </c>
    </row>
    <row r="1704" spans="1:9" x14ac:dyDescent="0.25">
      <c r="A1704">
        <v>1701</v>
      </c>
      <c r="B1704" s="132">
        <f t="shared" si="107"/>
        <v>283.33333333333331</v>
      </c>
      <c r="C1704" s="162">
        <f>IF(B1704&lt;(MAX(USER_INPUT!$J$14:$J$2000)),FINTERP(USER_INPUT!$J$14:$J$2000,USER_INPUT!$K$14:$K$2000,HYDROGRAPH!B1704),0)</f>
        <v>0</v>
      </c>
      <c r="D1704" s="132">
        <f t="shared" si="106"/>
        <v>0</v>
      </c>
      <c r="E1704" s="162">
        <f t="shared" si="108"/>
        <v>0</v>
      </c>
      <c r="F1704" s="162">
        <f t="shared" si="109"/>
        <v>0</v>
      </c>
      <c r="G1704" s="162">
        <f>FINTERP(REFERENCE!$W$17:$W$67,REFERENCE!$V$17:$V$67,HYDROGRAPH!F1704)</f>
        <v>0</v>
      </c>
      <c r="H1704" s="132">
        <f>(F1704-G1704)/2*REFERENCE!$P$19</f>
        <v>0</v>
      </c>
      <c r="I1704">
        <f>(FINTERP('STAGE-STORAGE'!$D$4:$D$54,'STAGE-STORAGE'!$A$4:$A$54,H1704))</f>
        <v>0</v>
      </c>
    </row>
    <row r="1705" spans="1:9" x14ac:dyDescent="0.25">
      <c r="A1705">
        <v>1702</v>
      </c>
      <c r="B1705" s="132">
        <f t="shared" si="107"/>
        <v>283.5</v>
      </c>
      <c r="C1705" s="162">
        <f>IF(B1705&lt;(MAX(USER_INPUT!$J$14:$J$2000)),FINTERP(USER_INPUT!$J$14:$J$2000,USER_INPUT!$K$14:$K$2000,HYDROGRAPH!B1705),0)</f>
        <v>0</v>
      </c>
      <c r="D1705" s="132">
        <f t="shared" si="106"/>
        <v>0</v>
      </c>
      <c r="E1705" s="162">
        <f t="shared" si="108"/>
        <v>0</v>
      </c>
      <c r="F1705" s="162">
        <f t="shared" si="109"/>
        <v>0</v>
      </c>
      <c r="G1705" s="162">
        <f>FINTERP(REFERENCE!$W$17:$W$67,REFERENCE!$V$17:$V$67,HYDROGRAPH!F1705)</f>
        <v>0</v>
      </c>
      <c r="H1705" s="132">
        <f>(F1705-G1705)/2*REFERENCE!$P$19</f>
        <v>0</v>
      </c>
      <c r="I1705">
        <f>(FINTERP('STAGE-STORAGE'!$D$4:$D$54,'STAGE-STORAGE'!$A$4:$A$54,H1705))</f>
        <v>0</v>
      </c>
    </row>
    <row r="1706" spans="1:9" x14ac:dyDescent="0.25">
      <c r="A1706">
        <v>1703</v>
      </c>
      <c r="B1706" s="132">
        <f t="shared" si="107"/>
        <v>283.66666666666663</v>
      </c>
      <c r="C1706" s="162">
        <f>IF(B1706&lt;(MAX(USER_INPUT!$J$14:$J$2000)),FINTERP(USER_INPUT!$J$14:$J$2000,USER_INPUT!$K$14:$K$2000,HYDROGRAPH!B1706),0)</f>
        <v>0</v>
      </c>
      <c r="D1706" s="132">
        <f t="shared" si="106"/>
        <v>0</v>
      </c>
      <c r="E1706" s="162">
        <f t="shared" si="108"/>
        <v>0</v>
      </c>
      <c r="F1706" s="162">
        <f t="shared" si="109"/>
        <v>0</v>
      </c>
      <c r="G1706" s="162">
        <f>FINTERP(REFERENCE!$W$17:$W$67,REFERENCE!$V$17:$V$67,HYDROGRAPH!F1706)</f>
        <v>0</v>
      </c>
      <c r="H1706" s="132">
        <f>(F1706-G1706)/2*REFERENCE!$P$19</f>
        <v>0</v>
      </c>
      <c r="I1706">
        <f>(FINTERP('STAGE-STORAGE'!$D$4:$D$54,'STAGE-STORAGE'!$A$4:$A$54,H1706))</f>
        <v>0</v>
      </c>
    </row>
    <row r="1707" spans="1:9" x14ac:dyDescent="0.25">
      <c r="A1707">
        <v>1704</v>
      </c>
      <c r="B1707" s="132">
        <f t="shared" si="107"/>
        <v>283.83333333333331</v>
      </c>
      <c r="C1707" s="162">
        <f>IF(B1707&lt;(MAX(USER_INPUT!$J$14:$J$2000)),FINTERP(USER_INPUT!$J$14:$J$2000,USER_INPUT!$K$14:$K$2000,HYDROGRAPH!B1707),0)</f>
        <v>0</v>
      </c>
      <c r="D1707" s="132">
        <f t="shared" si="106"/>
        <v>0</v>
      </c>
      <c r="E1707" s="162">
        <f t="shared" si="108"/>
        <v>0</v>
      </c>
      <c r="F1707" s="162">
        <f t="shared" si="109"/>
        <v>0</v>
      </c>
      <c r="G1707" s="162">
        <f>FINTERP(REFERENCE!$W$17:$W$67,REFERENCE!$V$17:$V$67,HYDROGRAPH!F1707)</f>
        <v>0</v>
      </c>
      <c r="H1707" s="132">
        <f>(F1707-G1707)/2*REFERENCE!$P$19</f>
        <v>0</v>
      </c>
      <c r="I1707">
        <f>(FINTERP('STAGE-STORAGE'!$D$4:$D$54,'STAGE-STORAGE'!$A$4:$A$54,H1707))</f>
        <v>0</v>
      </c>
    </row>
    <row r="1708" spans="1:9" x14ac:dyDescent="0.25">
      <c r="A1708">
        <v>1705</v>
      </c>
      <c r="B1708" s="132">
        <f t="shared" si="107"/>
        <v>284</v>
      </c>
      <c r="C1708" s="162">
        <f>IF(B1708&lt;(MAX(USER_INPUT!$J$14:$J$2000)),FINTERP(USER_INPUT!$J$14:$J$2000,USER_INPUT!$K$14:$K$2000,HYDROGRAPH!B1708),0)</f>
        <v>0</v>
      </c>
      <c r="D1708" s="132">
        <f t="shared" si="106"/>
        <v>0</v>
      </c>
      <c r="E1708" s="162">
        <f t="shared" si="108"/>
        <v>0</v>
      </c>
      <c r="F1708" s="162">
        <f t="shared" si="109"/>
        <v>0</v>
      </c>
      <c r="G1708" s="162">
        <f>FINTERP(REFERENCE!$W$17:$W$67,REFERENCE!$V$17:$V$67,HYDROGRAPH!F1708)</f>
        <v>0</v>
      </c>
      <c r="H1708" s="132">
        <f>(F1708-G1708)/2*REFERENCE!$P$19</f>
        <v>0</v>
      </c>
      <c r="I1708">
        <f>(FINTERP('STAGE-STORAGE'!$D$4:$D$54,'STAGE-STORAGE'!$A$4:$A$54,H1708))</f>
        <v>0</v>
      </c>
    </row>
    <row r="1709" spans="1:9" x14ac:dyDescent="0.25">
      <c r="A1709">
        <v>1706</v>
      </c>
      <c r="B1709" s="132">
        <f t="shared" si="107"/>
        <v>284.16666666666663</v>
      </c>
      <c r="C1709" s="162">
        <f>IF(B1709&lt;(MAX(USER_INPUT!$J$14:$J$2000)),FINTERP(USER_INPUT!$J$14:$J$2000,USER_INPUT!$K$14:$K$2000,HYDROGRAPH!B1709),0)</f>
        <v>0</v>
      </c>
      <c r="D1709" s="132">
        <f t="shared" si="106"/>
        <v>0</v>
      </c>
      <c r="E1709" s="162">
        <f t="shared" si="108"/>
        <v>0</v>
      </c>
      <c r="F1709" s="162">
        <f t="shared" si="109"/>
        <v>0</v>
      </c>
      <c r="G1709" s="162">
        <f>FINTERP(REFERENCE!$W$17:$W$67,REFERENCE!$V$17:$V$67,HYDROGRAPH!F1709)</f>
        <v>0</v>
      </c>
      <c r="H1709" s="132">
        <f>(F1709-G1709)/2*REFERENCE!$P$19</f>
        <v>0</v>
      </c>
      <c r="I1709">
        <f>(FINTERP('STAGE-STORAGE'!$D$4:$D$54,'STAGE-STORAGE'!$A$4:$A$54,H1709))</f>
        <v>0</v>
      </c>
    </row>
    <row r="1710" spans="1:9" x14ac:dyDescent="0.25">
      <c r="A1710">
        <v>1707</v>
      </c>
      <c r="B1710" s="132">
        <f t="shared" si="107"/>
        <v>284.33333333333331</v>
      </c>
      <c r="C1710" s="162">
        <f>IF(B1710&lt;(MAX(USER_INPUT!$J$14:$J$2000)),FINTERP(USER_INPUT!$J$14:$J$2000,USER_INPUT!$K$14:$K$2000,HYDROGRAPH!B1710),0)</f>
        <v>0</v>
      </c>
      <c r="D1710" s="132">
        <f t="shared" si="106"/>
        <v>0</v>
      </c>
      <c r="E1710" s="162">
        <f t="shared" si="108"/>
        <v>0</v>
      </c>
      <c r="F1710" s="162">
        <f t="shared" si="109"/>
        <v>0</v>
      </c>
      <c r="G1710" s="162">
        <f>FINTERP(REFERENCE!$W$17:$W$67,REFERENCE!$V$17:$V$67,HYDROGRAPH!F1710)</f>
        <v>0</v>
      </c>
      <c r="H1710" s="132">
        <f>(F1710-G1710)/2*REFERENCE!$P$19</f>
        <v>0</v>
      </c>
      <c r="I1710">
        <f>(FINTERP('STAGE-STORAGE'!$D$4:$D$54,'STAGE-STORAGE'!$A$4:$A$54,H1710))</f>
        <v>0</v>
      </c>
    </row>
    <row r="1711" spans="1:9" x14ac:dyDescent="0.25">
      <c r="A1711">
        <v>1708</v>
      </c>
      <c r="B1711" s="132">
        <f t="shared" si="107"/>
        <v>284.5</v>
      </c>
      <c r="C1711" s="162">
        <f>IF(B1711&lt;(MAX(USER_INPUT!$J$14:$J$2000)),FINTERP(USER_INPUT!$J$14:$J$2000,USER_INPUT!$K$14:$K$2000,HYDROGRAPH!B1711),0)</f>
        <v>0</v>
      </c>
      <c r="D1711" s="132">
        <f t="shared" si="106"/>
        <v>0</v>
      </c>
      <c r="E1711" s="162">
        <f t="shared" si="108"/>
        <v>0</v>
      </c>
      <c r="F1711" s="162">
        <f t="shared" si="109"/>
        <v>0</v>
      </c>
      <c r="G1711" s="162">
        <f>FINTERP(REFERENCE!$W$17:$W$67,REFERENCE!$V$17:$V$67,HYDROGRAPH!F1711)</f>
        <v>0</v>
      </c>
      <c r="H1711" s="132">
        <f>(F1711-G1711)/2*REFERENCE!$P$19</f>
        <v>0</v>
      </c>
      <c r="I1711">
        <f>(FINTERP('STAGE-STORAGE'!$D$4:$D$54,'STAGE-STORAGE'!$A$4:$A$54,H1711))</f>
        <v>0</v>
      </c>
    </row>
    <row r="1712" spans="1:9" x14ac:dyDescent="0.25">
      <c r="A1712">
        <v>1709</v>
      </c>
      <c r="B1712" s="132">
        <f t="shared" si="107"/>
        <v>284.66666666666663</v>
      </c>
      <c r="C1712" s="162">
        <f>IF(B1712&lt;(MAX(USER_INPUT!$J$14:$J$2000)),FINTERP(USER_INPUT!$J$14:$J$2000,USER_INPUT!$K$14:$K$2000,HYDROGRAPH!B1712),0)</f>
        <v>0</v>
      </c>
      <c r="D1712" s="132">
        <f t="shared" si="106"/>
        <v>0</v>
      </c>
      <c r="E1712" s="162">
        <f t="shared" si="108"/>
        <v>0</v>
      </c>
      <c r="F1712" s="162">
        <f t="shared" si="109"/>
        <v>0</v>
      </c>
      <c r="G1712" s="162">
        <f>FINTERP(REFERENCE!$W$17:$W$67,REFERENCE!$V$17:$V$67,HYDROGRAPH!F1712)</f>
        <v>0</v>
      </c>
      <c r="H1712" s="132">
        <f>(F1712-G1712)/2*REFERENCE!$P$19</f>
        <v>0</v>
      </c>
      <c r="I1712">
        <f>(FINTERP('STAGE-STORAGE'!$D$4:$D$54,'STAGE-STORAGE'!$A$4:$A$54,H1712))</f>
        <v>0</v>
      </c>
    </row>
    <row r="1713" spans="1:9" x14ac:dyDescent="0.25">
      <c r="A1713">
        <v>1710</v>
      </c>
      <c r="B1713" s="132">
        <f t="shared" si="107"/>
        <v>284.83333333333331</v>
      </c>
      <c r="C1713" s="162">
        <f>IF(B1713&lt;(MAX(USER_INPUT!$J$14:$J$2000)),FINTERP(USER_INPUT!$J$14:$J$2000,USER_INPUT!$K$14:$K$2000,HYDROGRAPH!B1713),0)</f>
        <v>0</v>
      </c>
      <c r="D1713" s="132">
        <f t="shared" si="106"/>
        <v>0</v>
      </c>
      <c r="E1713" s="162">
        <f t="shared" si="108"/>
        <v>0</v>
      </c>
      <c r="F1713" s="162">
        <f t="shared" si="109"/>
        <v>0</v>
      </c>
      <c r="G1713" s="162">
        <f>FINTERP(REFERENCE!$W$17:$W$67,REFERENCE!$V$17:$V$67,HYDROGRAPH!F1713)</f>
        <v>0</v>
      </c>
      <c r="H1713" s="132">
        <f>(F1713-G1713)/2*REFERENCE!$P$19</f>
        <v>0</v>
      </c>
      <c r="I1713">
        <f>(FINTERP('STAGE-STORAGE'!$D$4:$D$54,'STAGE-STORAGE'!$A$4:$A$54,H1713))</f>
        <v>0</v>
      </c>
    </row>
    <row r="1714" spans="1:9" x14ac:dyDescent="0.25">
      <c r="A1714">
        <v>1711</v>
      </c>
      <c r="B1714" s="132">
        <f t="shared" si="107"/>
        <v>285</v>
      </c>
      <c r="C1714" s="162">
        <f>IF(B1714&lt;(MAX(USER_INPUT!$J$14:$J$2000)),FINTERP(USER_INPUT!$J$14:$J$2000,USER_INPUT!$K$14:$K$2000,HYDROGRAPH!B1714),0)</f>
        <v>0</v>
      </c>
      <c r="D1714" s="132">
        <f t="shared" si="106"/>
        <v>0</v>
      </c>
      <c r="E1714" s="162">
        <f t="shared" si="108"/>
        <v>0</v>
      </c>
      <c r="F1714" s="162">
        <f t="shared" si="109"/>
        <v>0</v>
      </c>
      <c r="G1714" s="162">
        <f>FINTERP(REFERENCE!$W$17:$W$67,REFERENCE!$V$17:$V$67,HYDROGRAPH!F1714)</f>
        <v>0</v>
      </c>
      <c r="H1714" s="132">
        <f>(F1714-G1714)/2*REFERENCE!$P$19</f>
        <v>0</v>
      </c>
      <c r="I1714">
        <f>(FINTERP('STAGE-STORAGE'!$D$4:$D$54,'STAGE-STORAGE'!$A$4:$A$54,H1714))</f>
        <v>0</v>
      </c>
    </row>
    <row r="1715" spans="1:9" x14ac:dyDescent="0.25">
      <c r="A1715">
        <v>1712</v>
      </c>
      <c r="B1715" s="132">
        <f t="shared" si="107"/>
        <v>285.16666666666663</v>
      </c>
      <c r="C1715" s="162">
        <f>IF(B1715&lt;(MAX(USER_INPUT!$J$14:$J$2000)),FINTERP(USER_INPUT!$J$14:$J$2000,USER_INPUT!$K$14:$K$2000,HYDROGRAPH!B1715),0)</f>
        <v>0</v>
      </c>
      <c r="D1715" s="132">
        <f t="shared" si="106"/>
        <v>0</v>
      </c>
      <c r="E1715" s="162">
        <f t="shared" si="108"/>
        <v>0</v>
      </c>
      <c r="F1715" s="162">
        <f t="shared" si="109"/>
        <v>0</v>
      </c>
      <c r="G1715" s="162">
        <f>FINTERP(REFERENCE!$W$17:$W$67,REFERENCE!$V$17:$V$67,HYDROGRAPH!F1715)</f>
        <v>0</v>
      </c>
      <c r="H1715" s="132">
        <f>(F1715-G1715)/2*REFERENCE!$P$19</f>
        <v>0</v>
      </c>
      <c r="I1715">
        <f>(FINTERP('STAGE-STORAGE'!$D$4:$D$54,'STAGE-STORAGE'!$A$4:$A$54,H1715))</f>
        <v>0</v>
      </c>
    </row>
    <row r="1716" spans="1:9" x14ac:dyDescent="0.25">
      <c r="A1716">
        <v>1713</v>
      </c>
      <c r="B1716" s="132">
        <f t="shared" si="107"/>
        <v>285.33333333333331</v>
      </c>
      <c r="C1716" s="162">
        <f>IF(B1716&lt;(MAX(USER_INPUT!$J$14:$J$2000)),FINTERP(USER_INPUT!$J$14:$J$2000,USER_INPUT!$K$14:$K$2000,HYDROGRAPH!B1716),0)</f>
        <v>0</v>
      </c>
      <c r="D1716" s="132">
        <f t="shared" si="106"/>
        <v>0</v>
      </c>
      <c r="E1716" s="162">
        <f t="shared" si="108"/>
        <v>0</v>
      </c>
      <c r="F1716" s="162">
        <f t="shared" si="109"/>
        <v>0</v>
      </c>
      <c r="G1716" s="162">
        <f>FINTERP(REFERENCE!$W$17:$W$67,REFERENCE!$V$17:$V$67,HYDROGRAPH!F1716)</f>
        <v>0</v>
      </c>
      <c r="H1716" s="132">
        <f>(F1716-G1716)/2*REFERENCE!$P$19</f>
        <v>0</v>
      </c>
      <c r="I1716">
        <f>(FINTERP('STAGE-STORAGE'!$D$4:$D$54,'STAGE-STORAGE'!$A$4:$A$54,H1716))</f>
        <v>0</v>
      </c>
    </row>
    <row r="1717" spans="1:9" x14ac:dyDescent="0.25">
      <c r="A1717">
        <v>1714</v>
      </c>
      <c r="B1717" s="132">
        <f t="shared" si="107"/>
        <v>285.5</v>
      </c>
      <c r="C1717" s="162">
        <f>IF(B1717&lt;(MAX(USER_INPUT!$J$14:$J$2000)),FINTERP(USER_INPUT!$J$14:$J$2000,USER_INPUT!$K$14:$K$2000,HYDROGRAPH!B1717),0)</f>
        <v>0</v>
      </c>
      <c r="D1717" s="132">
        <f t="shared" si="106"/>
        <v>0</v>
      </c>
      <c r="E1717" s="162">
        <f t="shared" si="108"/>
        <v>0</v>
      </c>
      <c r="F1717" s="162">
        <f t="shared" si="109"/>
        <v>0</v>
      </c>
      <c r="G1717" s="162">
        <f>FINTERP(REFERENCE!$W$17:$W$67,REFERENCE!$V$17:$V$67,HYDROGRAPH!F1717)</f>
        <v>0</v>
      </c>
      <c r="H1717" s="132">
        <f>(F1717-G1717)/2*REFERENCE!$P$19</f>
        <v>0</v>
      </c>
      <c r="I1717">
        <f>(FINTERP('STAGE-STORAGE'!$D$4:$D$54,'STAGE-STORAGE'!$A$4:$A$54,H1717))</f>
        <v>0</v>
      </c>
    </row>
    <row r="1718" spans="1:9" x14ac:dyDescent="0.25">
      <c r="A1718">
        <v>1715</v>
      </c>
      <c r="B1718" s="132">
        <f t="shared" si="107"/>
        <v>285.66666666666663</v>
      </c>
      <c r="C1718" s="162">
        <f>IF(B1718&lt;(MAX(USER_INPUT!$J$14:$J$2000)),FINTERP(USER_INPUT!$J$14:$J$2000,USER_INPUT!$K$14:$K$2000,HYDROGRAPH!B1718),0)</f>
        <v>0</v>
      </c>
      <c r="D1718" s="132">
        <f t="shared" si="106"/>
        <v>0</v>
      </c>
      <c r="E1718" s="162">
        <f t="shared" si="108"/>
        <v>0</v>
      </c>
      <c r="F1718" s="162">
        <f t="shared" si="109"/>
        <v>0</v>
      </c>
      <c r="G1718" s="162">
        <f>FINTERP(REFERENCE!$W$17:$W$67,REFERENCE!$V$17:$V$67,HYDROGRAPH!F1718)</f>
        <v>0</v>
      </c>
      <c r="H1718" s="132">
        <f>(F1718-G1718)/2*REFERENCE!$P$19</f>
        <v>0</v>
      </c>
      <c r="I1718">
        <f>(FINTERP('STAGE-STORAGE'!$D$4:$D$54,'STAGE-STORAGE'!$A$4:$A$54,H1718))</f>
        <v>0</v>
      </c>
    </row>
    <row r="1719" spans="1:9" x14ac:dyDescent="0.25">
      <c r="A1719">
        <v>1716</v>
      </c>
      <c r="B1719" s="132">
        <f t="shared" si="107"/>
        <v>285.83333333333331</v>
      </c>
      <c r="C1719" s="162">
        <f>IF(B1719&lt;(MAX(USER_INPUT!$J$14:$J$2000)),FINTERP(USER_INPUT!$J$14:$J$2000,USER_INPUT!$K$14:$K$2000,HYDROGRAPH!B1719),0)</f>
        <v>0</v>
      </c>
      <c r="D1719" s="132">
        <f t="shared" si="106"/>
        <v>0</v>
      </c>
      <c r="E1719" s="162">
        <f t="shared" si="108"/>
        <v>0</v>
      </c>
      <c r="F1719" s="162">
        <f t="shared" si="109"/>
        <v>0</v>
      </c>
      <c r="G1719" s="162">
        <f>FINTERP(REFERENCE!$W$17:$W$67,REFERENCE!$V$17:$V$67,HYDROGRAPH!F1719)</f>
        <v>0</v>
      </c>
      <c r="H1719" s="132">
        <f>(F1719-G1719)/2*REFERENCE!$P$19</f>
        <v>0</v>
      </c>
      <c r="I1719">
        <f>(FINTERP('STAGE-STORAGE'!$D$4:$D$54,'STAGE-STORAGE'!$A$4:$A$54,H1719))</f>
        <v>0</v>
      </c>
    </row>
    <row r="1720" spans="1:9" x14ac:dyDescent="0.25">
      <c r="A1720">
        <v>1717</v>
      </c>
      <c r="B1720" s="132">
        <f t="shared" si="107"/>
        <v>286</v>
      </c>
      <c r="C1720" s="162">
        <f>IF(B1720&lt;(MAX(USER_INPUT!$J$14:$J$2000)),FINTERP(USER_INPUT!$J$14:$J$2000,USER_INPUT!$K$14:$K$2000,HYDROGRAPH!B1720),0)</f>
        <v>0</v>
      </c>
      <c r="D1720" s="132">
        <f t="shared" si="106"/>
        <v>0</v>
      </c>
      <c r="E1720" s="162">
        <f t="shared" si="108"/>
        <v>0</v>
      </c>
      <c r="F1720" s="162">
        <f t="shared" si="109"/>
        <v>0</v>
      </c>
      <c r="G1720" s="162">
        <f>FINTERP(REFERENCE!$W$17:$W$67,REFERENCE!$V$17:$V$67,HYDROGRAPH!F1720)</f>
        <v>0</v>
      </c>
      <c r="H1720" s="132">
        <f>(F1720-G1720)/2*REFERENCE!$P$19</f>
        <v>0</v>
      </c>
      <c r="I1720">
        <f>(FINTERP('STAGE-STORAGE'!$D$4:$D$54,'STAGE-STORAGE'!$A$4:$A$54,H1720))</f>
        <v>0</v>
      </c>
    </row>
    <row r="1721" spans="1:9" x14ac:dyDescent="0.25">
      <c r="A1721">
        <v>1718</v>
      </c>
      <c r="B1721" s="132">
        <f t="shared" si="107"/>
        <v>286.16666666666663</v>
      </c>
      <c r="C1721" s="162">
        <f>IF(B1721&lt;(MAX(USER_INPUT!$J$14:$J$2000)),FINTERP(USER_INPUT!$J$14:$J$2000,USER_INPUT!$K$14:$K$2000,HYDROGRAPH!B1721),0)</f>
        <v>0</v>
      </c>
      <c r="D1721" s="132">
        <f t="shared" si="106"/>
        <v>0</v>
      </c>
      <c r="E1721" s="162">
        <f t="shared" si="108"/>
        <v>0</v>
      </c>
      <c r="F1721" s="162">
        <f t="shared" si="109"/>
        <v>0</v>
      </c>
      <c r="G1721" s="162">
        <f>FINTERP(REFERENCE!$W$17:$W$67,REFERENCE!$V$17:$V$67,HYDROGRAPH!F1721)</f>
        <v>0</v>
      </c>
      <c r="H1721" s="132">
        <f>(F1721-G1721)/2*REFERENCE!$P$19</f>
        <v>0</v>
      </c>
      <c r="I1721">
        <f>(FINTERP('STAGE-STORAGE'!$D$4:$D$54,'STAGE-STORAGE'!$A$4:$A$54,H1721))</f>
        <v>0</v>
      </c>
    </row>
    <row r="1722" spans="1:9" x14ac:dyDescent="0.25">
      <c r="A1722">
        <v>1719</v>
      </c>
      <c r="B1722" s="132">
        <f t="shared" si="107"/>
        <v>286.33333333333331</v>
      </c>
      <c r="C1722" s="162">
        <f>IF(B1722&lt;(MAX(USER_INPUT!$J$14:$J$2000)),FINTERP(USER_INPUT!$J$14:$J$2000,USER_INPUT!$K$14:$K$2000,HYDROGRAPH!B1722),0)</f>
        <v>0</v>
      </c>
      <c r="D1722" s="132">
        <f t="shared" si="106"/>
        <v>0</v>
      </c>
      <c r="E1722" s="162">
        <f t="shared" si="108"/>
        <v>0</v>
      </c>
      <c r="F1722" s="162">
        <f t="shared" si="109"/>
        <v>0</v>
      </c>
      <c r="G1722" s="162">
        <f>FINTERP(REFERENCE!$W$17:$W$67,REFERENCE!$V$17:$V$67,HYDROGRAPH!F1722)</f>
        <v>0</v>
      </c>
      <c r="H1722" s="132">
        <f>(F1722-G1722)/2*REFERENCE!$P$19</f>
        <v>0</v>
      </c>
      <c r="I1722">
        <f>(FINTERP('STAGE-STORAGE'!$D$4:$D$54,'STAGE-STORAGE'!$A$4:$A$54,H1722))</f>
        <v>0</v>
      </c>
    </row>
    <row r="1723" spans="1:9" x14ac:dyDescent="0.25">
      <c r="A1723">
        <v>1720</v>
      </c>
      <c r="B1723" s="132">
        <f t="shared" si="107"/>
        <v>286.5</v>
      </c>
      <c r="C1723" s="162">
        <f>IF(B1723&lt;(MAX(USER_INPUT!$J$14:$J$2000)),FINTERP(USER_INPUT!$J$14:$J$2000,USER_INPUT!$K$14:$K$2000,HYDROGRAPH!B1723),0)</f>
        <v>0</v>
      </c>
      <c r="D1723" s="132">
        <f t="shared" si="106"/>
        <v>0</v>
      </c>
      <c r="E1723" s="162">
        <f t="shared" si="108"/>
        <v>0</v>
      </c>
      <c r="F1723" s="162">
        <f t="shared" si="109"/>
        <v>0</v>
      </c>
      <c r="G1723" s="162">
        <f>FINTERP(REFERENCE!$W$17:$W$67,REFERENCE!$V$17:$V$67,HYDROGRAPH!F1723)</f>
        <v>0</v>
      </c>
      <c r="H1723" s="132">
        <f>(F1723-G1723)/2*REFERENCE!$P$19</f>
        <v>0</v>
      </c>
      <c r="I1723">
        <f>(FINTERP('STAGE-STORAGE'!$D$4:$D$54,'STAGE-STORAGE'!$A$4:$A$54,H1723))</f>
        <v>0</v>
      </c>
    </row>
    <row r="1724" spans="1:9" x14ac:dyDescent="0.25">
      <c r="A1724">
        <v>1721</v>
      </c>
      <c r="B1724" s="132">
        <f t="shared" si="107"/>
        <v>286.66666666666663</v>
      </c>
      <c r="C1724" s="162">
        <f>IF(B1724&lt;(MAX(USER_INPUT!$J$14:$J$2000)),FINTERP(USER_INPUT!$J$14:$J$2000,USER_INPUT!$K$14:$K$2000,HYDROGRAPH!B1724),0)</f>
        <v>0</v>
      </c>
      <c r="D1724" s="132">
        <f t="shared" si="106"/>
        <v>0</v>
      </c>
      <c r="E1724" s="162">
        <f t="shared" si="108"/>
        <v>0</v>
      </c>
      <c r="F1724" s="162">
        <f t="shared" si="109"/>
        <v>0</v>
      </c>
      <c r="G1724" s="162">
        <f>FINTERP(REFERENCE!$W$17:$W$67,REFERENCE!$V$17:$V$67,HYDROGRAPH!F1724)</f>
        <v>0</v>
      </c>
      <c r="H1724" s="132">
        <f>(F1724-G1724)/2*REFERENCE!$P$19</f>
        <v>0</v>
      </c>
      <c r="I1724">
        <f>(FINTERP('STAGE-STORAGE'!$D$4:$D$54,'STAGE-STORAGE'!$A$4:$A$54,H1724))</f>
        <v>0</v>
      </c>
    </row>
    <row r="1725" spans="1:9" x14ac:dyDescent="0.25">
      <c r="A1725">
        <v>1722</v>
      </c>
      <c r="B1725" s="132">
        <f t="shared" si="107"/>
        <v>286.83333333333331</v>
      </c>
      <c r="C1725" s="162">
        <f>IF(B1725&lt;(MAX(USER_INPUT!$J$14:$J$2000)),FINTERP(USER_INPUT!$J$14:$J$2000,USER_INPUT!$K$14:$K$2000,HYDROGRAPH!B1725),0)</f>
        <v>0</v>
      </c>
      <c r="D1725" s="132">
        <f t="shared" si="106"/>
        <v>0</v>
      </c>
      <c r="E1725" s="162">
        <f t="shared" si="108"/>
        <v>0</v>
      </c>
      <c r="F1725" s="162">
        <f t="shared" si="109"/>
        <v>0</v>
      </c>
      <c r="G1725" s="162">
        <f>FINTERP(REFERENCE!$W$17:$W$67,REFERENCE!$V$17:$V$67,HYDROGRAPH!F1725)</f>
        <v>0</v>
      </c>
      <c r="H1725" s="132">
        <f>(F1725-G1725)/2*REFERENCE!$P$19</f>
        <v>0</v>
      </c>
      <c r="I1725">
        <f>(FINTERP('STAGE-STORAGE'!$D$4:$D$54,'STAGE-STORAGE'!$A$4:$A$54,H1725))</f>
        <v>0</v>
      </c>
    </row>
    <row r="1726" spans="1:9" x14ac:dyDescent="0.25">
      <c r="A1726">
        <v>1723</v>
      </c>
      <c r="B1726" s="132">
        <f t="shared" si="107"/>
        <v>287</v>
      </c>
      <c r="C1726" s="162">
        <f>IF(B1726&lt;(MAX(USER_INPUT!$J$14:$J$2000)),FINTERP(USER_INPUT!$J$14:$J$2000,USER_INPUT!$K$14:$K$2000,HYDROGRAPH!B1726),0)</f>
        <v>0</v>
      </c>
      <c r="D1726" s="132">
        <f t="shared" si="106"/>
        <v>0</v>
      </c>
      <c r="E1726" s="162">
        <f t="shared" si="108"/>
        <v>0</v>
      </c>
      <c r="F1726" s="162">
        <f t="shared" si="109"/>
        <v>0</v>
      </c>
      <c r="G1726" s="162">
        <f>FINTERP(REFERENCE!$W$17:$W$67,REFERENCE!$V$17:$V$67,HYDROGRAPH!F1726)</f>
        <v>0</v>
      </c>
      <c r="H1726" s="132">
        <f>(F1726-G1726)/2*REFERENCE!$P$19</f>
        <v>0</v>
      </c>
      <c r="I1726">
        <f>(FINTERP('STAGE-STORAGE'!$D$4:$D$54,'STAGE-STORAGE'!$A$4:$A$54,H1726))</f>
        <v>0</v>
      </c>
    </row>
    <row r="1727" spans="1:9" x14ac:dyDescent="0.25">
      <c r="A1727">
        <v>1724</v>
      </c>
      <c r="B1727" s="132">
        <f t="shared" si="107"/>
        <v>287.16666666666663</v>
      </c>
      <c r="C1727" s="162">
        <f>IF(B1727&lt;(MAX(USER_INPUT!$J$14:$J$2000)),FINTERP(USER_INPUT!$J$14:$J$2000,USER_INPUT!$K$14:$K$2000,HYDROGRAPH!B1727),0)</f>
        <v>0</v>
      </c>
      <c r="D1727" s="132">
        <f t="shared" si="106"/>
        <v>0</v>
      </c>
      <c r="E1727" s="162">
        <f t="shared" si="108"/>
        <v>0</v>
      </c>
      <c r="F1727" s="162">
        <f t="shared" si="109"/>
        <v>0</v>
      </c>
      <c r="G1727" s="162">
        <f>FINTERP(REFERENCE!$W$17:$W$67,REFERENCE!$V$17:$V$67,HYDROGRAPH!F1727)</f>
        <v>0</v>
      </c>
      <c r="H1727" s="132">
        <f>(F1727-G1727)/2*REFERENCE!$P$19</f>
        <v>0</v>
      </c>
      <c r="I1727">
        <f>(FINTERP('STAGE-STORAGE'!$D$4:$D$54,'STAGE-STORAGE'!$A$4:$A$54,H1727))</f>
        <v>0</v>
      </c>
    </row>
    <row r="1728" spans="1:9" x14ac:dyDescent="0.25">
      <c r="A1728">
        <v>1725</v>
      </c>
      <c r="B1728" s="132">
        <f t="shared" si="107"/>
        <v>287.33333333333331</v>
      </c>
      <c r="C1728" s="162">
        <f>IF(B1728&lt;(MAX(USER_INPUT!$J$14:$J$2000)),FINTERP(USER_INPUT!$J$14:$J$2000,USER_INPUT!$K$14:$K$2000,HYDROGRAPH!B1728),0)</f>
        <v>0</v>
      </c>
      <c r="D1728" s="132">
        <f t="shared" si="106"/>
        <v>0</v>
      </c>
      <c r="E1728" s="162">
        <f t="shared" si="108"/>
        <v>0</v>
      </c>
      <c r="F1728" s="162">
        <f t="shared" si="109"/>
        <v>0</v>
      </c>
      <c r="G1728" s="162">
        <f>FINTERP(REFERENCE!$W$17:$W$67,REFERENCE!$V$17:$V$67,HYDROGRAPH!F1728)</f>
        <v>0</v>
      </c>
      <c r="H1728" s="132">
        <f>(F1728-G1728)/2*REFERENCE!$P$19</f>
        <v>0</v>
      </c>
      <c r="I1728">
        <f>(FINTERP('STAGE-STORAGE'!$D$4:$D$54,'STAGE-STORAGE'!$A$4:$A$54,H1728))</f>
        <v>0</v>
      </c>
    </row>
    <row r="1729" spans="1:9" x14ac:dyDescent="0.25">
      <c r="A1729">
        <v>1726</v>
      </c>
      <c r="B1729" s="132">
        <f t="shared" si="107"/>
        <v>287.5</v>
      </c>
      <c r="C1729" s="162">
        <f>IF(B1729&lt;(MAX(USER_INPUT!$J$14:$J$2000)),FINTERP(USER_INPUT!$J$14:$J$2000,USER_INPUT!$K$14:$K$2000,HYDROGRAPH!B1729),0)</f>
        <v>0</v>
      </c>
      <c r="D1729" s="132">
        <f t="shared" si="106"/>
        <v>0</v>
      </c>
      <c r="E1729" s="162">
        <f t="shared" si="108"/>
        <v>0</v>
      </c>
      <c r="F1729" s="162">
        <f t="shared" si="109"/>
        <v>0</v>
      </c>
      <c r="G1729" s="162">
        <f>FINTERP(REFERENCE!$W$17:$W$67,REFERENCE!$V$17:$V$67,HYDROGRAPH!F1729)</f>
        <v>0</v>
      </c>
      <c r="H1729" s="132">
        <f>(F1729-G1729)/2*REFERENCE!$P$19</f>
        <v>0</v>
      </c>
      <c r="I1729">
        <f>(FINTERP('STAGE-STORAGE'!$D$4:$D$54,'STAGE-STORAGE'!$A$4:$A$54,H1729))</f>
        <v>0</v>
      </c>
    </row>
    <row r="1730" spans="1:9" x14ac:dyDescent="0.25">
      <c r="A1730">
        <v>1727</v>
      </c>
      <c r="B1730" s="132">
        <f t="shared" si="107"/>
        <v>287.66666666666663</v>
      </c>
      <c r="C1730" s="162">
        <f>IF(B1730&lt;(MAX(USER_INPUT!$J$14:$J$2000)),FINTERP(USER_INPUT!$J$14:$J$2000,USER_INPUT!$K$14:$K$2000,HYDROGRAPH!B1730),0)</f>
        <v>0</v>
      </c>
      <c r="D1730" s="132">
        <f t="shared" si="106"/>
        <v>0</v>
      </c>
      <c r="E1730" s="162">
        <f t="shared" si="108"/>
        <v>0</v>
      </c>
      <c r="F1730" s="162">
        <f t="shared" si="109"/>
        <v>0</v>
      </c>
      <c r="G1730" s="162">
        <f>FINTERP(REFERENCE!$W$17:$W$67,REFERENCE!$V$17:$V$67,HYDROGRAPH!F1730)</f>
        <v>0</v>
      </c>
      <c r="H1730" s="132">
        <f>(F1730-G1730)/2*REFERENCE!$P$19</f>
        <v>0</v>
      </c>
      <c r="I1730">
        <f>(FINTERP('STAGE-STORAGE'!$D$4:$D$54,'STAGE-STORAGE'!$A$4:$A$54,H1730))</f>
        <v>0</v>
      </c>
    </row>
    <row r="1731" spans="1:9" x14ac:dyDescent="0.25">
      <c r="A1731">
        <v>1728</v>
      </c>
      <c r="B1731" s="132">
        <f t="shared" si="107"/>
        <v>287.83333333333331</v>
      </c>
      <c r="C1731" s="162">
        <f>IF(B1731&lt;(MAX(USER_INPUT!$J$14:$J$2000)),FINTERP(USER_INPUT!$J$14:$J$2000,USER_INPUT!$K$14:$K$2000,HYDROGRAPH!B1731),0)</f>
        <v>0</v>
      </c>
      <c r="D1731" s="132">
        <f t="shared" si="106"/>
        <v>0</v>
      </c>
      <c r="E1731" s="162">
        <f t="shared" si="108"/>
        <v>0</v>
      </c>
      <c r="F1731" s="162">
        <f t="shared" si="109"/>
        <v>0</v>
      </c>
      <c r="G1731" s="162">
        <f>FINTERP(REFERENCE!$W$17:$W$67,REFERENCE!$V$17:$V$67,HYDROGRAPH!F1731)</f>
        <v>0</v>
      </c>
      <c r="H1731" s="132">
        <f>(F1731-G1731)/2*REFERENCE!$P$19</f>
        <v>0</v>
      </c>
      <c r="I1731">
        <f>(FINTERP('STAGE-STORAGE'!$D$4:$D$54,'STAGE-STORAGE'!$A$4:$A$54,H1731))</f>
        <v>0</v>
      </c>
    </row>
    <row r="1732" spans="1:9" x14ac:dyDescent="0.25">
      <c r="A1732">
        <v>1729</v>
      </c>
      <c r="B1732" s="132">
        <f t="shared" si="107"/>
        <v>288</v>
      </c>
      <c r="C1732" s="162">
        <f>IF(B1732&lt;(MAX(USER_INPUT!$J$14:$J$2000)),FINTERP(USER_INPUT!$J$14:$J$2000,USER_INPUT!$K$14:$K$2000,HYDROGRAPH!B1732),0)</f>
        <v>0</v>
      </c>
      <c r="D1732" s="132">
        <f t="shared" si="106"/>
        <v>0</v>
      </c>
      <c r="E1732" s="162">
        <f t="shared" si="108"/>
        <v>0</v>
      </c>
      <c r="F1732" s="162">
        <f t="shared" si="109"/>
        <v>0</v>
      </c>
      <c r="G1732" s="162">
        <f>FINTERP(REFERENCE!$W$17:$W$67,REFERENCE!$V$17:$V$67,HYDROGRAPH!F1732)</f>
        <v>0</v>
      </c>
      <c r="H1732" s="132">
        <f>(F1732-G1732)/2*REFERENCE!$P$19</f>
        <v>0</v>
      </c>
      <c r="I1732">
        <f>(FINTERP('STAGE-STORAGE'!$D$4:$D$54,'STAGE-STORAGE'!$A$4:$A$54,H1732))</f>
        <v>0</v>
      </c>
    </row>
    <row r="1733" spans="1:9" x14ac:dyDescent="0.25">
      <c r="A1733">
        <v>1730</v>
      </c>
      <c r="B1733" s="132">
        <f t="shared" si="107"/>
        <v>288.16666666666663</v>
      </c>
      <c r="C1733" s="162">
        <f>IF(B1733&lt;(MAX(USER_INPUT!$J$14:$J$2000)),FINTERP(USER_INPUT!$J$14:$J$2000,USER_INPUT!$K$14:$K$2000,HYDROGRAPH!B1733),0)</f>
        <v>0</v>
      </c>
      <c r="D1733" s="132">
        <f t="shared" ref="D1733:D1796" si="110">C1733+C1734</f>
        <v>0</v>
      </c>
      <c r="E1733" s="162">
        <f t="shared" si="108"/>
        <v>0</v>
      </c>
      <c r="F1733" s="162">
        <f t="shared" si="109"/>
        <v>0</v>
      </c>
      <c r="G1733" s="162">
        <f>FINTERP(REFERENCE!$W$17:$W$67,REFERENCE!$V$17:$V$67,HYDROGRAPH!F1733)</f>
        <v>0</v>
      </c>
      <c r="H1733" s="132">
        <f>(F1733-G1733)/2*REFERENCE!$P$19</f>
        <v>0</v>
      </c>
      <c r="I1733">
        <f>(FINTERP('STAGE-STORAGE'!$D$4:$D$54,'STAGE-STORAGE'!$A$4:$A$54,H1733))</f>
        <v>0</v>
      </c>
    </row>
    <row r="1734" spans="1:9" x14ac:dyDescent="0.25">
      <c r="A1734">
        <v>1731</v>
      </c>
      <c r="B1734" s="132">
        <f t="shared" si="107"/>
        <v>288.33333333333331</v>
      </c>
      <c r="C1734" s="162">
        <f>IF(B1734&lt;(MAX(USER_INPUT!$J$14:$J$2000)),FINTERP(USER_INPUT!$J$14:$J$2000,USER_INPUT!$K$14:$K$2000,HYDROGRAPH!B1734),0)</f>
        <v>0</v>
      </c>
      <c r="D1734" s="132">
        <f t="shared" si="110"/>
        <v>0</v>
      </c>
      <c r="E1734" s="162">
        <f t="shared" si="108"/>
        <v>0</v>
      </c>
      <c r="F1734" s="162">
        <f t="shared" si="109"/>
        <v>0</v>
      </c>
      <c r="G1734" s="162">
        <f>FINTERP(REFERENCE!$W$17:$W$67,REFERENCE!$V$17:$V$67,HYDROGRAPH!F1734)</f>
        <v>0</v>
      </c>
      <c r="H1734" s="132">
        <f>(F1734-G1734)/2*REFERENCE!$P$19</f>
        <v>0</v>
      </c>
      <c r="I1734">
        <f>(FINTERP('STAGE-STORAGE'!$D$4:$D$54,'STAGE-STORAGE'!$A$4:$A$54,H1734))</f>
        <v>0</v>
      </c>
    </row>
    <row r="1735" spans="1:9" x14ac:dyDescent="0.25">
      <c r="A1735">
        <v>1732</v>
      </c>
      <c r="B1735" s="132">
        <f t="shared" ref="B1735:B1798" si="111">$B$5*A1734</f>
        <v>288.5</v>
      </c>
      <c r="C1735" s="162">
        <f>IF(B1735&lt;(MAX(USER_INPUT!$J$14:$J$2000)),FINTERP(USER_INPUT!$J$14:$J$2000,USER_INPUT!$K$14:$K$2000,HYDROGRAPH!B1735),0)</f>
        <v>0</v>
      </c>
      <c r="D1735" s="132">
        <f t="shared" si="110"/>
        <v>0</v>
      </c>
      <c r="E1735" s="162">
        <f t="shared" si="108"/>
        <v>0</v>
      </c>
      <c r="F1735" s="162">
        <f t="shared" si="109"/>
        <v>0</v>
      </c>
      <c r="G1735" s="162">
        <f>FINTERP(REFERENCE!$W$17:$W$67,REFERENCE!$V$17:$V$67,HYDROGRAPH!F1735)</f>
        <v>0</v>
      </c>
      <c r="H1735" s="132">
        <f>(F1735-G1735)/2*REFERENCE!$P$19</f>
        <v>0</v>
      </c>
      <c r="I1735">
        <f>(FINTERP('STAGE-STORAGE'!$D$4:$D$54,'STAGE-STORAGE'!$A$4:$A$54,H1735))</f>
        <v>0</v>
      </c>
    </row>
    <row r="1736" spans="1:9" x14ac:dyDescent="0.25">
      <c r="A1736">
        <v>1733</v>
      </c>
      <c r="B1736" s="132">
        <f t="shared" si="111"/>
        <v>288.66666666666663</v>
      </c>
      <c r="C1736" s="162">
        <f>IF(B1736&lt;(MAX(USER_INPUT!$J$14:$J$2000)),FINTERP(USER_INPUT!$J$14:$J$2000,USER_INPUT!$K$14:$K$2000,HYDROGRAPH!B1736),0)</f>
        <v>0</v>
      </c>
      <c r="D1736" s="132">
        <f t="shared" si="110"/>
        <v>0</v>
      </c>
      <c r="E1736" s="162">
        <f t="shared" si="108"/>
        <v>0</v>
      </c>
      <c r="F1736" s="162">
        <f t="shared" si="109"/>
        <v>0</v>
      </c>
      <c r="G1736" s="162">
        <f>FINTERP(REFERENCE!$W$17:$W$67,REFERENCE!$V$17:$V$67,HYDROGRAPH!F1736)</f>
        <v>0</v>
      </c>
      <c r="H1736" s="132">
        <f>(F1736-G1736)/2*REFERENCE!$P$19</f>
        <v>0</v>
      </c>
      <c r="I1736">
        <f>(FINTERP('STAGE-STORAGE'!$D$4:$D$54,'STAGE-STORAGE'!$A$4:$A$54,H1736))</f>
        <v>0</v>
      </c>
    </row>
    <row r="1737" spans="1:9" x14ac:dyDescent="0.25">
      <c r="A1737">
        <v>1734</v>
      </c>
      <c r="B1737" s="132">
        <f t="shared" si="111"/>
        <v>288.83333333333331</v>
      </c>
      <c r="C1737" s="162">
        <f>IF(B1737&lt;(MAX(USER_INPUT!$J$14:$J$2000)),FINTERP(USER_INPUT!$J$14:$J$2000,USER_INPUT!$K$14:$K$2000,HYDROGRAPH!B1737),0)</f>
        <v>0</v>
      </c>
      <c r="D1737" s="132">
        <f t="shared" si="110"/>
        <v>0</v>
      </c>
      <c r="E1737" s="162">
        <f t="shared" ref="E1737:E1800" si="112">F1736-(2*G1736)</f>
        <v>0</v>
      </c>
      <c r="F1737" s="162">
        <f t="shared" ref="F1737:F1800" si="113">D1737+E1737</f>
        <v>0</v>
      </c>
      <c r="G1737" s="162">
        <f>FINTERP(REFERENCE!$W$17:$W$67,REFERENCE!$V$17:$V$67,HYDROGRAPH!F1737)</f>
        <v>0</v>
      </c>
      <c r="H1737" s="132">
        <f>(F1737-G1737)/2*REFERENCE!$P$19</f>
        <v>0</v>
      </c>
      <c r="I1737">
        <f>(FINTERP('STAGE-STORAGE'!$D$4:$D$54,'STAGE-STORAGE'!$A$4:$A$54,H1737))</f>
        <v>0</v>
      </c>
    </row>
    <row r="1738" spans="1:9" x14ac:dyDescent="0.25">
      <c r="A1738">
        <v>1735</v>
      </c>
      <c r="B1738" s="132">
        <f t="shared" si="111"/>
        <v>289</v>
      </c>
      <c r="C1738" s="162">
        <f>IF(B1738&lt;(MAX(USER_INPUT!$J$14:$J$2000)),FINTERP(USER_INPUT!$J$14:$J$2000,USER_INPUT!$K$14:$K$2000,HYDROGRAPH!B1738),0)</f>
        <v>0</v>
      </c>
      <c r="D1738" s="132">
        <f t="shared" si="110"/>
        <v>0</v>
      </c>
      <c r="E1738" s="162">
        <f t="shared" si="112"/>
        <v>0</v>
      </c>
      <c r="F1738" s="162">
        <f t="shared" si="113"/>
        <v>0</v>
      </c>
      <c r="G1738" s="162">
        <f>FINTERP(REFERENCE!$W$17:$W$67,REFERENCE!$V$17:$V$67,HYDROGRAPH!F1738)</f>
        <v>0</v>
      </c>
      <c r="H1738" s="132">
        <f>(F1738-G1738)/2*REFERENCE!$P$19</f>
        <v>0</v>
      </c>
      <c r="I1738">
        <f>(FINTERP('STAGE-STORAGE'!$D$4:$D$54,'STAGE-STORAGE'!$A$4:$A$54,H1738))</f>
        <v>0</v>
      </c>
    </row>
    <row r="1739" spans="1:9" x14ac:dyDescent="0.25">
      <c r="A1739">
        <v>1736</v>
      </c>
      <c r="B1739" s="132">
        <f t="shared" si="111"/>
        <v>289.16666666666663</v>
      </c>
      <c r="C1739" s="162">
        <f>IF(B1739&lt;(MAX(USER_INPUT!$J$14:$J$2000)),FINTERP(USER_INPUT!$J$14:$J$2000,USER_INPUT!$K$14:$K$2000,HYDROGRAPH!B1739),0)</f>
        <v>0</v>
      </c>
      <c r="D1739" s="132">
        <f t="shared" si="110"/>
        <v>0</v>
      </c>
      <c r="E1739" s="162">
        <f t="shared" si="112"/>
        <v>0</v>
      </c>
      <c r="F1739" s="162">
        <f t="shared" si="113"/>
        <v>0</v>
      </c>
      <c r="G1739" s="162">
        <f>FINTERP(REFERENCE!$W$17:$W$67,REFERENCE!$V$17:$V$67,HYDROGRAPH!F1739)</f>
        <v>0</v>
      </c>
      <c r="H1739" s="132">
        <f>(F1739-G1739)/2*REFERENCE!$P$19</f>
        <v>0</v>
      </c>
      <c r="I1739">
        <f>(FINTERP('STAGE-STORAGE'!$D$4:$D$54,'STAGE-STORAGE'!$A$4:$A$54,H1739))</f>
        <v>0</v>
      </c>
    </row>
    <row r="1740" spans="1:9" x14ac:dyDescent="0.25">
      <c r="A1740">
        <v>1737</v>
      </c>
      <c r="B1740" s="132">
        <f t="shared" si="111"/>
        <v>289.33333333333331</v>
      </c>
      <c r="C1740" s="162">
        <f>IF(B1740&lt;(MAX(USER_INPUT!$J$14:$J$2000)),FINTERP(USER_INPUT!$J$14:$J$2000,USER_INPUT!$K$14:$K$2000,HYDROGRAPH!B1740),0)</f>
        <v>0</v>
      </c>
      <c r="D1740" s="132">
        <f t="shared" si="110"/>
        <v>0</v>
      </c>
      <c r="E1740" s="162">
        <f t="shared" si="112"/>
        <v>0</v>
      </c>
      <c r="F1740" s="162">
        <f t="shared" si="113"/>
        <v>0</v>
      </c>
      <c r="G1740" s="162">
        <f>FINTERP(REFERENCE!$W$17:$W$67,REFERENCE!$V$17:$V$67,HYDROGRAPH!F1740)</f>
        <v>0</v>
      </c>
      <c r="H1740" s="132">
        <f>(F1740-G1740)/2*REFERENCE!$P$19</f>
        <v>0</v>
      </c>
      <c r="I1740">
        <f>(FINTERP('STAGE-STORAGE'!$D$4:$D$54,'STAGE-STORAGE'!$A$4:$A$54,H1740))</f>
        <v>0</v>
      </c>
    </row>
    <row r="1741" spans="1:9" x14ac:dyDescent="0.25">
      <c r="A1741">
        <v>1738</v>
      </c>
      <c r="B1741" s="132">
        <f t="shared" si="111"/>
        <v>289.5</v>
      </c>
      <c r="C1741" s="162">
        <f>IF(B1741&lt;(MAX(USER_INPUT!$J$14:$J$2000)),FINTERP(USER_INPUT!$J$14:$J$2000,USER_INPUT!$K$14:$K$2000,HYDROGRAPH!B1741),0)</f>
        <v>0</v>
      </c>
      <c r="D1741" s="132">
        <f t="shared" si="110"/>
        <v>0</v>
      </c>
      <c r="E1741" s="162">
        <f t="shared" si="112"/>
        <v>0</v>
      </c>
      <c r="F1741" s="162">
        <f t="shared" si="113"/>
        <v>0</v>
      </c>
      <c r="G1741" s="162">
        <f>FINTERP(REFERENCE!$W$17:$W$67,REFERENCE!$V$17:$V$67,HYDROGRAPH!F1741)</f>
        <v>0</v>
      </c>
      <c r="H1741" s="132">
        <f>(F1741-G1741)/2*REFERENCE!$P$19</f>
        <v>0</v>
      </c>
      <c r="I1741">
        <f>(FINTERP('STAGE-STORAGE'!$D$4:$D$54,'STAGE-STORAGE'!$A$4:$A$54,H1741))</f>
        <v>0</v>
      </c>
    </row>
    <row r="1742" spans="1:9" x14ac:dyDescent="0.25">
      <c r="A1742">
        <v>1739</v>
      </c>
      <c r="B1742" s="132">
        <f t="shared" si="111"/>
        <v>289.66666666666663</v>
      </c>
      <c r="C1742" s="162">
        <f>IF(B1742&lt;(MAX(USER_INPUT!$J$14:$J$2000)),FINTERP(USER_INPUT!$J$14:$J$2000,USER_INPUT!$K$14:$K$2000,HYDROGRAPH!B1742),0)</f>
        <v>0</v>
      </c>
      <c r="D1742" s="132">
        <f t="shared" si="110"/>
        <v>0</v>
      </c>
      <c r="E1742" s="162">
        <f t="shared" si="112"/>
        <v>0</v>
      </c>
      <c r="F1742" s="162">
        <f t="shared" si="113"/>
        <v>0</v>
      </c>
      <c r="G1742" s="162">
        <f>FINTERP(REFERENCE!$W$17:$W$67,REFERENCE!$V$17:$V$67,HYDROGRAPH!F1742)</f>
        <v>0</v>
      </c>
      <c r="H1742" s="132">
        <f>(F1742-G1742)/2*REFERENCE!$P$19</f>
        <v>0</v>
      </c>
      <c r="I1742">
        <f>(FINTERP('STAGE-STORAGE'!$D$4:$D$54,'STAGE-STORAGE'!$A$4:$A$54,H1742))</f>
        <v>0</v>
      </c>
    </row>
    <row r="1743" spans="1:9" x14ac:dyDescent="0.25">
      <c r="A1743">
        <v>1740</v>
      </c>
      <c r="B1743" s="132">
        <f t="shared" si="111"/>
        <v>289.83333333333331</v>
      </c>
      <c r="C1743" s="162">
        <f>IF(B1743&lt;(MAX(USER_INPUT!$J$14:$J$2000)),FINTERP(USER_INPUT!$J$14:$J$2000,USER_INPUT!$K$14:$K$2000,HYDROGRAPH!B1743),0)</f>
        <v>0</v>
      </c>
      <c r="D1743" s="132">
        <f t="shared" si="110"/>
        <v>0</v>
      </c>
      <c r="E1743" s="162">
        <f t="shared" si="112"/>
        <v>0</v>
      </c>
      <c r="F1743" s="162">
        <f t="shared" si="113"/>
        <v>0</v>
      </c>
      <c r="G1743" s="162">
        <f>FINTERP(REFERENCE!$W$17:$W$67,REFERENCE!$V$17:$V$67,HYDROGRAPH!F1743)</f>
        <v>0</v>
      </c>
      <c r="H1743" s="132">
        <f>(F1743-G1743)/2*REFERENCE!$P$19</f>
        <v>0</v>
      </c>
      <c r="I1743">
        <f>(FINTERP('STAGE-STORAGE'!$D$4:$D$54,'STAGE-STORAGE'!$A$4:$A$54,H1743))</f>
        <v>0</v>
      </c>
    </row>
    <row r="1744" spans="1:9" x14ac:dyDescent="0.25">
      <c r="A1744">
        <v>1741</v>
      </c>
      <c r="B1744" s="132">
        <f t="shared" si="111"/>
        <v>290</v>
      </c>
      <c r="C1744" s="162">
        <f>IF(B1744&lt;(MAX(USER_INPUT!$J$14:$J$2000)),FINTERP(USER_INPUT!$J$14:$J$2000,USER_INPUT!$K$14:$K$2000,HYDROGRAPH!B1744),0)</f>
        <v>0</v>
      </c>
      <c r="D1744" s="132">
        <f t="shared" si="110"/>
        <v>0</v>
      </c>
      <c r="E1744" s="162">
        <f t="shared" si="112"/>
        <v>0</v>
      </c>
      <c r="F1744" s="162">
        <f t="shared" si="113"/>
        <v>0</v>
      </c>
      <c r="G1744" s="162">
        <f>FINTERP(REFERENCE!$W$17:$W$67,REFERENCE!$V$17:$V$67,HYDROGRAPH!F1744)</f>
        <v>0</v>
      </c>
      <c r="H1744" s="132">
        <f>(F1744-G1744)/2*REFERENCE!$P$19</f>
        <v>0</v>
      </c>
      <c r="I1744">
        <f>(FINTERP('STAGE-STORAGE'!$D$4:$D$54,'STAGE-STORAGE'!$A$4:$A$54,H1744))</f>
        <v>0</v>
      </c>
    </row>
    <row r="1745" spans="1:9" x14ac:dyDescent="0.25">
      <c r="A1745">
        <v>1742</v>
      </c>
      <c r="B1745" s="132">
        <f t="shared" si="111"/>
        <v>290.16666666666663</v>
      </c>
      <c r="C1745" s="162">
        <f>IF(B1745&lt;(MAX(USER_INPUT!$J$14:$J$2000)),FINTERP(USER_INPUT!$J$14:$J$2000,USER_INPUT!$K$14:$K$2000,HYDROGRAPH!B1745),0)</f>
        <v>0</v>
      </c>
      <c r="D1745" s="132">
        <f t="shared" si="110"/>
        <v>0</v>
      </c>
      <c r="E1745" s="162">
        <f t="shared" si="112"/>
        <v>0</v>
      </c>
      <c r="F1745" s="162">
        <f t="shared" si="113"/>
        <v>0</v>
      </c>
      <c r="G1745" s="162">
        <f>FINTERP(REFERENCE!$W$17:$W$67,REFERENCE!$V$17:$V$67,HYDROGRAPH!F1745)</f>
        <v>0</v>
      </c>
      <c r="H1745" s="132">
        <f>(F1745-G1745)/2*REFERENCE!$P$19</f>
        <v>0</v>
      </c>
      <c r="I1745">
        <f>(FINTERP('STAGE-STORAGE'!$D$4:$D$54,'STAGE-STORAGE'!$A$4:$A$54,H1745))</f>
        <v>0</v>
      </c>
    </row>
    <row r="1746" spans="1:9" x14ac:dyDescent="0.25">
      <c r="A1746">
        <v>1743</v>
      </c>
      <c r="B1746" s="132">
        <f t="shared" si="111"/>
        <v>290.33333333333331</v>
      </c>
      <c r="C1746" s="162">
        <f>IF(B1746&lt;(MAX(USER_INPUT!$J$14:$J$2000)),FINTERP(USER_INPUT!$J$14:$J$2000,USER_INPUT!$K$14:$K$2000,HYDROGRAPH!B1746),0)</f>
        <v>0</v>
      </c>
      <c r="D1746" s="132">
        <f t="shared" si="110"/>
        <v>0</v>
      </c>
      <c r="E1746" s="162">
        <f t="shared" si="112"/>
        <v>0</v>
      </c>
      <c r="F1746" s="162">
        <f t="shared" si="113"/>
        <v>0</v>
      </c>
      <c r="G1746" s="162">
        <f>FINTERP(REFERENCE!$W$17:$W$67,REFERENCE!$V$17:$V$67,HYDROGRAPH!F1746)</f>
        <v>0</v>
      </c>
      <c r="H1746" s="132">
        <f>(F1746-G1746)/2*REFERENCE!$P$19</f>
        <v>0</v>
      </c>
      <c r="I1746">
        <f>(FINTERP('STAGE-STORAGE'!$D$4:$D$54,'STAGE-STORAGE'!$A$4:$A$54,H1746))</f>
        <v>0</v>
      </c>
    </row>
    <row r="1747" spans="1:9" x14ac:dyDescent="0.25">
      <c r="A1747">
        <v>1744</v>
      </c>
      <c r="B1747" s="132">
        <f t="shared" si="111"/>
        <v>290.5</v>
      </c>
      <c r="C1747" s="162">
        <f>IF(B1747&lt;(MAX(USER_INPUT!$J$14:$J$2000)),FINTERP(USER_INPUT!$J$14:$J$2000,USER_INPUT!$K$14:$K$2000,HYDROGRAPH!B1747),0)</f>
        <v>0</v>
      </c>
      <c r="D1747" s="132">
        <f t="shared" si="110"/>
        <v>0</v>
      </c>
      <c r="E1747" s="162">
        <f t="shared" si="112"/>
        <v>0</v>
      </c>
      <c r="F1747" s="162">
        <f t="shared" si="113"/>
        <v>0</v>
      </c>
      <c r="G1747" s="162">
        <f>FINTERP(REFERENCE!$W$17:$W$67,REFERENCE!$V$17:$V$67,HYDROGRAPH!F1747)</f>
        <v>0</v>
      </c>
      <c r="H1747" s="132">
        <f>(F1747-G1747)/2*REFERENCE!$P$19</f>
        <v>0</v>
      </c>
      <c r="I1747">
        <f>(FINTERP('STAGE-STORAGE'!$D$4:$D$54,'STAGE-STORAGE'!$A$4:$A$54,H1747))</f>
        <v>0</v>
      </c>
    </row>
    <row r="1748" spans="1:9" x14ac:dyDescent="0.25">
      <c r="A1748">
        <v>1745</v>
      </c>
      <c r="B1748" s="132">
        <f t="shared" si="111"/>
        <v>290.66666666666663</v>
      </c>
      <c r="C1748" s="162">
        <f>IF(B1748&lt;(MAX(USER_INPUT!$J$14:$J$2000)),FINTERP(USER_INPUT!$J$14:$J$2000,USER_INPUT!$K$14:$K$2000,HYDROGRAPH!B1748),0)</f>
        <v>0</v>
      </c>
      <c r="D1748" s="132">
        <f t="shared" si="110"/>
        <v>0</v>
      </c>
      <c r="E1748" s="162">
        <f t="shared" si="112"/>
        <v>0</v>
      </c>
      <c r="F1748" s="162">
        <f t="shared" si="113"/>
        <v>0</v>
      </c>
      <c r="G1748" s="162">
        <f>FINTERP(REFERENCE!$W$17:$W$67,REFERENCE!$V$17:$V$67,HYDROGRAPH!F1748)</f>
        <v>0</v>
      </c>
      <c r="H1748" s="132">
        <f>(F1748-G1748)/2*REFERENCE!$P$19</f>
        <v>0</v>
      </c>
      <c r="I1748">
        <f>(FINTERP('STAGE-STORAGE'!$D$4:$D$54,'STAGE-STORAGE'!$A$4:$A$54,H1748))</f>
        <v>0</v>
      </c>
    </row>
    <row r="1749" spans="1:9" x14ac:dyDescent="0.25">
      <c r="A1749">
        <v>1746</v>
      </c>
      <c r="B1749" s="132">
        <f t="shared" si="111"/>
        <v>290.83333333333331</v>
      </c>
      <c r="C1749" s="162">
        <f>IF(B1749&lt;(MAX(USER_INPUT!$J$14:$J$2000)),FINTERP(USER_INPUT!$J$14:$J$2000,USER_INPUT!$K$14:$K$2000,HYDROGRAPH!B1749),0)</f>
        <v>0</v>
      </c>
      <c r="D1749" s="132">
        <f t="shared" si="110"/>
        <v>0</v>
      </c>
      <c r="E1749" s="162">
        <f t="shared" si="112"/>
        <v>0</v>
      </c>
      <c r="F1749" s="162">
        <f t="shared" si="113"/>
        <v>0</v>
      </c>
      <c r="G1749" s="162">
        <f>FINTERP(REFERENCE!$W$17:$W$67,REFERENCE!$V$17:$V$67,HYDROGRAPH!F1749)</f>
        <v>0</v>
      </c>
      <c r="H1749" s="132">
        <f>(F1749-G1749)/2*REFERENCE!$P$19</f>
        <v>0</v>
      </c>
      <c r="I1749">
        <f>(FINTERP('STAGE-STORAGE'!$D$4:$D$54,'STAGE-STORAGE'!$A$4:$A$54,H1749))</f>
        <v>0</v>
      </c>
    </row>
    <row r="1750" spans="1:9" x14ac:dyDescent="0.25">
      <c r="A1750">
        <v>1747</v>
      </c>
      <c r="B1750" s="132">
        <f t="shared" si="111"/>
        <v>291</v>
      </c>
      <c r="C1750" s="162">
        <f>IF(B1750&lt;(MAX(USER_INPUT!$J$14:$J$2000)),FINTERP(USER_INPUT!$J$14:$J$2000,USER_INPUT!$K$14:$K$2000,HYDROGRAPH!B1750),0)</f>
        <v>0</v>
      </c>
      <c r="D1750" s="132">
        <f t="shared" si="110"/>
        <v>0</v>
      </c>
      <c r="E1750" s="162">
        <f t="shared" si="112"/>
        <v>0</v>
      </c>
      <c r="F1750" s="162">
        <f t="shared" si="113"/>
        <v>0</v>
      </c>
      <c r="G1750" s="162">
        <f>FINTERP(REFERENCE!$W$17:$W$67,REFERENCE!$V$17:$V$67,HYDROGRAPH!F1750)</f>
        <v>0</v>
      </c>
      <c r="H1750" s="132">
        <f>(F1750-G1750)/2*REFERENCE!$P$19</f>
        <v>0</v>
      </c>
      <c r="I1750">
        <f>(FINTERP('STAGE-STORAGE'!$D$4:$D$54,'STAGE-STORAGE'!$A$4:$A$54,H1750))</f>
        <v>0</v>
      </c>
    </row>
    <row r="1751" spans="1:9" x14ac:dyDescent="0.25">
      <c r="A1751">
        <v>1748</v>
      </c>
      <c r="B1751" s="132">
        <f t="shared" si="111"/>
        <v>291.16666666666663</v>
      </c>
      <c r="C1751" s="162">
        <f>IF(B1751&lt;(MAX(USER_INPUT!$J$14:$J$2000)),FINTERP(USER_INPUT!$J$14:$J$2000,USER_INPUT!$K$14:$K$2000,HYDROGRAPH!B1751),0)</f>
        <v>0</v>
      </c>
      <c r="D1751" s="132">
        <f t="shared" si="110"/>
        <v>0</v>
      </c>
      <c r="E1751" s="162">
        <f t="shared" si="112"/>
        <v>0</v>
      </c>
      <c r="F1751" s="162">
        <f t="shared" si="113"/>
        <v>0</v>
      </c>
      <c r="G1751" s="162">
        <f>FINTERP(REFERENCE!$W$17:$W$67,REFERENCE!$V$17:$V$67,HYDROGRAPH!F1751)</f>
        <v>0</v>
      </c>
      <c r="H1751" s="132">
        <f>(F1751-G1751)/2*REFERENCE!$P$19</f>
        <v>0</v>
      </c>
      <c r="I1751">
        <f>(FINTERP('STAGE-STORAGE'!$D$4:$D$54,'STAGE-STORAGE'!$A$4:$A$54,H1751))</f>
        <v>0</v>
      </c>
    </row>
    <row r="1752" spans="1:9" x14ac:dyDescent="0.25">
      <c r="A1752">
        <v>1749</v>
      </c>
      <c r="B1752" s="132">
        <f t="shared" si="111"/>
        <v>291.33333333333331</v>
      </c>
      <c r="C1752" s="162">
        <f>IF(B1752&lt;(MAX(USER_INPUT!$J$14:$J$2000)),FINTERP(USER_INPUT!$J$14:$J$2000,USER_INPUT!$K$14:$K$2000,HYDROGRAPH!B1752),0)</f>
        <v>0</v>
      </c>
      <c r="D1752" s="132">
        <f t="shared" si="110"/>
        <v>0</v>
      </c>
      <c r="E1752" s="162">
        <f t="shared" si="112"/>
        <v>0</v>
      </c>
      <c r="F1752" s="162">
        <f t="shared" si="113"/>
        <v>0</v>
      </c>
      <c r="G1752" s="162">
        <f>FINTERP(REFERENCE!$W$17:$W$67,REFERENCE!$V$17:$V$67,HYDROGRAPH!F1752)</f>
        <v>0</v>
      </c>
      <c r="H1752" s="132">
        <f>(F1752-G1752)/2*REFERENCE!$P$19</f>
        <v>0</v>
      </c>
      <c r="I1752">
        <f>(FINTERP('STAGE-STORAGE'!$D$4:$D$54,'STAGE-STORAGE'!$A$4:$A$54,H1752))</f>
        <v>0</v>
      </c>
    </row>
    <row r="1753" spans="1:9" x14ac:dyDescent="0.25">
      <c r="A1753">
        <v>1750</v>
      </c>
      <c r="B1753" s="132">
        <f t="shared" si="111"/>
        <v>291.5</v>
      </c>
      <c r="C1753" s="162">
        <f>IF(B1753&lt;(MAX(USER_INPUT!$J$14:$J$2000)),FINTERP(USER_INPUT!$J$14:$J$2000,USER_INPUT!$K$14:$K$2000,HYDROGRAPH!B1753),0)</f>
        <v>0</v>
      </c>
      <c r="D1753" s="132">
        <f t="shared" si="110"/>
        <v>0</v>
      </c>
      <c r="E1753" s="162">
        <f t="shared" si="112"/>
        <v>0</v>
      </c>
      <c r="F1753" s="162">
        <f t="shared" si="113"/>
        <v>0</v>
      </c>
      <c r="G1753" s="162">
        <f>FINTERP(REFERENCE!$W$17:$W$67,REFERENCE!$V$17:$V$67,HYDROGRAPH!F1753)</f>
        <v>0</v>
      </c>
      <c r="H1753" s="132">
        <f>(F1753-G1753)/2*REFERENCE!$P$19</f>
        <v>0</v>
      </c>
      <c r="I1753">
        <f>(FINTERP('STAGE-STORAGE'!$D$4:$D$54,'STAGE-STORAGE'!$A$4:$A$54,H1753))</f>
        <v>0</v>
      </c>
    </row>
    <row r="1754" spans="1:9" x14ac:dyDescent="0.25">
      <c r="A1754">
        <v>1751</v>
      </c>
      <c r="B1754" s="132">
        <f t="shared" si="111"/>
        <v>291.66666666666663</v>
      </c>
      <c r="C1754" s="162">
        <f>IF(B1754&lt;(MAX(USER_INPUT!$J$14:$J$2000)),FINTERP(USER_INPUT!$J$14:$J$2000,USER_INPUT!$K$14:$K$2000,HYDROGRAPH!B1754),0)</f>
        <v>0</v>
      </c>
      <c r="D1754" s="132">
        <f t="shared" si="110"/>
        <v>0</v>
      </c>
      <c r="E1754" s="162">
        <f t="shared" si="112"/>
        <v>0</v>
      </c>
      <c r="F1754" s="162">
        <f t="shared" si="113"/>
        <v>0</v>
      </c>
      <c r="G1754" s="162">
        <f>FINTERP(REFERENCE!$W$17:$W$67,REFERENCE!$V$17:$V$67,HYDROGRAPH!F1754)</f>
        <v>0</v>
      </c>
      <c r="H1754" s="132">
        <f>(F1754-G1754)/2*REFERENCE!$P$19</f>
        <v>0</v>
      </c>
      <c r="I1754">
        <f>(FINTERP('STAGE-STORAGE'!$D$4:$D$54,'STAGE-STORAGE'!$A$4:$A$54,H1754))</f>
        <v>0</v>
      </c>
    </row>
    <row r="1755" spans="1:9" x14ac:dyDescent="0.25">
      <c r="A1755">
        <v>1752</v>
      </c>
      <c r="B1755" s="132">
        <f t="shared" si="111"/>
        <v>291.83333333333331</v>
      </c>
      <c r="C1755" s="162">
        <f>IF(B1755&lt;(MAX(USER_INPUT!$J$14:$J$2000)),FINTERP(USER_INPUT!$J$14:$J$2000,USER_INPUT!$K$14:$K$2000,HYDROGRAPH!B1755),0)</f>
        <v>0</v>
      </c>
      <c r="D1755" s="132">
        <f t="shared" si="110"/>
        <v>0</v>
      </c>
      <c r="E1755" s="162">
        <f t="shared" si="112"/>
        <v>0</v>
      </c>
      <c r="F1755" s="162">
        <f t="shared" si="113"/>
        <v>0</v>
      </c>
      <c r="G1755" s="162">
        <f>FINTERP(REFERENCE!$W$17:$W$67,REFERENCE!$V$17:$V$67,HYDROGRAPH!F1755)</f>
        <v>0</v>
      </c>
      <c r="H1755" s="132">
        <f>(F1755-G1755)/2*REFERENCE!$P$19</f>
        <v>0</v>
      </c>
      <c r="I1755">
        <f>(FINTERP('STAGE-STORAGE'!$D$4:$D$54,'STAGE-STORAGE'!$A$4:$A$54,H1755))</f>
        <v>0</v>
      </c>
    </row>
    <row r="1756" spans="1:9" x14ac:dyDescent="0.25">
      <c r="A1756">
        <v>1753</v>
      </c>
      <c r="B1756" s="132">
        <f t="shared" si="111"/>
        <v>292</v>
      </c>
      <c r="C1756" s="162">
        <f>IF(B1756&lt;(MAX(USER_INPUT!$J$14:$J$2000)),FINTERP(USER_INPUT!$J$14:$J$2000,USER_INPUT!$K$14:$K$2000,HYDROGRAPH!B1756),0)</f>
        <v>0</v>
      </c>
      <c r="D1756" s="132">
        <f t="shared" si="110"/>
        <v>0</v>
      </c>
      <c r="E1756" s="162">
        <f t="shared" si="112"/>
        <v>0</v>
      </c>
      <c r="F1756" s="162">
        <f t="shared" si="113"/>
        <v>0</v>
      </c>
      <c r="G1756" s="162">
        <f>FINTERP(REFERENCE!$W$17:$W$67,REFERENCE!$V$17:$V$67,HYDROGRAPH!F1756)</f>
        <v>0</v>
      </c>
      <c r="H1756" s="132">
        <f>(F1756-G1756)/2*REFERENCE!$P$19</f>
        <v>0</v>
      </c>
      <c r="I1756">
        <f>(FINTERP('STAGE-STORAGE'!$D$4:$D$54,'STAGE-STORAGE'!$A$4:$A$54,H1756))</f>
        <v>0</v>
      </c>
    </row>
    <row r="1757" spans="1:9" x14ac:dyDescent="0.25">
      <c r="A1757">
        <v>1754</v>
      </c>
      <c r="B1757" s="132">
        <f t="shared" si="111"/>
        <v>292.16666666666663</v>
      </c>
      <c r="C1757" s="162">
        <f>IF(B1757&lt;(MAX(USER_INPUT!$J$14:$J$2000)),FINTERP(USER_INPUT!$J$14:$J$2000,USER_INPUT!$K$14:$K$2000,HYDROGRAPH!B1757),0)</f>
        <v>0</v>
      </c>
      <c r="D1757" s="132">
        <f t="shared" si="110"/>
        <v>0</v>
      </c>
      <c r="E1757" s="162">
        <f t="shared" si="112"/>
        <v>0</v>
      </c>
      <c r="F1757" s="162">
        <f t="shared" si="113"/>
        <v>0</v>
      </c>
      <c r="G1757" s="162">
        <f>FINTERP(REFERENCE!$W$17:$W$67,REFERENCE!$V$17:$V$67,HYDROGRAPH!F1757)</f>
        <v>0</v>
      </c>
      <c r="H1757" s="132">
        <f>(F1757-G1757)/2*REFERENCE!$P$19</f>
        <v>0</v>
      </c>
      <c r="I1757">
        <f>(FINTERP('STAGE-STORAGE'!$D$4:$D$54,'STAGE-STORAGE'!$A$4:$A$54,H1757))</f>
        <v>0</v>
      </c>
    </row>
    <row r="1758" spans="1:9" x14ac:dyDescent="0.25">
      <c r="A1758">
        <v>1755</v>
      </c>
      <c r="B1758" s="132">
        <f t="shared" si="111"/>
        <v>292.33333333333331</v>
      </c>
      <c r="C1758" s="162">
        <f>IF(B1758&lt;(MAX(USER_INPUT!$J$14:$J$2000)),FINTERP(USER_INPUT!$J$14:$J$2000,USER_INPUT!$K$14:$K$2000,HYDROGRAPH!B1758),0)</f>
        <v>0</v>
      </c>
      <c r="D1758" s="132">
        <f t="shared" si="110"/>
        <v>0</v>
      </c>
      <c r="E1758" s="162">
        <f t="shared" si="112"/>
        <v>0</v>
      </c>
      <c r="F1758" s="162">
        <f t="shared" si="113"/>
        <v>0</v>
      </c>
      <c r="G1758" s="162">
        <f>FINTERP(REFERENCE!$W$17:$W$67,REFERENCE!$V$17:$V$67,HYDROGRAPH!F1758)</f>
        <v>0</v>
      </c>
      <c r="H1758" s="132">
        <f>(F1758-G1758)/2*REFERENCE!$P$19</f>
        <v>0</v>
      </c>
      <c r="I1758">
        <f>(FINTERP('STAGE-STORAGE'!$D$4:$D$54,'STAGE-STORAGE'!$A$4:$A$54,H1758))</f>
        <v>0</v>
      </c>
    </row>
    <row r="1759" spans="1:9" x14ac:dyDescent="0.25">
      <c r="A1759">
        <v>1756</v>
      </c>
      <c r="B1759" s="132">
        <f t="shared" si="111"/>
        <v>292.5</v>
      </c>
      <c r="C1759" s="162">
        <f>IF(B1759&lt;(MAX(USER_INPUT!$J$14:$J$2000)),FINTERP(USER_INPUT!$J$14:$J$2000,USER_INPUT!$K$14:$K$2000,HYDROGRAPH!B1759),0)</f>
        <v>0</v>
      </c>
      <c r="D1759" s="132">
        <f t="shared" si="110"/>
        <v>0</v>
      </c>
      <c r="E1759" s="162">
        <f t="shared" si="112"/>
        <v>0</v>
      </c>
      <c r="F1759" s="162">
        <f t="shared" si="113"/>
        <v>0</v>
      </c>
      <c r="G1759" s="162">
        <f>FINTERP(REFERENCE!$W$17:$W$67,REFERENCE!$V$17:$V$67,HYDROGRAPH!F1759)</f>
        <v>0</v>
      </c>
      <c r="H1759" s="132">
        <f>(F1759-G1759)/2*REFERENCE!$P$19</f>
        <v>0</v>
      </c>
      <c r="I1759">
        <f>(FINTERP('STAGE-STORAGE'!$D$4:$D$54,'STAGE-STORAGE'!$A$4:$A$54,H1759))</f>
        <v>0</v>
      </c>
    </row>
    <row r="1760" spans="1:9" x14ac:dyDescent="0.25">
      <c r="A1760">
        <v>1757</v>
      </c>
      <c r="B1760" s="132">
        <f t="shared" si="111"/>
        <v>292.66666666666663</v>
      </c>
      <c r="C1760" s="162">
        <f>IF(B1760&lt;(MAX(USER_INPUT!$J$14:$J$2000)),FINTERP(USER_INPUT!$J$14:$J$2000,USER_INPUT!$K$14:$K$2000,HYDROGRAPH!B1760),0)</f>
        <v>0</v>
      </c>
      <c r="D1760" s="132">
        <f t="shared" si="110"/>
        <v>0</v>
      </c>
      <c r="E1760" s="162">
        <f t="shared" si="112"/>
        <v>0</v>
      </c>
      <c r="F1760" s="162">
        <f t="shared" si="113"/>
        <v>0</v>
      </c>
      <c r="G1760" s="162">
        <f>FINTERP(REFERENCE!$W$17:$W$67,REFERENCE!$V$17:$V$67,HYDROGRAPH!F1760)</f>
        <v>0</v>
      </c>
      <c r="H1760" s="132">
        <f>(F1760-G1760)/2*REFERENCE!$P$19</f>
        <v>0</v>
      </c>
      <c r="I1760">
        <f>(FINTERP('STAGE-STORAGE'!$D$4:$D$54,'STAGE-STORAGE'!$A$4:$A$54,H1760))</f>
        <v>0</v>
      </c>
    </row>
    <row r="1761" spans="1:9" x14ac:dyDescent="0.25">
      <c r="A1761">
        <v>1758</v>
      </c>
      <c r="B1761" s="132">
        <f t="shared" si="111"/>
        <v>292.83333333333331</v>
      </c>
      <c r="C1761" s="162">
        <f>IF(B1761&lt;(MAX(USER_INPUT!$J$14:$J$2000)),FINTERP(USER_INPUT!$J$14:$J$2000,USER_INPUT!$K$14:$K$2000,HYDROGRAPH!B1761),0)</f>
        <v>0</v>
      </c>
      <c r="D1761" s="132">
        <f t="shared" si="110"/>
        <v>0</v>
      </c>
      <c r="E1761" s="162">
        <f t="shared" si="112"/>
        <v>0</v>
      </c>
      <c r="F1761" s="162">
        <f t="shared" si="113"/>
        <v>0</v>
      </c>
      <c r="G1761" s="162">
        <f>FINTERP(REFERENCE!$W$17:$W$67,REFERENCE!$V$17:$V$67,HYDROGRAPH!F1761)</f>
        <v>0</v>
      </c>
      <c r="H1761" s="132">
        <f>(F1761-G1761)/2*REFERENCE!$P$19</f>
        <v>0</v>
      </c>
      <c r="I1761">
        <f>(FINTERP('STAGE-STORAGE'!$D$4:$D$54,'STAGE-STORAGE'!$A$4:$A$54,H1761))</f>
        <v>0</v>
      </c>
    </row>
    <row r="1762" spans="1:9" x14ac:dyDescent="0.25">
      <c r="A1762">
        <v>1759</v>
      </c>
      <c r="B1762" s="132">
        <f t="shared" si="111"/>
        <v>293</v>
      </c>
      <c r="C1762" s="162">
        <f>IF(B1762&lt;(MAX(USER_INPUT!$J$14:$J$2000)),FINTERP(USER_INPUT!$J$14:$J$2000,USER_INPUT!$K$14:$K$2000,HYDROGRAPH!B1762),0)</f>
        <v>0</v>
      </c>
      <c r="D1762" s="132">
        <f t="shared" si="110"/>
        <v>0</v>
      </c>
      <c r="E1762" s="162">
        <f t="shared" si="112"/>
        <v>0</v>
      </c>
      <c r="F1762" s="162">
        <f t="shared" si="113"/>
        <v>0</v>
      </c>
      <c r="G1762" s="162">
        <f>FINTERP(REFERENCE!$W$17:$W$67,REFERENCE!$V$17:$V$67,HYDROGRAPH!F1762)</f>
        <v>0</v>
      </c>
      <c r="H1762" s="132">
        <f>(F1762-G1762)/2*REFERENCE!$P$19</f>
        <v>0</v>
      </c>
      <c r="I1762">
        <f>(FINTERP('STAGE-STORAGE'!$D$4:$D$54,'STAGE-STORAGE'!$A$4:$A$54,H1762))</f>
        <v>0</v>
      </c>
    </row>
    <row r="1763" spans="1:9" x14ac:dyDescent="0.25">
      <c r="A1763">
        <v>1760</v>
      </c>
      <c r="B1763" s="132">
        <f t="shared" si="111"/>
        <v>293.16666666666663</v>
      </c>
      <c r="C1763" s="162">
        <f>IF(B1763&lt;(MAX(USER_INPUT!$J$14:$J$2000)),FINTERP(USER_INPUT!$J$14:$J$2000,USER_INPUT!$K$14:$K$2000,HYDROGRAPH!B1763),0)</f>
        <v>0</v>
      </c>
      <c r="D1763" s="132">
        <f t="shared" si="110"/>
        <v>0</v>
      </c>
      <c r="E1763" s="162">
        <f t="shared" si="112"/>
        <v>0</v>
      </c>
      <c r="F1763" s="162">
        <f t="shared" si="113"/>
        <v>0</v>
      </c>
      <c r="G1763" s="162">
        <f>FINTERP(REFERENCE!$W$17:$W$67,REFERENCE!$V$17:$V$67,HYDROGRAPH!F1763)</f>
        <v>0</v>
      </c>
      <c r="H1763" s="132">
        <f>(F1763-G1763)/2*REFERENCE!$P$19</f>
        <v>0</v>
      </c>
      <c r="I1763">
        <f>(FINTERP('STAGE-STORAGE'!$D$4:$D$54,'STAGE-STORAGE'!$A$4:$A$54,H1763))</f>
        <v>0</v>
      </c>
    </row>
    <row r="1764" spans="1:9" x14ac:dyDescent="0.25">
      <c r="A1764">
        <v>1761</v>
      </c>
      <c r="B1764" s="132">
        <f t="shared" si="111"/>
        <v>293.33333333333331</v>
      </c>
      <c r="C1764" s="162">
        <f>IF(B1764&lt;(MAX(USER_INPUT!$J$14:$J$2000)),FINTERP(USER_INPUT!$J$14:$J$2000,USER_INPUT!$K$14:$K$2000,HYDROGRAPH!B1764),0)</f>
        <v>0</v>
      </c>
      <c r="D1764" s="132">
        <f t="shared" si="110"/>
        <v>0</v>
      </c>
      <c r="E1764" s="162">
        <f t="shared" si="112"/>
        <v>0</v>
      </c>
      <c r="F1764" s="162">
        <f t="shared" si="113"/>
        <v>0</v>
      </c>
      <c r="G1764" s="162">
        <f>FINTERP(REFERENCE!$W$17:$W$67,REFERENCE!$V$17:$V$67,HYDROGRAPH!F1764)</f>
        <v>0</v>
      </c>
      <c r="H1764" s="132">
        <f>(F1764-G1764)/2*REFERENCE!$P$19</f>
        <v>0</v>
      </c>
      <c r="I1764">
        <f>(FINTERP('STAGE-STORAGE'!$D$4:$D$54,'STAGE-STORAGE'!$A$4:$A$54,H1764))</f>
        <v>0</v>
      </c>
    </row>
    <row r="1765" spans="1:9" x14ac:dyDescent="0.25">
      <c r="A1765">
        <v>1762</v>
      </c>
      <c r="B1765" s="132">
        <f t="shared" si="111"/>
        <v>293.5</v>
      </c>
      <c r="C1765" s="162">
        <f>IF(B1765&lt;(MAX(USER_INPUT!$J$14:$J$2000)),FINTERP(USER_INPUT!$J$14:$J$2000,USER_INPUT!$K$14:$K$2000,HYDROGRAPH!B1765),0)</f>
        <v>0</v>
      </c>
      <c r="D1765" s="132">
        <f t="shared" si="110"/>
        <v>0</v>
      </c>
      <c r="E1765" s="162">
        <f t="shared" si="112"/>
        <v>0</v>
      </c>
      <c r="F1765" s="162">
        <f t="shared" si="113"/>
        <v>0</v>
      </c>
      <c r="G1765" s="162">
        <f>FINTERP(REFERENCE!$W$17:$W$67,REFERENCE!$V$17:$V$67,HYDROGRAPH!F1765)</f>
        <v>0</v>
      </c>
      <c r="H1765" s="132">
        <f>(F1765-G1765)/2*REFERENCE!$P$19</f>
        <v>0</v>
      </c>
      <c r="I1765">
        <f>(FINTERP('STAGE-STORAGE'!$D$4:$D$54,'STAGE-STORAGE'!$A$4:$A$54,H1765))</f>
        <v>0</v>
      </c>
    </row>
    <row r="1766" spans="1:9" x14ac:dyDescent="0.25">
      <c r="A1766">
        <v>1763</v>
      </c>
      <c r="B1766" s="132">
        <f t="shared" si="111"/>
        <v>293.66666666666663</v>
      </c>
      <c r="C1766" s="162">
        <f>IF(B1766&lt;(MAX(USER_INPUT!$J$14:$J$2000)),FINTERP(USER_INPUT!$J$14:$J$2000,USER_INPUT!$K$14:$K$2000,HYDROGRAPH!B1766),0)</f>
        <v>0</v>
      </c>
      <c r="D1766" s="132">
        <f t="shared" si="110"/>
        <v>0</v>
      </c>
      <c r="E1766" s="162">
        <f t="shared" si="112"/>
        <v>0</v>
      </c>
      <c r="F1766" s="162">
        <f t="shared" si="113"/>
        <v>0</v>
      </c>
      <c r="G1766" s="162">
        <f>FINTERP(REFERENCE!$W$17:$W$67,REFERENCE!$V$17:$V$67,HYDROGRAPH!F1766)</f>
        <v>0</v>
      </c>
      <c r="H1766" s="132">
        <f>(F1766-G1766)/2*REFERENCE!$P$19</f>
        <v>0</v>
      </c>
      <c r="I1766">
        <f>(FINTERP('STAGE-STORAGE'!$D$4:$D$54,'STAGE-STORAGE'!$A$4:$A$54,H1766))</f>
        <v>0</v>
      </c>
    </row>
    <row r="1767" spans="1:9" x14ac:dyDescent="0.25">
      <c r="A1767">
        <v>1764</v>
      </c>
      <c r="B1767" s="132">
        <f t="shared" si="111"/>
        <v>293.83333333333331</v>
      </c>
      <c r="C1767" s="162">
        <f>IF(B1767&lt;(MAX(USER_INPUT!$J$14:$J$2000)),FINTERP(USER_INPUT!$J$14:$J$2000,USER_INPUT!$K$14:$K$2000,HYDROGRAPH!B1767),0)</f>
        <v>0</v>
      </c>
      <c r="D1767" s="132">
        <f t="shared" si="110"/>
        <v>0</v>
      </c>
      <c r="E1767" s="162">
        <f t="shared" si="112"/>
        <v>0</v>
      </c>
      <c r="F1767" s="162">
        <f t="shared" si="113"/>
        <v>0</v>
      </c>
      <c r="G1767" s="162">
        <f>FINTERP(REFERENCE!$W$17:$W$67,REFERENCE!$V$17:$V$67,HYDROGRAPH!F1767)</f>
        <v>0</v>
      </c>
      <c r="H1767" s="132">
        <f>(F1767-G1767)/2*REFERENCE!$P$19</f>
        <v>0</v>
      </c>
      <c r="I1767">
        <f>(FINTERP('STAGE-STORAGE'!$D$4:$D$54,'STAGE-STORAGE'!$A$4:$A$54,H1767))</f>
        <v>0</v>
      </c>
    </row>
    <row r="1768" spans="1:9" x14ac:dyDescent="0.25">
      <c r="A1768">
        <v>1765</v>
      </c>
      <c r="B1768" s="132">
        <f t="shared" si="111"/>
        <v>294</v>
      </c>
      <c r="C1768" s="162">
        <f>IF(B1768&lt;(MAX(USER_INPUT!$J$14:$J$2000)),FINTERP(USER_INPUT!$J$14:$J$2000,USER_INPUT!$K$14:$K$2000,HYDROGRAPH!B1768),0)</f>
        <v>0</v>
      </c>
      <c r="D1768" s="132">
        <f t="shared" si="110"/>
        <v>0</v>
      </c>
      <c r="E1768" s="162">
        <f t="shared" si="112"/>
        <v>0</v>
      </c>
      <c r="F1768" s="162">
        <f t="shared" si="113"/>
        <v>0</v>
      </c>
      <c r="G1768" s="162">
        <f>FINTERP(REFERENCE!$W$17:$W$67,REFERENCE!$V$17:$V$67,HYDROGRAPH!F1768)</f>
        <v>0</v>
      </c>
      <c r="H1768" s="132">
        <f>(F1768-G1768)/2*REFERENCE!$P$19</f>
        <v>0</v>
      </c>
      <c r="I1768">
        <f>(FINTERP('STAGE-STORAGE'!$D$4:$D$54,'STAGE-STORAGE'!$A$4:$A$54,H1768))</f>
        <v>0</v>
      </c>
    </row>
    <row r="1769" spans="1:9" x14ac:dyDescent="0.25">
      <c r="A1769">
        <v>1766</v>
      </c>
      <c r="B1769" s="132">
        <f t="shared" si="111"/>
        <v>294.16666666666663</v>
      </c>
      <c r="C1769" s="162">
        <f>IF(B1769&lt;(MAX(USER_INPUT!$J$14:$J$2000)),FINTERP(USER_INPUT!$J$14:$J$2000,USER_INPUT!$K$14:$K$2000,HYDROGRAPH!B1769),0)</f>
        <v>0</v>
      </c>
      <c r="D1769" s="132">
        <f t="shared" si="110"/>
        <v>0</v>
      </c>
      <c r="E1769" s="162">
        <f t="shared" si="112"/>
        <v>0</v>
      </c>
      <c r="F1769" s="162">
        <f t="shared" si="113"/>
        <v>0</v>
      </c>
      <c r="G1769" s="162">
        <f>FINTERP(REFERENCE!$W$17:$W$67,REFERENCE!$V$17:$V$67,HYDROGRAPH!F1769)</f>
        <v>0</v>
      </c>
      <c r="H1769" s="132">
        <f>(F1769-G1769)/2*REFERENCE!$P$19</f>
        <v>0</v>
      </c>
      <c r="I1769">
        <f>(FINTERP('STAGE-STORAGE'!$D$4:$D$54,'STAGE-STORAGE'!$A$4:$A$54,H1769))</f>
        <v>0</v>
      </c>
    </row>
    <row r="1770" spans="1:9" x14ac:dyDescent="0.25">
      <c r="A1770">
        <v>1767</v>
      </c>
      <c r="B1770" s="132">
        <f t="shared" si="111"/>
        <v>294.33333333333331</v>
      </c>
      <c r="C1770" s="162">
        <f>IF(B1770&lt;(MAX(USER_INPUT!$J$14:$J$2000)),FINTERP(USER_INPUT!$J$14:$J$2000,USER_INPUT!$K$14:$K$2000,HYDROGRAPH!B1770),0)</f>
        <v>0</v>
      </c>
      <c r="D1770" s="132">
        <f t="shared" si="110"/>
        <v>0</v>
      </c>
      <c r="E1770" s="162">
        <f t="shared" si="112"/>
        <v>0</v>
      </c>
      <c r="F1770" s="162">
        <f t="shared" si="113"/>
        <v>0</v>
      </c>
      <c r="G1770" s="162">
        <f>FINTERP(REFERENCE!$W$17:$W$67,REFERENCE!$V$17:$V$67,HYDROGRAPH!F1770)</f>
        <v>0</v>
      </c>
      <c r="H1770" s="132">
        <f>(F1770-G1770)/2*REFERENCE!$P$19</f>
        <v>0</v>
      </c>
      <c r="I1770">
        <f>(FINTERP('STAGE-STORAGE'!$D$4:$D$54,'STAGE-STORAGE'!$A$4:$A$54,H1770))</f>
        <v>0</v>
      </c>
    </row>
    <row r="1771" spans="1:9" x14ac:dyDescent="0.25">
      <c r="A1771">
        <v>1768</v>
      </c>
      <c r="B1771" s="132">
        <f t="shared" si="111"/>
        <v>294.5</v>
      </c>
      <c r="C1771" s="162">
        <f>IF(B1771&lt;(MAX(USER_INPUT!$J$14:$J$2000)),FINTERP(USER_INPUT!$J$14:$J$2000,USER_INPUT!$K$14:$K$2000,HYDROGRAPH!B1771),0)</f>
        <v>0</v>
      </c>
      <c r="D1771" s="132">
        <f t="shared" si="110"/>
        <v>0</v>
      </c>
      <c r="E1771" s="162">
        <f t="shared" si="112"/>
        <v>0</v>
      </c>
      <c r="F1771" s="162">
        <f t="shared" si="113"/>
        <v>0</v>
      </c>
      <c r="G1771" s="162">
        <f>FINTERP(REFERENCE!$W$17:$W$67,REFERENCE!$V$17:$V$67,HYDROGRAPH!F1771)</f>
        <v>0</v>
      </c>
      <c r="H1771" s="132">
        <f>(F1771-G1771)/2*REFERENCE!$P$19</f>
        <v>0</v>
      </c>
      <c r="I1771">
        <f>(FINTERP('STAGE-STORAGE'!$D$4:$D$54,'STAGE-STORAGE'!$A$4:$A$54,H1771))</f>
        <v>0</v>
      </c>
    </row>
    <row r="1772" spans="1:9" x14ac:dyDescent="0.25">
      <c r="A1772">
        <v>1769</v>
      </c>
      <c r="B1772" s="132">
        <f t="shared" si="111"/>
        <v>294.66666666666663</v>
      </c>
      <c r="C1772" s="162">
        <f>IF(B1772&lt;(MAX(USER_INPUT!$J$14:$J$2000)),FINTERP(USER_INPUT!$J$14:$J$2000,USER_INPUT!$K$14:$K$2000,HYDROGRAPH!B1772),0)</f>
        <v>0</v>
      </c>
      <c r="D1772" s="132">
        <f t="shared" si="110"/>
        <v>0</v>
      </c>
      <c r="E1772" s="162">
        <f t="shared" si="112"/>
        <v>0</v>
      </c>
      <c r="F1772" s="162">
        <f t="shared" si="113"/>
        <v>0</v>
      </c>
      <c r="G1772" s="162">
        <f>FINTERP(REFERENCE!$W$17:$W$67,REFERENCE!$V$17:$V$67,HYDROGRAPH!F1772)</f>
        <v>0</v>
      </c>
      <c r="H1772" s="132">
        <f>(F1772-G1772)/2*REFERENCE!$P$19</f>
        <v>0</v>
      </c>
      <c r="I1772">
        <f>(FINTERP('STAGE-STORAGE'!$D$4:$D$54,'STAGE-STORAGE'!$A$4:$A$54,H1772))</f>
        <v>0</v>
      </c>
    </row>
    <row r="1773" spans="1:9" x14ac:dyDescent="0.25">
      <c r="A1773">
        <v>1770</v>
      </c>
      <c r="B1773" s="132">
        <f t="shared" si="111"/>
        <v>294.83333333333331</v>
      </c>
      <c r="C1773" s="162">
        <f>IF(B1773&lt;(MAX(USER_INPUT!$J$14:$J$2000)),FINTERP(USER_INPUT!$J$14:$J$2000,USER_INPUT!$K$14:$K$2000,HYDROGRAPH!B1773),0)</f>
        <v>0</v>
      </c>
      <c r="D1773" s="132">
        <f t="shared" si="110"/>
        <v>0</v>
      </c>
      <c r="E1773" s="162">
        <f t="shared" si="112"/>
        <v>0</v>
      </c>
      <c r="F1773" s="162">
        <f t="shared" si="113"/>
        <v>0</v>
      </c>
      <c r="G1773" s="162">
        <f>FINTERP(REFERENCE!$W$17:$W$67,REFERENCE!$V$17:$V$67,HYDROGRAPH!F1773)</f>
        <v>0</v>
      </c>
      <c r="H1773" s="132">
        <f>(F1773-G1773)/2*REFERENCE!$P$19</f>
        <v>0</v>
      </c>
      <c r="I1773">
        <f>(FINTERP('STAGE-STORAGE'!$D$4:$D$54,'STAGE-STORAGE'!$A$4:$A$54,H1773))</f>
        <v>0</v>
      </c>
    </row>
    <row r="1774" spans="1:9" x14ac:dyDescent="0.25">
      <c r="A1774">
        <v>1771</v>
      </c>
      <c r="B1774" s="132">
        <f t="shared" si="111"/>
        <v>295</v>
      </c>
      <c r="C1774" s="162">
        <f>IF(B1774&lt;(MAX(USER_INPUT!$J$14:$J$2000)),FINTERP(USER_INPUT!$J$14:$J$2000,USER_INPUT!$K$14:$K$2000,HYDROGRAPH!B1774),0)</f>
        <v>0</v>
      </c>
      <c r="D1774" s="132">
        <f t="shared" si="110"/>
        <v>0</v>
      </c>
      <c r="E1774" s="162">
        <f t="shared" si="112"/>
        <v>0</v>
      </c>
      <c r="F1774" s="162">
        <f t="shared" si="113"/>
        <v>0</v>
      </c>
      <c r="G1774" s="162">
        <f>FINTERP(REFERENCE!$W$17:$W$67,REFERENCE!$V$17:$V$67,HYDROGRAPH!F1774)</f>
        <v>0</v>
      </c>
      <c r="H1774" s="132">
        <f>(F1774-G1774)/2*REFERENCE!$P$19</f>
        <v>0</v>
      </c>
      <c r="I1774">
        <f>(FINTERP('STAGE-STORAGE'!$D$4:$D$54,'STAGE-STORAGE'!$A$4:$A$54,H1774))</f>
        <v>0</v>
      </c>
    </row>
    <row r="1775" spans="1:9" x14ac:dyDescent="0.25">
      <c r="A1775">
        <v>1772</v>
      </c>
      <c r="B1775" s="132">
        <f t="shared" si="111"/>
        <v>295.16666666666663</v>
      </c>
      <c r="C1775" s="162">
        <f>IF(B1775&lt;(MAX(USER_INPUT!$J$14:$J$2000)),FINTERP(USER_INPUT!$J$14:$J$2000,USER_INPUT!$K$14:$K$2000,HYDROGRAPH!B1775),0)</f>
        <v>0</v>
      </c>
      <c r="D1775" s="132">
        <f t="shared" si="110"/>
        <v>0</v>
      </c>
      <c r="E1775" s="162">
        <f t="shared" si="112"/>
        <v>0</v>
      </c>
      <c r="F1775" s="162">
        <f t="shared" si="113"/>
        <v>0</v>
      </c>
      <c r="G1775" s="162">
        <f>FINTERP(REFERENCE!$W$17:$W$67,REFERENCE!$V$17:$V$67,HYDROGRAPH!F1775)</f>
        <v>0</v>
      </c>
      <c r="H1775" s="132">
        <f>(F1775-G1775)/2*REFERENCE!$P$19</f>
        <v>0</v>
      </c>
      <c r="I1775">
        <f>(FINTERP('STAGE-STORAGE'!$D$4:$D$54,'STAGE-STORAGE'!$A$4:$A$54,H1775))</f>
        <v>0</v>
      </c>
    </row>
    <row r="1776" spans="1:9" x14ac:dyDescent="0.25">
      <c r="A1776">
        <v>1773</v>
      </c>
      <c r="B1776" s="132">
        <f t="shared" si="111"/>
        <v>295.33333333333331</v>
      </c>
      <c r="C1776" s="162">
        <f>IF(B1776&lt;(MAX(USER_INPUT!$J$14:$J$2000)),FINTERP(USER_INPUT!$J$14:$J$2000,USER_INPUT!$K$14:$K$2000,HYDROGRAPH!B1776),0)</f>
        <v>0</v>
      </c>
      <c r="D1776" s="132">
        <f t="shared" si="110"/>
        <v>0</v>
      </c>
      <c r="E1776" s="162">
        <f t="shared" si="112"/>
        <v>0</v>
      </c>
      <c r="F1776" s="162">
        <f t="shared" si="113"/>
        <v>0</v>
      </c>
      <c r="G1776" s="162">
        <f>FINTERP(REFERENCE!$W$17:$W$67,REFERENCE!$V$17:$V$67,HYDROGRAPH!F1776)</f>
        <v>0</v>
      </c>
      <c r="H1776" s="132">
        <f>(F1776-G1776)/2*REFERENCE!$P$19</f>
        <v>0</v>
      </c>
      <c r="I1776">
        <f>(FINTERP('STAGE-STORAGE'!$D$4:$D$54,'STAGE-STORAGE'!$A$4:$A$54,H1776))</f>
        <v>0</v>
      </c>
    </row>
    <row r="1777" spans="1:9" x14ac:dyDescent="0.25">
      <c r="A1777">
        <v>1774</v>
      </c>
      <c r="B1777" s="132">
        <f t="shared" si="111"/>
        <v>295.5</v>
      </c>
      <c r="C1777" s="162">
        <f>IF(B1777&lt;(MAX(USER_INPUT!$J$14:$J$2000)),FINTERP(USER_INPUT!$J$14:$J$2000,USER_INPUT!$K$14:$K$2000,HYDROGRAPH!B1777),0)</f>
        <v>0</v>
      </c>
      <c r="D1777" s="132">
        <f t="shared" si="110"/>
        <v>0</v>
      </c>
      <c r="E1777" s="162">
        <f t="shared" si="112"/>
        <v>0</v>
      </c>
      <c r="F1777" s="162">
        <f t="shared" si="113"/>
        <v>0</v>
      </c>
      <c r="G1777" s="162">
        <f>FINTERP(REFERENCE!$W$17:$W$67,REFERENCE!$V$17:$V$67,HYDROGRAPH!F1777)</f>
        <v>0</v>
      </c>
      <c r="H1777" s="132">
        <f>(F1777-G1777)/2*REFERENCE!$P$19</f>
        <v>0</v>
      </c>
      <c r="I1777">
        <f>(FINTERP('STAGE-STORAGE'!$D$4:$D$54,'STAGE-STORAGE'!$A$4:$A$54,H1777))</f>
        <v>0</v>
      </c>
    </row>
    <row r="1778" spans="1:9" x14ac:dyDescent="0.25">
      <c r="A1778">
        <v>1775</v>
      </c>
      <c r="B1778" s="132">
        <f t="shared" si="111"/>
        <v>295.66666666666663</v>
      </c>
      <c r="C1778" s="162">
        <f>IF(B1778&lt;(MAX(USER_INPUT!$J$14:$J$2000)),FINTERP(USER_INPUT!$J$14:$J$2000,USER_INPUT!$K$14:$K$2000,HYDROGRAPH!B1778),0)</f>
        <v>0</v>
      </c>
      <c r="D1778" s="132">
        <f t="shared" si="110"/>
        <v>0</v>
      </c>
      <c r="E1778" s="162">
        <f t="shared" si="112"/>
        <v>0</v>
      </c>
      <c r="F1778" s="162">
        <f t="shared" si="113"/>
        <v>0</v>
      </c>
      <c r="G1778" s="162">
        <f>FINTERP(REFERENCE!$W$17:$W$67,REFERENCE!$V$17:$V$67,HYDROGRAPH!F1778)</f>
        <v>0</v>
      </c>
      <c r="H1778" s="132">
        <f>(F1778-G1778)/2*REFERENCE!$P$19</f>
        <v>0</v>
      </c>
      <c r="I1778">
        <f>(FINTERP('STAGE-STORAGE'!$D$4:$D$54,'STAGE-STORAGE'!$A$4:$A$54,H1778))</f>
        <v>0</v>
      </c>
    </row>
    <row r="1779" spans="1:9" x14ac:dyDescent="0.25">
      <c r="A1779">
        <v>1776</v>
      </c>
      <c r="B1779" s="132">
        <f t="shared" si="111"/>
        <v>295.83333333333331</v>
      </c>
      <c r="C1779" s="162">
        <f>IF(B1779&lt;(MAX(USER_INPUT!$J$14:$J$2000)),FINTERP(USER_INPUT!$J$14:$J$2000,USER_INPUT!$K$14:$K$2000,HYDROGRAPH!B1779),0)</f>
        <v>0</v>
      </c>
      <c r="D1779" s="132">
        <f t="shared" si="110"/>
        <v>0</v>
      </c>
      <c r="E1779" s="162">
        <f t="shared" si="112"/>
        <v>0</v>
      </c>
      <c r="F1779" s="162">
        <f t="shared" si="113"/>
        <v>0</v>
      </c>
      <c r="G1779" s="162">
        <f>FINTERP(REFERENCE!$W$17:$W$67,REFERENCE!$V$17:$V$67,HYDROGRAPH!F1779)</f>
        <v>0</v>
      </c>
      <c r="H1779" s="132">
        <f>(F1779-G1779)/2*REFERENCE!$P$19</f>
        <v>0</v>
      </c>
      <c r="I1779">
        <f>(FINTERP('STAGE-STORAGE'!$D$4:$D$54,'STAGE-STORAGE'!$A$4:$A$54,H1779))</f>
        <v>0</v>
      </c>
    </row>
    <row r="1780" spans="1:9" x14ac:dyDescent="0.25">
      <c r="A1780">
        <v>1777</v>
      </c>
      <c r="B1780" s="132">
        <f t="shared" si="111"/>
        <v>296</v>
      </c>
      <c r="C1780" s="162">
        <f>IF(B1780&lt;(MAX(USER_INPUT!$J$14:$J$2000)),FINTERP(USER_INPUT!$J$14:$J$2000,USER_INPUT!$K$14:$K$2000,HYDROGRAPH!B1780),0)</f>
        <v>0</v>
      </c>
      <c r="D1780" s="132">
        <f t="shared" si="110"/>
        <v>0</v>
      </c>
      <c r="E1780" s="162">
        <f t="shared" si="112"/>
        <v>0</v>
      </c>
      <c r="F1780" s="162">
        <f t="shared" si="113"/>
        <v>0</v>
      </c>
      <c r="G1780" s="162">
        <f>FINTERP(REFERENCE!$W$17:$W$67,REFERENCE!$V$17:$V$67,HYDROGRAPH!F1780)</f>
        <v>0</v>
      </c>
      <c r="H1780" s="132">
        <f>(F1780-G1780)/2*REFERENCE!$P$19</f>
        <v>0</v>
      </c>
      <c r="I1780">
        <f>(FINTERP('STAGE-STORAGE'!$D$4:$D$54,'STAGE-STORAGE'!$A$4:$A$54,H1780))</f>
        <v>0</v>
      </c>
    </row>
    <row r="1781" spans="1:9" x14ac:dyDescent="0.25">
      <c r="A1781">
        <v>1778</v>
      </c>
      <c r="B1781" s="132">
        <f t="shared" si="111"/>
        <v>296.16666666666663</v>
      </c>
      <c r="C1781" s="162">
        <f>IF(B1781&lt;(MAX(USER_INPUT!$J$14:$J$2000)),FINTERP(USER_INPUT!$J$14:$J$2000,USER_INPUT!$K$14:$K$2000,HYDROGRAPH!B1781),0)</f>
        <v>0</v>
      </c>
      <c r="D1781" s="132">
        <f t="shared" si="110"/>
        <v>0</v>
      </c>
      <c r="E1781" s="162">
        <f t="shared" si="112"/>
        <v>0</v>
      </c>
      <c r="F1781" s="162">
        <f t="shared" si="113"/>
        <v>0</v>
      </c>
      <c r="G1781" s="162">
        <f>FINTERP(REFERENCE!$W$17:$W$67,REFERENCE!$V$17:$V$67,HYDROGRAPH!F1781)</f>
        <v>0</v>
      </c>
      <c r="H1781" s="132">
        <f>(F1781-G1781)/2*REFERENCE!$P$19</f>
        <v>0</v>
      </c>
      <c r="I1781">
        <f>(FINTERP('STAGE-STORAGE'!$D$4:$D$54,'STAGE-STORAGE'!$A$4:$A$54,H1781))</f>
        <v>0</v>
      </c>
    </row>
    <row r="1782" spans="1:9" x14ac:dyDescent="0.25">
      <c r="A1782">
        <v>1779</v>
      </c>
      <c r="B1782" s="132">
        <f t="shared" si="111"/>
        <v>296.33333333333331</v>
      </c>
      <c r="C1782" s="162">
        <f>IF(B1782&lt;(MAX(USER_INPUT!$J$14:$J$2000)),FINTERP(USER_INPUT!$J$14:$J$2000,USER_INPUT!$K$14:$K$2000,HYDROGRAPH!B1782),0)</f>
        <v>0</v>
      </c>
      <c r="D1782" s="132">
        <f t="shared" si="110"/>
        <v>0</v>
      </c>
      <c r="E1782" s="162">
        <f t="shared" si="112"/>
        <v>0</v>
      </c>
      <c r="F1782" s="162">
        <f t="shared" si="113"/>
        <v>0</v>
      </c>
      <c r="G1782" s="162">
        <f>FINTERP(REFERENCE!$W$17:$W$67,REFERENCE!$V$17:$V$67,HYDROGRAPH!F1782)</f>
        <v>0</v>
      </c>
      <c r="H1782" s="132">
        <f>(F1782-G1782)/2*REFERENCE!$P$19</f>
        <v>0</v>
      </c>
      <c r="I1782">
        <f>(FINTERP('STAGE-STORAGE'!$D$4:$D$54,'STAGE-STORAGE'!$A$4:$A$54,H1782))</f>
        <v>0</v>
      </c>
    </row>
    <row r="1783" spans="1:9" x14ac:dyDescent="0.25">
      <c r="A1783">
        <v>1780</v>
      </c>
      <c r="B1783" s="132">
        <f t="shared" si="111"/>
        <v>296.5</v>
      </c>
      <c r="C1783" s="162">
        <f>IF(B1783&lt;(MAX(USER_INPUT!$J$14:$J$2000)),FINTERP(USER_INPUT!$J$14:$J$2000,USER_INPUT!$K$14:$K$2000,HYDROGRAPH!B1783),0)</f>
        <v>0</v>
      </c>
      <c r="D1783" s="132">
        <f t="shared" si="110"/>
        <v>0</v>
      </c>
      <c r="E1783" s="162">
        <f t="shared" si="112"/>
        <v>0</v>
      </c>
      <c r="F1783" s="162">
        <f t="shared" si="113"/>
        <v>0</v>
      </c>
      <c r="G1783" s="162">
        <f>FINTERP(REFERENCE!$W$17:$W$67,REFERENCE!$V$17:$V$67,HYDROGRAPH!F1783)</f>
        <v>0</v>
      </c>
      <c r="H1783" s="132">
        <f>(F1783-G1783)/2*REFERENCE!$P$19</f>
        <v>0</v>
      </c>
      <c r="I1783">
        <f>(FINTERP('STAGE-STORAGE'!$D$4:$D$54,'STAGE-STORAGE'!$A$4:$A$54,H1783))</f>
        <v>0</v>
      </c>
    </row>
    <row r="1784" spans="1:9" x14ac:dyDescent="0.25">
      <c r="A1784">
        <v>1781</v>
      </c>
      <c r="B1784" s="132">
        <f t="shared" si="111"/>
        <v>296.66666666666663</v>
      </c>
      <c r="C1784" s="162">
        <f>IF(B1784&lt;(MAX(USER_INPUT!$J$14:$J$2000)),FINTERP(USER_INPUT!$J$14:$J$2000,USER_INPUT!$K$14:$K$2000,HYDROGRAPH!B1784),0)</f>
        <v>0</v>
      </c>
      <c r="D1784" s="132">
        <f t="shared" si="110"/>
        <v>0</v>
      </c>
      <c r="E1784" s="162">
        <f t="shared" si="112"/>
        <v>0</v>
      </c>
      <c r="F1784" s="162">
        <f t="shared" si="113"/>
        <v>0</v>
      </c>
      <c r="G1784" s="162">
        <f>FINTERP(REFERENCE!$W$17:$W$67,REFERENCE!$V$17:$V$67,HYDROGRAPH!F1784)</f>
        <v>0</v>
      </c>
      <c r="H1784" s="132">
        <f>(F1784-G1784)/2*REFERENCE!$P$19</f>
        <v>0</v>
      </c>
      <c r="I1784">
        <f>(FINTERP('STAGE-STORAGE'!$D$4:$D$54,'STAGE-STORAGE'!$A$4:$A$54,H1784))</f>
        <v>0</v>
      </c>
    </row>
    <row r="1785" spans="1:9" x14ac:dyDescent="0.25">
      <c r="A1785">
        <v>1782</v>
      </c>
      <c r="B1785" s="132">
        <f t="shared" si="111"/>
        <v>296.83333333333331</v>
      </c>
      <c r="C1785" s="162">
        <f>IF(B1785&lt;(MAX(USER_INPUT!$J$14:$J$2000)),FINTERP(USER_INPUT!$J$14:$J$2000,USER_INPUT!$K$14:$K$2000,HYDROGRAPH!B1785),0)</f>
        <v>0</v>
      </c>
      <c r="D1785" s="132">
        <f t="shared" si="110"/>
        <v>0</v>
      </c>
      <c r="E1785" s="162">
        <f t="shared" si="112"/>
        <v>0</v>
      </c>
      <c r="F1785" s="162">
        <f t="shared" si="113"/>
        <v>0</v>
      </c>
      <c r="G1785" s="162">
        <f>FINTERP(REFERENCE!$W$17:$W$67,REFERENCE!$V$17:$V$67,HYDROGRAPH!F1785)</f>
        <v>0</v>
      </c>
      <c r="H1785" s="132">
        <f>(F1785-G1785)/2*REFERENCE!$P$19</f>
        <v>0</v>
      </c>
      <c r="I1785">
        <f>(FINTERP('STAGE-STORAGE'!$D$4:$D$54,'STAGE-STORAGE'!$A$4:$A$54,H1785))</f>
        <v>0</v>
      </c>
    </row>
    <row r="1786" spans="1:9" x14ac:dyDescent="0.25">
      <c r="A1786">
        <v>1783</v>
      </c>
      <c r="B1786" s="132">
        <f t="shared" si="111"/>
        <v>297</v>
      </c>
      <c r="C1786" s="162">
        <f>IF(B1786&lt;(MAX(USER_INPUT!$J$14:$J$2000)),FINTERP(USER_INPUT!$J$14:$J$2000,USER_INPUT!$K$14:$K$2000,HYDROGRAPH!B1786),0)</f>
        <v>0</v>
      </c>
      <c r="D1786" s="132">
        <f t="shared" si="110"/>
        <v>0</v>
      </c>
      <c r="E1786" s="162">
        <f t="shared" si="112"/>
        <v>0</v>
      </c>
      <c r="F1786" s="162">
        <f t="shared" si="113"/>
        <v>0</v>
      </c>
      <c r="G1786" s="162">
        <f>FINTERP(REFERENCE!$W$17:$W$67,REFERENCE!$V$17:$V$67,HYDROGRAPH!F1786)</f>
        <v>0</v>
      </c>
      <c r="H1786" s="132">
        <f>(F1786-G1786)/2*REFERENCE!$P$19</f>
        <v>0</v>
      </c>
      <c r="I1786">
        <f>(FINTERP('STAGE-STORAGE'!$D$4:$D$54,'STAGE-STORAGE'!$A$4:$A$54,H1786))</f>
        <v>0</v>
      </c>
    </row>
    <row r="1787" spans="1:9" x14ac:dyDescent="0.25">
      <c r="A1787">
        <v>1784</v>
      </c>
      <c r="B1787" s="132">
        <f t="shared" si="111"/>
        <v>297.16666666666663</v>
      </c>
      <c r="C1787" s="162">
        <f>IF(B1787&lt;(MAX(USER_INPUT!$J$14:$J$2000)),FINTERP(USER_INPUT!$J$14:$J$2000,USER_INPUT!$K$14:$K$2000,HYDROGRAPH!B1787),0)</f>
        <v>0</v>
      </c>
      <c r="D1787" s="132">
        <f t="shared" si="110"/>
        <v>0</v>
      </c>
      <c r="E1787" s="162">
        <f t="shared" si="112"/>
        <v>0</v>
      </c>
      <c r="F1787" s="162">
        <f t="shared" si="113"/>
        <v>0</v>
      </c>
      <c r="G1787" s="162">
        <f>FINTERP(REFERENCE!$W$17:$W$67,REFERENCE!$V$17:$V$67,HYDROGRAPH!F1787)</f>
        <v>0</v>
      </c>
      <c r="H1787" s="132">
        <f>(F1787-G1787)/2*REFERENCE!$P$19</f>
        <v>0</v>
      </c>
      <c r="I1787">
        <f>(FINTERP('STAGE-STORAGE'!$D$4:$D$54,'STAGE-STORAGE'!$A$4:$A$54,H1787))</f>
        <v>0</v>
      </c>
    </row>
    <row r="1788" spans="1:9" x14ac:dyDescent="0.25">
      <c r="A1788">
        <v>1785</v>
      </c>
      <c r="B1788" s="132">
        <f t="shared" si="111"/>
        <v>297.33333333333331</v>
      </c>
      <c r="C1788" s="162">
        <f>IF(B1788&lt;(MAX(USER_INPUT!$J$14:$J$2000)),FINTERP(USER_INPUT!$J$14:$J$2000,USER_INPUT!$K$14:$K$2000,HYDROGRAPH!B1788),0)</f>
        <v>0</v>
      </c>
      <c r="D1788" s="132">
        <f t="shared" si="110"/>
        <v>0</v>
      </c>
      <c r="E1788" s="162">
        <f t="shared" si="112"/>
        <v>0</v>
      </c>
      <c r="F1788" s="162">
        <f t="shared" si="113"/>
        <v>0</v>
      </c>
      <c r="G1788" s="162">
        <f>FINTERP(REFERENCE!$W$17:$W$67,REFERENCE!$V$17:$V$67,HYDROGRAPH!F1788)</f>
        <v>0</v>
      </c>
      <c r="H1788" s="132">
        <f>(F1788-G1788)/2*REFERENCE!$P$19</f>
        <v>0</v>
      </c>
      <c r="I1788">
        <f>(FINTERP('STAGE-STORAGE'!$D$4:$D$54,'STAGE-STORAGE'!$A$4:$A$54,H1788))</f>
        <v>0</v>
      </c>
    </row>
    <row r="1789" spans="1:9" x14ac:dyDescent="0.25">
      <c r="A1789">
        <v>1786</v>
      </c>
      <c r="B1789" s="132">
        <f t="shared" si="111"/>
        <v>297.5</v>
      </c>
      <c r="C1789" s="162">
        <f>IF(B1789&lt;(MAX(USER_INPUT!$J$14:$J$2000)),FINTERP(USER_INPUT!$J$14:$J$2000,USER_INPUT!$K$14:$K$2000,HYDROGRAPH!B1789),0)</f>
        <v>0</v>
      </c>
      <c r="D1789" s="132">
        <f t="shared" si="110"/>
        <v>0</v>
      </c>
      <c r="E1789" s="162">
        <f t="shared" si="112"/>
        <v>0</v>
      </c>
      <c r="F1789" s="162">
        <f t="shared" si="113"/>
        <v>0</v>
      </c>
      <c r="G1789" s="162">
        <f>FINTERP(REFERENCE!$W$17:$W$67,REFERENCE!$V$17:$V$67,HYDROGRAPH!F1789)</f>
        <v>0</v>
      </c>
      <c r="H1789" s="132">
        <f>(F1789-G1789)/2*REFERENCE!$P$19</f>
        <v>0</v>
      </c>
      <c r="I1789">
        <f>(FINTERP('STAGE-STORAGE'!$D$4:$D$54,'STAGE-STORAGE'!$A$4:$A$54,H1789))</f>
        <v>0</v>
      </c>
    </row>
    <row r="1790" spans="1:9" x14ac:dyDescent="0.25">
      <c r="A1790">
        <v>1787</v>
      </c>
      <c r="B1790" s="132">
        <f t="shared" si="111"/>
        <v>297.66666666666663</v>
      </c>
      <c r="C1790" s="162">
        <f>IF(B1790&lt;(MAX(USER_INPUT!$J$14:$J$2000)),FINTERP(USER_INPUT!$J$14:$J$2000,USER_INPUT!$K$14:$K$2000,HYDROGRAPH!B1790),0)</f>
        <v>0</v>
      </c>
      <c r="D1790" s="132">
        <f t="shared" si="110"/>
        <v>0</v>
      </c>
      <c r="E1790" s="162">
        <f t="shared" si="112"/>
        <v>0</v>
      </c>
      <c r="F1790" s="162">
        <f t="shared" si="113"/>
        <v>0</v>
      </c>
      <c r="G1790" s="162">
        <f>FINTERP(REFERENCE!$W$17:$W$67,REFERENCE!$V$17:$V$67,HYDROGRAPH!F1790)</f>
        <v>0</v>
      </c>
      <c r="H1790" s="132">
        <f>(F1790-G1790)/2*REFERENCE!$P$19</f>
        <v>0</v>
      </c>
      <c r="I1790">
        <f>(FINTERP('STAGE-STORAGE'!$D$4:$D$54,'STAGE-STORAGE'!$A$4:$A$54,H1790))</f>
        <v>0</v>
      </c>
    </row>
    <row r="1791" spans="1:9" x14ac:dyDescent="0.25">
      <c r="A1791">
        <v>1788</v>
      </c>
      <c r="B1791" s="132">
        <f t="shared" si="111"/>
        <v>297.83333333333331</v>
      </c>
      <c r="C1791" s="162">
        <f>IF(B1791&lt;(MAX(USER_INPUT!$J$14:$J$2000)),FINTERP(USER_INPUT!$J$14:$J$2000,USER_INPUT!$K$14:$K$2000,HYDROGRAPH!B1791),0)</f>
        <v>0</v>
      </c>
      <c r="D1791" s="132">
        <f t="shared" si="110"/>
        <v>0</v>
      </c>
      <c r="E1791" s="162">
        <f t="shared" si="112"/>
        <v>0</v>
      </c>
      <c r="F1791" s="162">
        <f t="shared" si="113"/>
        <v>0</v>
      </c>
      <c r="G1791" s="162">
        <f>FINTERP(REFERENCE!$W$17:$W$67,REFERENCE!$V$17:$V$67,HYDROGRAPH!F1791)</f>
        <v>0</v>
      </c>
      <c r="H1791" s="132">
        <f>(F1791-G1791)/2*REFERENCE!$P$19</f>
        <v>0</v>
      </c>
      <c r="I1791">
        <f>(FINTERP('STAGE-STORAGE'!$D$4:$D$54,'STAGE-STORAGE'!$A$4:$A$54,H1791))</f>
        <v>0</v>
      </c>
    </row>
    <row r="1792" spans="1:9" x14ac:dyDescent="0.25">
      <c r="A1792">
        <v>1789</v>
      </c>
      <c r="B1792" s="132">
        <f t="shared" si="111"/>
        <v>298</v>
      </c>
      <c r="C1792" s="162">
        <f>IF(B1792&lt;(MAX(USER_INPUT!$J$14:$J$2000)),FINTERP(USER_INPUT!$J$14:$J$2000,USER_INPUT!$K$14:$K$2000,HYDROGRAPH!B1792),0)</f>
        <v>0</v>
      </c>
      <c r="D1792" s="132">
        <f t="shared" si="110"/>
        <v>0</v>
      </c>
      <c r="E1792" s="162">
        <f t="shared" si="112"/>
        <v>0</v>
      </c>
      <c r="F1792" s="162">
        <f t="shared" si="113"/>
        <v>0</v>
      </c>
      <c r="G1792" s="162">
        <f>FINTERP(REFERENCE!$W$17:$W$67,REFERENCE!$V$17:$V$67,HYDROGRAPH!F1792)</f>
        <v>0</v>
      </c>
      <c r="H1792" s="132">
        <f>(F1792-G1792)/2*REFERENCE!$P$19</f>
        <v>0</v>
      </c>
      <c r="I1792">
        <f>(FINTERP('STAGE-STORAGE'!$D$4:$D$54,'STAGE-STORAGE'!$A$4:$A$54,H1792))</f>
        <v>0</v>
      </c>
    </row>
    <row r="1793" spans="1:9" x14ac:dyDescent="0.25">
      <c r="A1793">
        <v>1790</v>
      </c>
      <c r="B1793" s="132">
        <f t="shared" si="111"/>
        <v>298.16666666666663</v>
      </c>
      <c r="C1793" s="162">
        <f>IF(B1793&lt;(MAX(USER_INPUT!$J$14:$J$2000)),FINTERP(USER_INPUT!$J$14:$J$2000,USER_INPUT!$K$14:$K$2000,HYDROGRAPH!B1793),0)</f>
        <v>0</v>
      </c>
      <c r="D1793" s="132">
        <f t="shared" si="110"/>
        <v>0</v>
      </c>
      <c r="E1793" s="162">
        <f t="shared" si="112"/>
        <v>0</v>
      </c>
      <c r="F1793" s="162">
        <f t="shared" si="113"/>
        <v>0</v>
      </c>
      <c r="G1793" s="162">
        <f>FINTERP(REFERENCE!$W$17:$W$67,REFERENCE!$V$17:$V$67,HYDROGRAPH!F1793)</f>
        <v>0</v>
      </c>
      <c r="H1793" s="132">
        <f>(F1793-G1793)/2*REFERENCE!$P$19</f>
        <v>0</v>
      </c>
      <c r="I1793">
        <f>(FINTERP('STAGE-STORAGE'!$D$4:$D$54,'STAGE-STORAGE'!$A$4:$A$54,H1793))</f>
        <v>0</v>
      </c>
    </row>
    <row r="1794" spans="1:9" x14ac:dyDescent="0.25">
      <c r="A1794">
        <v>1791</v>
      </c>
      <c r="B1794" s="132">
        <f t="shared" si="111"/>
        <v>298.33333333333331</v>
      </c>
      <c r="C1794" s="162">
        <f>IF(B1794&lt;(MAX(USER_INPUT!$J$14:$J$2000)),FINTERP(USER_INPUT!$J$14:$J$2000,USER_INPUT!$K$14:$K$2000,HYDROGRAPH!B1794),0)</f>
        <v>0</v>
      </c>
      <c r="D1794" s="132">
        <f t="shared" si="110"/>
        <v>0</v>
      </c>
      <c r="E1794" s="162">
        <f t="shared" si="112"/>
        <v>0</v>
      </c>
      <c r="F1794" s="162">
        <f t="shared" si="113"/>
        <v>0</v>
      </c>
      <c r="G1794" s="162">
        <f>FINTERP(REFERENCE!$W$17:$W$67,REFERENCE!$V$17:$V$67,HYDROGRAPH!F1794)</f>
        <v>0</v>
      </c>
      <c r="H1794" s="132">
        <f>(F1794-G1794)/2*REFERENCE!$P$19</f>
        <v>0</v>
      </c>
      <c r="I1794">
        <f>(FINTERP('STAGE-STORAGE'!$D$4:$D$54,'STAGE-STORAGE'!$A$4:$A$54,H1794))</f>
        <v>0</v>
      </c>
    </row>
    <row r="1795" spans="1:9" x14ac:dyDescent="0.25">
      <c r="A1795">
        <v>1792</v>
      </c>
      <c r="B1795" s="132">
        <f t="shared" si="111"/>
        <v>298.5</v>
      </c>
      <c r="C1795" s="162">
        <f>IF(B1795&lt;(MAX(USER_INPUT!$J$14:$J$2000)),FINTERP(USER_INPUT!$J$14:$J$2000,USER_INPUT!$K$14:$K$2000,HYDROGRAPH!B1795),0)</f>
        <v>0</v>
      </c>
      <c r="D1795" s="132">
        <f t="shared" si="110"/>
        <v>0</v>
      </c>
      <c r="E1795" s="162">
        <f t="shared" si="112"/>
        <v>0</v>
      </c>
      <c r="F1795" s="162">
        <f t="shared" si="113"/>
        <v>0</v>
      </c>
      <c r="G1795" s="162">
        <f>FINTERP(REFERENCE!$W$17:$W$67,REFERENCE!$V$17:$V$67,HYDROGRAPH!F1795)</f>
        <v>0</v>
      </c>
      <c r="H1795" s="132">
        <f>(F1795-G1795)/2*REFERENCE!$P$19</f>
        <v>0</v>
      </c>
      <c r="I1795">
        <f>(FINTERP('STAGE-STORAGE'!$D$4:$D$54,'STAGE-STORAGE'!$A$4:$A$54,H1795))</f>
        <v>0</v>
      </c>
    </row>
    <row r="1796" spans="1:9" x14ac:dyDescent="0.25">
      <c r="A1796">
        <v>1793</v>
      </c>
      <c r="B1796" s="132">
        <f t="shared" si="111"/>
        <v>298.66666666666663</v>
      </c>
      <c r="C1796" s="162">
        <f>IF(B1796&lt;(MAX(USER_INPUT!$J$14:$J$2000)),FINTERP(USER_INPUT!$J$14:$J$2000,USER_INPUT!$K$14:$K$2000,HYDROGRAPH!B1796),0)</f>
        <v>0</v>
      </c>
      <c r="D1796" s="132">
        <f t="shared" si="110"/>
        <v>0</v>
      </c>
      <c r="E1796" s="162">
        <f t="shared" si="112"/>
        <v>0</v>
      </c>
      <c r="F1796" s="162">
        <f t="shared" si="113"/>
        <v>0</v>
      </c>
      <c r="G1796" s="162">
        <f>FINTERP(REFERENCE!$W$17:$W$67,REFERENCE!$V$17:$V$67,HYDROGRAPH!F1796)</f>
        <v>0</v>
      </c>
      <c r="H1796" s="132">
        <f>(F1796-G1796)/2*REFERENCE!$P$19</f>
        <v>0</v>
      </c>
      <c r="I1796">
        <f>(FINTERP('STAGE-STORAGE'!$D$4:$D$54,'STAGE-STORAGE'!$A$4:$A$54,H1796))</f>
        <v>0</v>
      </c>
    </row>
    <row r="1797" spans="1:9" x14ac:dyDescent="0.25">
      <c r="A1797">
        <v>1794</v>
      </c>
      <c r="B1797" s="132">
        <f t="shared" si="111"/>
        <v>298.83333333333331</v>
      </c>
      <c r="C1797" s="162">
        <f>IF(B1797&lt;(MAX(USER_INPUT!$J$14:$J$2000)),FINTERP(USER_INPUT!$J$14:$J$2000,USER_INPUT!$K$14:$K$2000,HYDROGRAPH!B1797),0)</f>
        <v>0</v>
      </c>
      <c r="D1797" s="132">
        <f t="shared" ref="D1797:D1860" si="114">C1797+C1798</f>
        <v>0</v>
      </c>
      <c r="E1797" s="162">
        <f t="shared" si="112"/>
        <v>0</v>
      </c>
      <c r="F1797" s="162">
        <f t="shared" si="113"/>
        <v>0</v>
      </c>
      <c r="G1797" s="162">
        <f>FINTERP(REFERENCE!$W$17:$W$67,REFERENCE!$V$17:$V$67,HYDROGRAPH!F1797)</f>
        <v>0</v>
      </c>
      <c r="H1797" s="132">
        <f>(F1797-G1797)/2*REFERENCE!$P$19</f>
        <v>0</v>
      </c>
      <c r="I1797">
        <f>(FINTERP('STAGE-STORAGE'!$D$4:$D$54,'STAGE-STORAGE'!$A$4:$A$54,H1797))</f>
        <v>0</v>
      </c>
    </row>
    <row r="1798" spans="1:9" x14ac:dyDescent="0.25">
      <c r="A1798">
        <v>1795</v>
      </c>
      <c r="B1798" s="132">
        <f t="shared" si="111"/>
        <v>299</v>
      </c>
      <c r="C1798" s="162">
        <f>IF(B1798&lt;(MAX(USER_INPUT!$J$14:$J$2000)),FINTERP(USER_INPUT!$J$14:$J$2000,USER_INPUT!$K$14:$K$2000,HYDROGRAPH!B1798),0)</f>
        <v>0</v>
      </c>
      <c r="D1798" s="132">
        <f t="shared" si="114"/>
        <v>0</v>
      </c>
      <c r="E1798" s="162">
        <f t="shared" si="112"/>
        <v>0</v>
      </c>
      <c r="F1798" s="162">
        <f t="shared" si="113"/>
        <v>0</v>
      </c>
      <c r="G1798" s="162">
        <f>FINTERP(REFERENCE!$W$17:$W$67,REFERENCE!$V$17:$V$67,HYDROGRAPH!F1798)</f>
        <v>0</v>
      </c>
      <c r="H1798" s="132">
        <f>(F1798-G1798)/2*REFERENCE!$P$19</f>
        <v>0</v>
      </c>
      <c r="I1798">
        <f>(FINTERP('STAGE-STORAGE'!$D$4:$D$54,'STAGE-STORAGE'!$A$4:$A$54,H1798))</f>
        <v>0</v>
      </c>
    </row>
    <row r="1799" spans="1:9" x14ac:dyDescent="0.25">
      <c r="A1799">
        <v>1796</v>
      </c>
      <c r="B1799" s="132">
        <f t="shared" ref="B1799:B1862" si="115">$B$5*A1798</f>
        <v>299.16666666666663</v>
      </c>
      <c r="C1799" s="162">
        <f>IF(B1799&lt;(MAX(USER_INPUT!$J$14:$J$2000)),FINTERP(USER_INPUT!$J$14:$J$2000,USER_INPUT!$K$14:$K$2000,HYDROGRAPH!B1799),0)</f>
        <v>0</v>
      </c>
      <c r="D1799" s="132">
        <f t="shared" si="114"/>
        <v>0</v>
      </c>
      <c r="E1799" s="162">
        <f t="shared" si="112"/>
        <v>0</v>
      </c>
      <c r="F1799" s="162">
        <f t="shared" si="113"/>
        <v>0</v>
      </c>
      <c r="G1799" s="162">
        <f>FINTERP(REFERENCE!$W$17:$W$67,REFERENCE!$V$17:$V$67,HYDROGRAPH!F1799)</f>
        <v>0</v>
      </c>
      <c r="H1799" s="132">
        <f>(F1799-G1799)/2*REFERENCE!$P$19</f>
        <v>0</v>
      </c>
      <c r="I1799">
        <f>(FINTERP('STAGE-STORAGE'!$D$4:$D$54,'STAGE-STORAGE'!$A$4:$A$54,H1799))</f>
        <v>0</v>
      </c>
    </row>
    <row r="1800" spans="1:9" x14ac:dyDescent="0.25">
      <c r="A1800">
        <v>1797</v>
      </c>
      <c r="B1800" s="132">
        <f t="shared" si="115"/>
        <v>299.33333333333331</v>
      </c>
      <c r="C1800" s="162">
        <f>IF(B1800&lt;(MAX(USER_INPUT!$J$14:$J$2000)),FINTERP(USER_INPUT!$J$14:$J$2000,USER_INPUT!$K$14:$K$2000,HYDROGRAPH!B1800),0)</f>
        <v>0</v>
      </c>
      <c r="D1800" s="132">
        <f t="shared" si="114"/>
        <v>0</v>
      </c>
      <c r="E1800" s="162">
        <f t="shared" si="112"/>
        <v>0</v>
      </c>
      <c r="F1800" s="162">
        <f t="shared" si="113"/>
        <v>0</v>
      </c>
      <c r="G1800" s="162">
        <f>FINTERP(REFERENCE!$W$17:$W$67,REFERENCE!$V$17:$V$67,HYDROGRAPH!F1800)</f>
        <v>0</v>
      </c>
      <c r="H1800" s="132">
        <f>(F1800-G1800)/2*REFERENCE!$P$19</f>
        <v>0</v>
      </c>
      <c r="I1800">
        <f>(FINTERP('STAGE-STORAGE'!$D$4:$D$54,'STAGE-STORAGE'!$A$4:$A$54,H1800))</f>
        <v>0</v>
      </c>
    </row>
    <row r="1801" spans="1:9" x14ac:dyDescent="0.25">
      <c r="A1801">
        <v>1798</v>
      </c>
      <c r="B1801" s="132">
        <f t="shared" si="115"/>
        <v>299.5</v>
      </c>
      <c r="C1801" s="162">
        <f>IF(B1801&lt;(MAX(USER_INPUT!$J$14:$J$2000)),FINTERP(USER_INPUT!$J$14:$J$2000,USER_INPUT!$K$14:$K$2000,HYDROGRAPH!B1801),0)</f>
        <v>0</v>
      </c>
      <c r="D1801" s="132">
        <f t="shared" si="114"/>
        <v>0</v>
      </c>
      <c r="E1801" s="162">
        <f t="shared" ref="E1801:E1864" si="116">F1800-(2*G1800)</f>
        <v>0</v>
      </c>
      <c r="F1801" s="162">
        <f t="shared" ref="F1801:F1864" si="117">D1801+E1801</f>
        <v>0</v>
      </c>
      <c r="G1801" s="162">
        <f>FINTERP(REFERENCE!$W$17:$W$67,REFERENCE!$V$17:$V$67,HYDROGRAPH!F1801)</f>
        <v>0</v>
      </c>
      <c r="H1801" s="132">
        <f>(F1801-G1801)/2*REFERENCE!$P$19</f>
        <v>0</v>
      </c>
      <c r="I1801">
        <f>(FINTERP('STAGE-STORAGE'!$D$4:$D$54,'STAGE-STORAGE'!$A$4:$A$54,H1801))</f>
        <v>0</v>
      </c>
    </row>
    <row r="1802" spans="1:9" x14ac:dyDescent="0.25">
      <c r="A1802">
        <v>1799</v>
      </c>
      <c r="B1802" s="132">
        <f t="shared" si="115"/>
        <v>299.66666666666663</v>
      </c>
      <c r="C1802" s="162">
        <f>IF(B1802&lt;(MAX(USER_INPUT!$J$14:$J$2000)),FINTERP(USER_INPUT!$J$14:$J$2000,USER_INPUT!$K$14:$K$2000,HYDROGRAPH!B1802),0)</f>
        <v>0</v>
      </c>
      <c r="D1802" s="132">
        <f t="shared" si="114"/>
        <v>0</v>
      </c>
      <c r="E1802" s="162">
        <f t="shared" si="116"/>
        <v>0</v>
      </c>
      <c r="F1802" s="162">
        <f t="shared" si="117"/>
        <v>0</v>
      </c>
      <c r="G1802" s="162">
        <f>FINTERP(REFERENCE!$W$17:$W$67,REFERENCE!$V$17:$V$67,HYDROGRAPH!F1802)</f>
        <v>0</v>
      </c>
      <c r="H1802" s="132">
        <f>(F1802-G1802)/2*REFERENCE!$P$19</f>
        <v>0</v>
      </c>
      <c r="I1802">
        <f>(FINTERP('STAGE-STORAGE'!$D$4:$D$54,'STAGE-STORAGE'!$A$4:$A$54,H1802))</f>
        <v>0</v>
      </c>
    </row>
    <row r="1803" spans="1:9" x14ac:dyDescent="0.25">
      <c r="A1803">
        <v>1800</v>
      </c>
      <c r="B1803" s="132">
        <f t="shared" si="115"/>
        <v>299.83333333333331</v>
      </c>
      <c r="C1803" s="162">
        <f>IF(B1803&lt;(MAX(USER_INPUT!$J$14:$J$2000)),FINTERP(USER_INPUT!$J$14:$J$2000,USER_INPUT!$K$14:$K$2000,HYDROGRAPH!B1803),0)</f>
        <v>0</v>
      </c>
      <c r="D1803" s="132">
        <f t="shared" si="114"/>
        <v>0</v>
      </c>
      <c r="E1803" s="162">
        <f t="shared" si="116"/>
        <v>0</v>
      </c>
      <c r="F1803" s="162">
        <f t="shared" si="117"/>
        <v>0</v>
      </c>
      <c r="G1803" s="162">
        <f>FINTERP(REFERENCE!$W$17:$W$67,REFERENCE!$V$17:$V$67,HYDROGRAPH!F1803)</f>
        <v>0</v>
      </c>
      <c r="H1803" s="132">
        <f>(F1803-G1803)/2*REFERENCE!$P$19</f>
        <v>0</v>
      </c>
      <c r="I1803">
        <f>(FINTERP('STAGE-STORAGE'!$D$4:$D$54,'STAGE-STORAGE'!$A$4:$A$54,H1803))</f>
        <v>0</v>
      </c>
    </row>
    <row r="1804" spans="1:9" x14ac:dyDescent="0.25">
      <c r="A1804">
        <v>1801</v>
      </c>
      <c r="B1804" s="132">
        <f t="shared" si="115"/>
        <v>300</v>
      </c>
      <c r="C1804" s="162">
        <f>IF(B1804&lt;(MAX(USER_INPUT!$J$14:$J$2000)),FINTERP(USER_INPUT!$J$14:$J$2000,USER_INPUT!$K$14:$K$2000,HYDROGRAPH!B1804),0)</f>
        <v>0</v>
      </c>
      <c r="D1804" s="132">
        <f t="shared" si="114"/>
        <v>0</v>
      </c>
      <c r="E1804" s="162">
        <f t="shared" si="116"/>
        <v>0</v>
      </c>
      <c r="F1804" s="162">
        <f t="shared" si="117"/>
        <v>0</v>
      </c>
      <c r="G1804" s="162">
        <f>FINTERP(REFERENCE!$W$17:$W$67,REFERENCE!$V$17:$V$67,HYDROGRAPH!F1804)</f>
        <v>0</v>
      </c>
      <c r="H1804" s="132">
        <f>(F1804-G1804)/2*REFERENCE!$P$19</f>
        <v>0</v>
      </c>
      <c r="I1804">
        <f>(FINTERP('STAGE-STORAGE'!$D$4:$D$54,'STAGE-STORAGE'!$A$4:$A$54,H1804))</f>
        <v>0</v>
      </c>
    </row>
    <row r="1805" spans="1:9" x14ac:dyDescent="0.25">
      <c r="A1805">
        <v>1802</v>
      </c>
      <c r="B1805" s="132">
        <f t="shared" si="115"/>
        <v>300.16666666666663</v>
      </c>
      <c r="C1805" s="162">
        <f>IF(B1805&lt;(MAX(USER_INPUT!$J$14:$J$2000)),FINTERP(USER_INPUT!$J$14:$J$2000,USER_INPUT!$K$14:$K$2000,HYDROGRAPH!B1805),0)</f>
        <v>0</v>
      </c>
      <c r="D1805" s="132">
        <f t="shared" si="114"/>
        <v>0</v>
      </c>
      <c r="E1805" s="162">
        <f t="shared" si="116"/>
        <v>0</v>
      </c>
      <c r="F1805" s="162">
        <f t="shared" si="117"/>
        <v>0</v>
      </c>
      <c r="G1805" s="162">
        <f>FINTERP(REFERENCE!$W$17:$W$67,REFERENCE!$V$17:$V$67,HYDROGRAPH!F1805)</f>
        <v>0</v>
      </c>
      <c r="H1805" s="132">
        <f>(F1805-G1805)/2*REFERENCE!$P$19</f>
        <v>0</v>
      </c>
      <c r="I1805">
        <f>(FINTERP('STAGE-STORAGE'!$D$4:$D$54,'STAGE-STORAGE'!$A$4:$A$54,H1805))</f>
        <v>0</v>
      </c>
    </row>
    <row r="1806" spans="1:9" x14ac:dyDescent="0.25">
      <c r="A1806">
        <v>1803</v>
      </c>
      <c r="B1806" s="132">
        <f t="shared" si="115"/>
        <v>300.33333333333331</v>
      </c>
      <c r="C1806" s="162">
        <f>IF(B1806&lt;(MAX(USER_INPUT!$J$14:$J$2000)),FINTERP(USER_INPUT!$J$14:$J$2000,USER_INPUT!$K$14:$K$2000,HYDROGRAPH!B1806),0)</f>
        <v>0</v>
      </c>
      <c r="D1806" s="132">
        <f t="shared" si="114"/>
        <v>0</v>
      </c>
      <c r="E1806" s="162">
        <f t="shared" si="116"/>
        <v>0</v>
      </c>
      <c r="F1806" s="162">
        <f t="shared" si="117"/>
        <v>0</v>
      </c>
      <c r="G1806" s="162">
        <f>FINTERP(REFERENCE!$W$17:$W$67,REFERENCE!$V$17:$V$67,HYDROGRAPH!F1806)</f>
        <v>0</v>
      </c>
      <c r="H1806" s="132">
        <f>(F1806-G1806)/2*REFERENCE!$P$19</f>
        <v>0</v>
      </c>
      <c r="I1806">
        <f>(FINTERP('STAGE-STORAGE'!$D$4:$D$54,'STAGE-STORAGE'!$A$4:$A$54,H1806))</f>
        <v>0</v>
      </c>
    </row>
    <row r="1807" spans="1:9" x14ac:dyDescent="0.25">
      <c r="A1807">
        <v>1804</v>
      </c>
      <c r="B1807" s="132">
        <f t="shared" si="115"/>
        <v>300.5</v>
      </c>
      <c r="C1807" s="162">
        <f>IF(B1807&lt;(MAX(USER_INPUT!$J$14:$J$2000)),FINTERP(USER_INPUT!$J$14:$J$2000,USER_INPUT!$K$14:$K$2000,HYDROGRAPH!B1807),0)</f>
        <v>0</v>
      </c>
      <c r="D1807" s="132">
        <f t="shared" si="114"/>
        <v>0</v>
      </c>
      <c r="E1807" s="162">
        <f t="shared" si="116"/>
        <v>0</v>
      </c>
      <c r="F1807" s="162">
        <f t="shared" si="117"/>
        <v>0</v>
      </c>
      <c r="G1807" s="162">
        <f>FINTERP(REFERENCE!$W$17:$W$67,REFERENCE!$V$17:$V$67,HYDROGRAPH!F1807)</f>
        <v>0</v>
      </c>
      <c r="H1807" s="132">
        <f>(F1807-G1807)/2*REFERENCE!$P$19</f>
        <v>0</v>
      </c>
      <c r="I1807">
        <f>(FINTERP('STAGE-STORAGE'!$D$4:$D$54,'STAGE-STORAGE'!$A$4:$A$54,H1807))</f>
        <v>0</v>
      </c>
    </row>
    <row r="1808" spans="1:9" x14ac:dyDescent="0.25">
      <c r="A1808">
        <v>1805</v>
      </c>
      <c r="B1808" s="132">
        <f t="shared" si="115"/>
        <v>300.66666666666663</v>
      </c>
      <c r="C1808" s="162">
        <f>IF(B1808&lt;(MAX(USER_INPUT!$J$14:$J$2000)),FINTERP(USER_INPUT!$J$14:$J$2000,USER_INPUT!$K$14:$K$2000,HYDROGRAPH!B1808),0)</f>
        <v>0</v>
      </c>
      <c r="D1808" s="132">
        <f t="shared" si="114"/>
        <v>0</v>
      </c>
      <c r="E1808" s="162">
        <f t="shared" si="116"/>
        <v>0</v>
      </c>
      <c r="F1808" s="162">
        <f t="shared" si="117"/>
        <v>0</v>
      </c>
      <c r="G1808" s="162">
        <f>FINTERP(REFERENCE!$W$17:$W$67,REFERENCE!$V$17:$V$67,HYDROGRAPH!F1808)</f>
        <v>0</v>
      </c>
      <c r="H1808" s="132">
        <f>(F1808-G1808)/2*REFERENCE!$P$19</f>
        <v>0</v>
      </c>
      <c r="I1808">
        <f>(FINTERP('STAGE-STORAGE'!$D$4:$D$54,'STAGE-STORAGE'!$A$4:$A$54,H1808))</f>
        <v>0</v>
      </c>
    </row>
    <row r="1809" spans="1:9" x14ac:dyDescent="0.25">
      <c r="A1809">
        <v>1806</v>
      </c>
      <c r="B1809" s="132">
        <f t="shared" si="115"/>
        <v>300.83333333333331</v>
      </c>
      <c r="C1809" s="162">
        <f>IF(B1809&lt;(MAX(USER_INPUT!$J$14:$J$2000)),FINTERP(USER_INPUT!$J$14:$J$2000,USER_INPUT!$K$14:$K$2000,HYDROGRAPH!B1809),0)</f>
        <v>0</v>
      </c>
      <c r="D1809" s="132">
        <f t="shared" si="114"/>
        <v>0</v>
      </c>
      <c r="E1809" s="162">
        <f t="shared" si="116"/>
        <v>0</v>
      </c>
      <c r="F1809" s="162">
        <f t="shared" si="117"/>
        <v>0</v>
      </c>
      <c r="G1809" s="162">
        <f>FINTERP(REFERENCE!$W$17:$W$67,REFERENCE!$V$17:$V$67,HYDROGRAPH!F1809)</f>
        <v>0</v>
      </c>
      <c r="H1809" s="132">
        <f>(F1809-G1809)/2*REFERENCE!$P$19</f>
        <v>0</v>
      </c>
      <c r="I1809">
        <f>(FINTERP('STAGE-STORAGE'!$D$4:$D$54,'STAGE-STORAGE'!$A$4:$A$54,H1809))</f>
        <v>0</v>
      </c>
    </row>
    <row r="1810" spans="1:9" x14ac:dyDescent="0.25">
      <c r="A1810">
        <v>1807</v>
      </c>
      <c r="B1810" s="132">
        <f t="shared" si="115"/>
        <v>301</v>
      </c>
      <c r="C1810" s="162">
        <f>IF(B1810&lt;(MAX(USER_INPUT!$J$14:$J$2000)),FINTERP(USER_INPUT!$J$14:$J$2000,USER_INPUT!$K$14:$K$2000,HYDROGRAPH!B1810),0)</f>
        <v>0</v>
      </c>
      <c r="D1810" s="132">
        <f t="shared" si="114"/>
        <v>0</v>
      </c>
      <c r="E1810" s="162">
        <f t="shared" si="116"/>
        <v>0</v>
      </c>
      <c r="F1810" s="162">
        <f t="shared" si="117"/>
        <v>0</v>
      </c>
      <c r="G1810" s="162">
        <f>FINTERP(REFERENCE!$W$17:$W$67,REFERENCE!$V$17:$V$67,HYDROGRAPH!F1810)</f>
        <v>0</v>
      </c>
      <c r="H1810" s="132">
        <f>(F1810-G1810)/2*REFERENCE!$P$19</f>
        <v>0</v>
      </c>
      <c r="I1810">
        <f>(FINTERP('STAGE-STORAGE'!$D$4:$D$54,'STAGE-STORAGE'!$A$4:$A$54,H1810))</f>
        <v>0</v>
      </c>
    </row>
    <row r="1811" spans="1:9" x14ac:dyDescent="0.25">
      <c r="A1811">
        <v>1808</v>
      </c>
      <c r="B1811" s="132">
        <f t="shared" si="115"/>
        <v>301.16666666666663</v>
      </c>
      <c r="C1811" s="162">
        <f>IF(B1811&lt;(MAX(USER_INPUT!$J$14:$J$2000)),FINTERP(USER_INPUT!$J$14:$J$2000,USER_INPUT!$K$14:$K$2000,HYDROGRAPH!B1811),0)</f>
        <v>0</v>
      </c>
      <c r="D1811" s="132">
        <f t="shared" si="114"/>
        <v>0</v>
      </c>
      <c r="E1811" s="162">
        <f t="shared" si="116"/>
        <v>0</v>
      </c>
      <c r="F1811" s="162">
        <f t="shared" si="117"/>
        <v>0</v>
      </c>
      <c r="G1811" s="162">
        <f>FINTERP(REFERENCE!$W$17:$W$67,REFERENCE!$V$17:$V$67,HYDROGRAPH!F1811)</f>
        <v>0</v>
      </c>
      <c r="H1811" s="132">
        <f>(F1811-G1811)/2*REFERENCE!$P$19</f>
        <v>0</v>
      </c>
      <c r="I1811">
        <f>(FINTERP('STAGE-STORAGE'!$D$4:$D$54,'STAGE-STORAGE'!$A$4:$A$54,H1811))</f>
        <v>0</v>
      </c>
    </row>
    <row r="1812" spans="1:9" x14ac:dyDescent="0.25">
      <c r="A1812">
        <v>1809</v>
      </c>
      <c r="B1812" s="132">
        <f t="shared" si="115"/>
        <v>301.33333333333331</v>
      </c>
      <c r="C1812" s="162">
        <f>IF(B1812&lt;(MAX(USER_INPUT!$J$14:$J$2000)),FINTERP(USER_INPUT!$J$14:$J$2000,USER_INPUT!$K$14:$K$2000,HYDROGRAPH!B1812),0)</f>
        <v>0</v>
      </c>
      <c r="D1812" s="132">
        <f t="shared" si="114"/>
        <v>0</v>
      </c>
      <c r="E1812" s="162">
        <f t="shared" si="116"/>
        <v>0</v>
      </c>
      <c r="F1812" s="162">
        <f t="shared" si="117"/>
        <v>0</v>
      </c>
      <c r="G1812" s="162">
        <f>FINTERP(REFERENCE!$W$17:$W$67,REFERENCE!$V$17:$V$67,HYDROGRAPH!F1812)</f>
        <v>0</v>
      </c>
      <c r="H1812" s="132">
        <f>(F1812-G1812)/2*REFERENCE!$P$19</f>
        <v>0</v>
      </c>
      <c r="I1812">
        <f>(FINTERP('STAGE-STORAGE'!$D$4:$D$54,'STAGE-STORAGE'!$A$4:$A$54,H1812))</f>
        <v>0</v>
      </c>
    </row>
    <row r="1813" spans="1:9" x14ac:dyDescent="0.25">
      <c r="A1813">
        <v>1810</v>
      </c>
      <c r="B1813" s="132">
        <f t="shared" si="115"/>
        <v>301.5</v>
      </c>
      <c r="C1813" s="162">
        <f>IF(B1813&lt;(MAX(USER_INPUT!$J$14:$J$2000)),FINTERP(USER_INPUT!$J$14:$J$2000,USER_INPUT!$K$14:$K$2000,HYDROGRAPH!B1813),0)</f>
        <v>0</v>
      </c>
      <c r="D1813" s="132">
        <f t="shared" si="114"/>
        <v>0</v>
      </c>
      <c r="E1813" s="162">
        <f t="shared" si="116"/>
        <v>0</v>
      </c>
      <c r="F1813" s="162">
        <f t="shared" si="117"/>
        <v>0</v>
      </c>
      <c r="G1813" s="162">
        <f>FINTERP(REFERENCE!$W$17:$W$67,REFERENCE!$V$17:$V$67,HYDROGRAPH!F1813)</f>
        <v>0</v>
      </c>
      <c r="H1813" s="132">
        <f>(F1813-G1813)/2*REFERENCE!$P$19</f>
        <v>0</v>
      </c>
      <c r="I1813">
        <f>(FINTERP('STAGE-STORAGE'!$D$4:$D$54,'STAGE-STORAGE'!$A$4:$A$54,H1813))</f>
        <v>0</v>
      </c>
    </row>
    <row r="1814" spans="1:9" x14ac:dyDescent="0.25">
      <c r="A1814">
        <v>1811</v>
      </c>
      <c r="B1814" s="132">
        <f t="shared" si="115"/>
        <v>301.66666666666663</v>
      </c>
      <c r="C1814" s="162">
        <f>IF(B1814&lt;(MAX(USER_INPUT!$J$14:$J$2000)),FINTERP(USER_INPUT!$J$14:$J$2000,USER_INPUT!$K$14:$K$2000,HYDROGRAPH!B1814),0)</f>
        <v>0</v>
      </c>
      <c r="D1814" s="132">
        <f t="shared" si="114"/>
        <v>0</v>
      </c>
      <c r="E1814" s="162">
        <f t="shared" si="116"/>
        <v>0</v>
      </c>
      <c r="F1814" s="162">
        <f t="shared" si="117"/>
        <v>0</v>
      </c>
      <c r="G1814" s="162">
        <f>FINTERP(REFERENCE!$W$17:$W$67,REFERENCE!$V$17:$V$67,HYDROGRAPH!F1814)</f>
        <v>0</v>
      </c>
      <c r="H1814" s="132">
        <f>(F1814-G1814)/2*REFERENCE!$P$19</f>
        <v>0</v>
      </c>
      <c r="I1814">
        <f>(FINTERP('STAGE-STORAGE'!$D$4:$D$54,'STAGE-STORAGE'!$A$4:$A$54,H1814))</f>
        <v>0</v>
      </c>
    </row>
    <row r="1815" spans="1:9" x14ac:dyDescent="0.25">
      <c r="A1815">
        <v>1812</v>
      </c>
      <c r="B1815" s="132">
        <f t="shared" si="115"/>
        <v>301.83333333333331</v>
      </c>
      <c r="C1815" s="162">
        <f>IF(B1815&lt;(MAX(USER_INPUT!$J$14:$J$2000)),FINTERP(USER_INPUT!$J$14:$J$2000,USER_INPUT!$K$14:$K$2000,HYDROGRAPH!B1815),0)</f>
        <v>0</v>
      </c>
      <c r="D1815" s="132">
        <f t="shared" si="114"/>
        <v>0</v>
      </c>
      <c r="E1815" s="162">
        <f t="shared" si="116"/>
        <v>0</v>
      </c>
      <c r="F1815" s="162">
        <f t="shared" si="117"/>
        <v>0</v>
      </c>
      <c r="G1815" s="162">
        <f>FINTERP(REFERENCE!$W$17:$W$67,REFERENCE!$V$17:$V$67,HYDROGRAPH!F1815)</f>
        <v>0</v>
      </c>
      <c r="H1815" s="132">
        <f>(F1815-G1815)/2*REFERENCE!$P$19</f>
        <v>0</v>
      </c>
      <c r="I1815">
        <f>(FINTERP('STAGE-STORAGE'!$D$4:$D$54,'STAGE-STORAGE'!$A$4:$A$54,H1815))</f>
        <v>0</v>
      </c>
    </row>
    <row r="1816" spans="1:9" x14ac:dyDescent="0.25">
      <c r="A1816">
        <v>1813</v>
      </c>
      <c r="B1816" s="132">
        <f t="shared" si="115"/>
        <v>302</v>
      </c>
      <c r="C1816" s="162">
        <f>IF(B1816&lt;(MAX(USER_INPUT!$J$14:$J$2000)),FINTERP(USER_INPUT!$J$14:$J$2000,USER_INPUT!$K$14:$K$2000,HYDROGRAPH!B1816),0)</f>
        <v>0</v>
      </c>
      <c r="D1816" s="132">
        <f t="shared" si="114"/>
        <v>0</v>
      </c>
      <c r="E1816" s="162">
        <f t="shared" si="116"/>
        <v>0</v>
      </c>
      <c r="F1816" s="162">
        <f t="shared" si="117"/>
        <v>0</v>
      </c>
      <c r="G1816" s="162">
        <f>FINTERP(REFERENCE!$W$17:$W$67,REFERENCE!$V$17:$V$67,HYDROGRAPH!F1816)</f>
        <v>0</v>
      </c>
      <c r="H1816" s="132">
        <f>(F1816-G1816)/2*REFERENCE!$P$19</f>
        <v>0</v>
      </c>
      <c r="I1816">
        <f>(FINTERP('STAGE-STORAGE'!$D$4:$D$54,'STAGE-STORAGE'!$A$4:$A$54,H1816))</f>
        <v>0</v>
      </c>
    </row>
    <row r="1817" spans="1:9" x14ac:dyDescent="0.25">
      <c r="A1817">
        <v>1814</v>
      </c>
      <c r="B1817" s="132">
        <f t="shared" si="115"/>
        <v>302.16666666666663</v>
      </c>
      <c r="C1817" s="162">
        <f>IF(B1817&lt;(MAX(USER_INPUT!$J$14:$J$2000)),FINTERP(USER_INPUT!$J$14:$J$2000,USER_INPUT!$K$14:$K$2000,HYDROGRAPH!B1817),0)</f>
        <v>0</v>
      </c>
      <c r="D1817" s="132">
        <f t="shared" si="114"/>
        <v>0</v>
      </c>
      <c r="E1817" s="162">
        <f t="shared" si="116"/>
        <v>0</v>
      </c>
      <c r="F1817" s="162">
        <f t="shared" si="117"/>
        <v>0</v>
      </c>
      <c r="G1817" s="162">
        <f>FINTERP(REFERENCE!$W$17:$W$67,REFERENCE!$V$17:$V$67,HYDROGRAPH!F1817)</f>
        <v>0</v>
      </c>
      <c r="H1817" s="132">
        <f>(F1817-G1817)/2*REFERENCE!$P$19</f>
        <v>0</v>
      </c>
      <c r="I1817">
        <f>(FINTERP('STAGE-STORAGE'!$D$4:$D$54,'STAGE-STORAGE'!$A$4:$A$54,H1817))</f>
        <v>0</v>
      </c>
    </row>
    <row r="1818" spans="1:9" x14ac:dyDescent="0.25">
      <c r="A1818">
        <v>1815</v>
      </c>
      <c r="B1818" s="132">
        <f t="shared" si="115"/>
        <v>302.33333333333331</v>
      </c>
      <c r="C1818" s="162">
        <f>IF(B1818&lt;(MAX(USER_INPUT!$J$14:$J$2000)),FINTERP(USER_INPUT!$J$14:$J$2000,USER_INPUT!$K$14:$K$2000,HYDROGRAPH!B1818),0)</f>
        <v>0</v>
      </c>
      <c r="D1818" s="132">
        <f t="shared" si="114"/>
        <v>0</v>
      </c>
      <c r="E1818" s="162">
        <f t="shared" si="116"/>
        <v>0</v>
      </c>
      <c r="F1818" s="162">
        <f t="shared" si="117"/>
        <v>0</v>
      </c>
      <c r="G1818" s="162">
        <f>FINTERP(REFERENCE!$W$17:$W$67,REFERENCE!$V$17:$V$67,HYDROGRAPH!F1818)</f>
        <v>0</v>
      </c>
      <c r="H1818" s="132">
        <f>(F1818-G1818)/2*REFERENCE!$P$19</f>
        <v>0</v>
      </c>
      <c r="I1818">
        <f>(FINTERP('STAGE-STORAGE'!$D$4:$D$54,'STAGE-STORAGE'!$A$4:$A$54,H1818))</f>
        <v>0</v>
      </c>
    </row>
    <row r="1819" spans="1:9" x14ac:dyDescent="0.25">
      <c r="A1819">
        <v>1816</v>
      </c>
      <c r="B1819" s="132">
        <f t="shared" si="115"/>
        <v>302.5</v>
      </c>
      <c r="C1819" s="162">
        <f>IF(B1819&lt;(MAX(USER_INPUT!$J$14:$J$2000)),FINTERP(USER_INPUT!$J$14:$J$2000,USER_INPUT!$K$14:$K$2000,HYDROGRAPH!B1819),0)</f>
        <v>0</v>
      </c>
      <c r="D1819" s="132">
        <f t="shared" si="114"/>
        <v>0</v>
      </c>
      <c r="E1819" s="162">
        <f t="shared" si="116"/>
        <v>0</v>
      </c>
      <c r="F1819" s="162">
        <f t="shared" si="117"/>
        <v>0</v>
      </c>
      <c r="G1819" s="162">
        <f>FINTERP(REFERENCE!$W$17:$W$67,REFERENCE!$V$17:$V$67,HYDROGRAPH!F1819)</f>
        <v>0</v>
      </c>
      <c r="H1819" s="132">
        <f>(F1819-G1819)/2*REFERENCE!$P$19</f>
        <v>0</v>
      </c>
      <c r="I1819">
        <f>(FINTERP('STAGE-STORAGE'!$D$4:$D$54,'STAGE-STORAGE'!$A$4:$A$54,H1819))</f>
        <v>0</v>
      </c>
    </row>
    <row r="1820" spans="1:9" x14ac:dyDescent="0.25">
      <c r="A1820">
        <v>1817</v>
      </c>
      <c r="B1820" s="132">
        <f t="shared" si="115"/>
        <v>302.66666666666663</v>
      </c>
      <c r="C1820" s="162">
        <f>IF(B1820&lt;(MAX(USER_INPUT!$J$14:$J$2000)),FINTERP(USER_INPUT!$J$14:$J$2000,USER_INPUT!$K$14:$K$2000,HYDROGRAPH!B1820),0)</f>
        <v>0</v>
      </c>
      <c r="D1820" s="132">
        <f t="shared" si="114"/>
        <v>0</v>
      </c>
      <c r="E1820" s="162">
        <f t="shared" si="116"/>
        <v>0</v>
      </c>
      <c r="F1820" s="162">
        <f t="shared" si="117"/>
        <v>0</v>
      </c>
      <c r="G1820" s="162">
        <f>FINTERP(REFERENCE!$W$17:$W$67,REFERENCE!$V$17:$V$67,HYDROGRAPH!F1820)</f>
        <v>0</v>
      </c>
      <c r="H1820" s="132">
        <f>(F1820-G1820)/2*REFERENCE!$P$19</f>
        <v>0</v>
      </c>
      <c r="I1820">
        <f>(FINTERP('STAGE-STORAGE'!$D$4:$D$54,'STAGE-STORAGE'!$A$4:$A$54,H1820))</f>
        <v>0</v>
      </c>
    </row>
    <row r="1821" spans="1:9" x14ac:dyDescent="0.25">
      <c r="A1821">
        <v>1818</v>
      </c>
      <c r="B1821" s="132">
        <f t="shared" si="115"/>
        <v>302.83333333333331</v>
      </c>
      <c r="C1821" s="162">
        <f>IF(B1821&lt;(MAX(USER_INPUT!$J$14:$J$2000)),FINTERP(USER_INPUT!$J$14:$J$2000,USER_INPUT!$K$14:$K$2000,HYDROGRAPH!B1821),0)</f>
        <v>0</v>
      </c>
      <c r="D1821" s="132">
        <f t="shared" si="114"/>
        <v>0</v>
      </c>
      <c r="E1821" s="162">
        <f t="shared" si="116"/>
        <v>0</v>
      </c>
      <c r="F1821" s="162">
        <f t="shared" si="117"/>
        <v>0</v>
      </c>
      <c r="G1821" s="162">
        <f>FINTERP(REFERENCE!$W$17:$W$67,REFERENCE!$V$17:$V$67,HYDROGRAPH!F1821)</f>
        <v>0</v>
      </c>
      <c r="H1821" s="132">
        <f>(F1821-G1821)/2*REFERENCE!$P$19</f>
        <v>0</v>
      </c>
      <c r="I1821">
        <f>(FINTERP('STAGE-STORAGE'!$D$4:$D$54,'STAGE-STORAGE'!$A$4:$A$54,H1821))</f>
        <v>0</v>
      </c>
    </row>
    <row r="1822" spans="1:9" x14ac:dyDescent="0.25">
      <c r="A1822">
        <v>1819</v>
      </c>
      <c r="B1822" s="132">
        <f t="shared" si="115"/>
        <v>303</v>
      </c>
      <c r="C1822" s="162">
        <f>IF(B1822&lt;(MAX(USER_INPUT!$J$14:$J$2000)),FINTERP(USER_INPUT!$J$14:$J$2000,USER_INPUT!$K$14:$K$2000,HYDROGRAPH!B1822),0)</f>
        <v>0</v>
      </c>
      <c r="D1822" s="132">
        <f t="shared" si="114"/>
        <v>0</v>
      </c>
      <c r="E1822" s="162">
        <f t="shared" si="116"/>
        <v>0</v>
      </c>
      <c r="F1822" s="162">
        <f t="shared" si="117"/>
        <v>0</v>
      </c>
      <c r="G1822" s="162">
        <f>FINTERP(REFERENCE!$W$17:$W$67,REFERENCE!$V$17:$V$67,HYDROGRAPH!F1822)</f>
        <v>0</v>
      </c>
      <c r="H1822" s="132">
        <f>(F1822-G1822)/2*REFERENCE!$P$19</f>
        <v>0</v>
      </c>
      <c r="I1822">
        <f>(FINTERP('STAGE-STORAGE'!$D$4:$D$54,'STAGE-STORAGE'!$A$4:$A$54,H1822))</f>
        <v>0</v>
      </c>
    </row>
    <row r="1823" spans="1:9" x14ac:dyDescent="0.25">
      <c r="A1823">
        <v>1820</v>
      </c>
      <c r="B1823" s="132">
        <f t="shared" si="115"/>
        <v>303.16666666666663</v>
      </c>
      <c r="C1823" s="162">
        <f>IF(B1823&lt;(MAX(USER_INPUT!$J$14:$J$2000)),FINTERP(USER_INPUT!$J$14:$J$2000,USER_INPUT!$K$14:$K$2000,HYDROGRAPH!B1823),0)</f>
        <v>0</v>
      </c>
      <c r="D1823" s="132">
        <f t="shared" si="114"/>
        <v>0</v>
      </c>
      <c r="E1823" s="162">
        <f t="shared" si="116"/>
        <v>0</v>
      </c>
      <c r="F1823" s="162">
        <f t="shared" si="117"/>
        <v>0</v>
      </c>
      <c r="G1823" s="162">
        <f>FINTERP(REFERENCE!$W$17:$W$67,REFERENCE!$V$17:$V$67,HYDROGRAPH!F1823)</f>
        <v>0</v>
      </c>
      <c r="H1823" s="132">
        <f>(F1823-G1823)/2*REFERENCE!$P$19</f>
        <v>0</v>
      </c>
      <c r="I1823">
        <f>(FINTERP('STAGE-STORAGE'!$D$4:$D$54,'STAGE-STORAGE'!$A$4:$A$54,H1823))</f>
        <v>0</v>
      </c>
    </row>
    <row r="1824" spans="1:9" x14ac:dyDescent="0.25">
      <c r="A1824">
        <v>1821</v>
      </c>
      <c r="B1824" s="132">
        <f t="shared" si="115"/>
        <v>303.33333333333331</v>
      </c>
      <c r="C1824" s="162">
        <f>IF(B1824&lt;(MAX(USER_INPUT!$J$14:$J$2000)),FINTERP(USER_INPUT!$J$14:$J$2000,USER_INPUT!$K$14:$K$2000,HYDROGRAPH!B1824),0)</f>
        <v>0</v>
      </c>
      <c r="D1824" s="132">
        <f t="shared" si="114"/>
        <v>0</v>
      </c>
      <c r="E1824" s="162">
        <f t="shared" si="116"/>
        <v>0</v>
      </c>
      <c r="F1824" s="162">
        <f t="shared" si="117"/>
        <v>0</v>
      </c>
      <c r="G1824" s="162">
        <f>FINTERP(REFERENCE!$W$17:$W$67,REFERENCE!$V$17:$V$67,HYDROGRAPH!F1824)</f>
        <v>0</v>
      </c>
      <c r="H1824" s="132">
        <f>(F1824-G1824)/2*REFERENCE!$P$19</f>
        <v>0</v>
      </c>
      <c r="I1824">
        <f>(FINTERP('STAGE-STORAGE'!$D$4:$D$54,'STAGE-STORAGE'!$A$4:$A$54,H1824))</f>
        <v>0</v>
      </c>
    </row>
    <row r="1825" spans="1:9" x14ac:dyDescent="0.25">
      <c r="A1825">
        <v>1822</v>
      </c>
      <c r="B1825" s="132">
        <f t="shared" si="115"/>
        <v>303.5</v>
      </c>
      <c r="C1825" s="162">
        <f>IF(B1825&lt;(MAX(USER_INPUT!$J$14:$J$2000)),FINTERP(USER_INPUT!$J$14:$J$2000,USER_INPUT!$K$14:$K$2000,HYDROGRAPH!B1825),0)</f>
        <v>0</v>
      </c>
      <c r="D1825" s="132">
        <f t="shared" si="114"/>
        <v>0</v>
      </c>
      <c r="E1825" s="162">
        <f t="shared" si="116"/>
        <v>0</v>
      </c>
      <c r="F1825" s="162">
        <f t="shared" si="117"/>
        <v>0</v>
      </c>
      <c r="G1825" s="162">
        <f>FINTERP(REFERENCE!$W$17:$W$67,REFERENCE!$V$17:$V$67,HYDROGRAPH!F1825)</f>
        <v>0</v>
      </c>
      <c r="H1825" s="132">
        <f>(F1825-G1825)/2*REFERENCE!$P$19</f>
        <v>0</v>
      </c>
      <c r="I1825">
        <f>(FINTERP('STAGE-STORAGE'!$D$4:$D$54,'STAGE-STORAGE'!$A$4:$A$54,H1825))</f>
        <v>0</v>
      </c>
    </row>
    <row r="1826" spans="1:9" x14ac:dyDescent="0.25">
      <c r="A1826">
        <v>1823</v>
      </c>
      <c r="B1826" s="132">
        <f t="shared" si="115"/>
        <v>303.66666666666663</v>
      </c>
      <c r="C1826" s="162">
        <f>IF(B1826&lt;(MAX(USER_INPUT!$J$14:$J$2000)),FINTERP(USER_INPUT!$J$14:$J$2000,USER_INPUT!$K$14:$K$2000,HYDROGRAPH!B1826),0)</f>
        <v>0</v>
      </c>
      <c r="D1826" s="132">
        <f t="shared" si="114"/>
        <v>0</v>
      </c>
      <c r="E1826" s="162">
        <f t="shared" si="116"/>
        <v>0</v>
      </c>
      <c r="F1826" s="162">
        <f t="shared" si="117"/>
        <v>0</v>
      </c>
      <c r="G1826" s="162">
        <f>FINTERP(REFERENCE!$W$17:$W$67,REFERENCE!$V$17:$V$67,HYDROGRAPH!F1826)</f>
        <v>0</v>
      </c>
      <c r="H1826" s="132">
        <f>(F1826-G1826)/2*REFERENCE!$P$19</f>
        <v>0</v>
      </c>
      <c r="I1826">
        <f>(FINTERP('STAGE-STORAGE'!$D$4:$D$54,'STAGE-STORAGE'!$A$4:$A$54,H1826))</f>
        <v>0</v>
      </c>
    </row>
    <row r="1827" spans="1:9" x14ac:dyDescent="0.25">
      <c r="A1827">
        <v>1824</v>
      </c>
      <c r="B1827" s="132">
        <f t="shared" si="115"/>
        <v>303.83333333333331</v>
      </c>
      <c r="C1827" s="162">
        <f>IF(B1827&lt;(MAX(USER_INPUT!$J$14:$J$2000)),FINTERP(USER_INPUT!$J$14:$J$2000,USER_INPUT!$K$14:$K$2000,HYDROGRAPH!B1827),0)</f>
        <v>0</v>
      </c>
      <c r="D1827" s="132">
        <f t="shared" si="114"/>
        <v>0</v>
      </c>
      <c r="E1827" s="162">
        <f t="shared" si="116"/>
        <v>0</v>
      </c>
      <c r="F1827" s="162">
        <f t="shared" si="117"/>
        <v>0</v>
      </c>
      <c r="G1827" s="162">
        <f>FINTERP(REFERENCE!$W$17:$W$67,REFERENCE!$V$17:$V$67,HYDROGRAPH!F1827)</f>
        <v>0</v>
      </c>
      <c r="H1827" s="132">
        <f>(F1827-G1827)/2*REFERENCE!$P$19</f>
        <v>0</v>
      </c>
      <c r="I1827">
        <f>(FINTERP('STAGE-STORAGE'!$D$4:$D$54,'STAGE-STORAGE'!$A$4:$A$54,H1827))</f>
        <v>0</v>
      </c>
    </row>
    <row r="1828" spans="1:9" x14ac:dyDescent="0.25">
      <c r="A1828">
        <v>1825</v>
      </c>
      <c r="B1828" s="132">
        <f t="shared" si="115"/>
        <v>304</v>
      </c>
      <c r="C1828" s="162">
        <f>IF(B1828&lt;(MAX(USER_INPUT!$J$14:$J$2000)),FINTERP(USER_INPUT!$J$14:$J$2000,USER_INPUT!$K$14:$K$2000,HYDROGRAPH!B1828),0)</f>
        <v>0</v>
      </c>
      <c r="D1828" s="132">
        <f t="shared" si="114"/>
        <v>0</v>
      </c>
      <c r="E1828" s="162">
        <f t="shared" si="116"/>
        <v>0</v>
      </c>
      <c r="F1828" s="162">
        <f t="shared" si="117"/>
        <v>0</v>
      </c>
      <c r="G1828" s="162">
        <f>FINTERP(REFERENCE!$W$17:$W$67,REFERENCE!$V$17:$V$67,HYDROGRAPH!F1828)</f>
        <v>0</v>
      </c>
      <c r="H1828" s="132">
        <f>(F1828-G1828)/2*REFERENCE!$P$19</f>
        <v>0</v>
      </c>
      <c r="I1828">
        <f>(FINTERP('STAGE-STORAGE'!$D$4:$D$54,'STAGE-STORAGE'!$A$4:$A$54,H1828))</f>
        <v>0</v>
      </c>
    </row>
    <row r="1829" spans="1:9" x14ac:dyDescent="0.25">
      <c r="A1829">
        <v>1826</v>
      </c>
      <c r="B1829" s="132">
        <f t="shared" si="115"/>
        <v>304.16666666666663</v>
      </c>
      <c r="C1829" s="162">
        <f>IF(B1829&lt;(MAX(USER_INPUT!$J$14:$J$2000)),FINTERP(USER_INPUT!$J$14:$J$2000,USER_INPUT!$K$14:$K$2000,HYDROGRAPH!B1829),0)</f>
        <v>0</v>
      </c>
      <c r="D1829" s="132">
        <f t="shared" si="114"/>
        <v>0</v>
      </c>
      <c r="E1829" s="162">
        <f t="shared" si="116"/>
        <v>0</v>
      </c>
      <c r="F1829" s="162">
        <f t="shared" si="117"/>
        <v>0</v>
      </c>
      <c r="G1829" s="162">
        <f>FINTERP(REFERENCE!$W$17:$W$67,REFERENCE!$V$17:$V$67,HYDROGRAPH!F1829)</f>
        <v>0</v>
      </c>
      <c r="H1829" s="132">
        <f>(F1829-G1829)/2*REFERENCE!$P$19</f>
        <v>0</v>
      </c>
      <c r="I1829">
        <f>(FINTERP('STAGE-STORAGE'!$D$4:$D$54,'STAGE-STORAGE'!$A$4:$A$54,H1829))</f>
        <v>0</v>
      </c>
    </row>
    <row r="1830" spans="1:9" x14ac:dyDescent="0.25">
      <c r="A1830">
        <v>1827</v>
      </c>
      <c r="B1830" s="132">
        <f t="shared" si="115"/>
        <v>304.33333333333331</v>
      </c>
      <c r="C1830" s="162">
        <f>IF(B1830&lt;(MAX(USER_INPUT!$J$14:$J$2000)),FINTERP(USER_INPUT!$J$14:$J$2000,USER_INPUT!$K$14:$K$2000,HYDROGRAPH!B1830),0)</f>
        <v>0</v>
      </c>
      <c r="D1830" s="132">
        <f t="shared" si="114"/>
        <v>0</v>
      </c>
      <c r="E1830" s="162">
        <f t="shared" si="116"/>
        <v>0</v>
      </c>
      <c r="F1830" s="162">
        <f t="shared" si="117"/>
        <v>0</v>
      </c>
      <c r="G1830" s="162">
        <f>FINTERP(REFERENCE!$W$17:$W$67,REFERENCE!$V$17:$V$67,HYDROGRAPH!F1830)</f>
        <v>0</v>
      </c>
      <c r="H1830" s="132">
        <f>(F1830-G1830)/2*REFERENCE!$P$19</f>
        <v>0</v>
      </c>
      <c r="I1830">
        <f>(FINTERP('STAGE-STORAGE'!$D$4:$D$54,'STAGE-STORAGE'!$A$4:$A$54,H1830))</f>
        <v>0</v>
      </c>
    </row>
    <row r="1831" spans="1:9" x14ac:dyDescent="0.25">
      <c r="A1831">
        <v>1828</v>
      </c>
      <c r="B1831" s="132">
        <f t="shared" si="115"/>
        <v>304.5</v>
      </c>
      <c r="C1831" s="162">
        <f>IF(B1831&lt;(MAX(USER_INPUT!$J$14:$J$2000)),FINTERP(USER_INPUT!$J$14:$J$2000,USER_INPUT!$K$14:$K$2000,HYDROGRAPH!B1831),0)</f>
        <v>0</v>
      </c>
      <c r="D1831" s="132">
        <f t="shared" si="114"/>
        <v>0</v>
      </c>
      <c r="E1831" s="162">
        <f t="shared" si="116"/>
        <v>0</v>
      </c>
      <c r="F1831" s="162">
        <f t="shared" si="117"/>
        <v>0</v>
      </c>
      <c r="G1831" s="162">
        <f>FINTERP(REFERENCE!$W$17:$W$67,REFERENCE!$V$17:$V$67,HYDROGRAPH!F1831)</f>
        <v>0</v>
      </c>
      <c r="H1831" s="132">
        <f>(F1831-G1831)/2*REFERENCE!$P$19</f>
        <v>0</v>
      </c>
      <c r="I1831">
        <f>(FINTERP('STAGE-STORAGE'!$D$4:$D$54,'STAGE-STORAGE'!$A$4:$A$54,H1831))</f>
        <v>0</v>
      </c>
    </row>
    <row r="1832" spans="1:9" x14ac:dyDescent="0.25">
      <c r="A1832">
        <v>1829</v>
      </c>
      <c r="B1832" s="132">
        <f t="shared" si="115"/>
        <v>304.66666666666663</v>
      </c>
      <c r="C1832" s="162">
        <f>IF(B1832&lt;(MAX(USER_INPUT!$J$14:$J$2000)),FINTERP(USER_INPUT!$J$14:$J$2000,USER_INPUT!$K$14:$K$2000,HYDROGRAPH!B1832),0)</f>
        <v>0</v>
      </c>
      <c r="D1832" s="132">
        <f t="shared" si="114"/>
        <v>0</v>
      </c>
      <c r="E1832" s="162">
        <f t="shared" si="116"/>
        <v>0</v>
      </c>
      <c r="F1832" s="162">
        <f t="shared" si="117"/>
        <v>0</v>
      </c>
      <c r="G1832" s="162">
        <f>FINTERP(REFERENCE!$W$17:$W$67,REFERENCE!$V$17:$V$67,HYDROGRAPH!F1832)</f>
        <v>0</v>
      </c>
      <c r="H1832" s="132">
        <f>(F1832-G1832)/2*REFERENCE!$P$19</f>
        <v>0</v>
      </c>
      <c r="I1832">
        <f>(FINTERP('STAGE-STORAGE'!$D$4:$D$54,'STAGE-STORAGE'!$A$4:$A$54,H1832))</f>
        <v>0</v>
      </c>
    </row>
    <row r="1833" spans="1:9" x14ac:dyDescent="0.25">
      <c r="A1833">
        <v>1830</v>
      </c>
      <c r="B1833" s="132">
        <f t="shared" si="115"/>
        <v>304.83333333333331</v>
      </c>
      <c r="C1833" s="162">
        <f>IF(B1833&lt;(MAX(USER_INPUT!$J$14:$J$2000)),FINTERP(USER_INPUT!$J$14:$J$2000,USER_INPUT!$K$14:$K$2000,HYDROGRAPH!B1833),0)</f>
        <v>0</v>
      </c>
      <c r="D1833" s="132">
        <f t="shared" si="114"/>
        <v>0</v>
      </c>
      <c r="E1833" s="162">
        <f t="shared" si="116"/>
        <v>0</v>
      </c>
      <c r="F1833" s="162">
        <f t="shared" si="117"/>
        <v>0</v>
      </c>
      <c r="G1833" s="162">
        <f>FINTERP(REFERENCE!$W$17:$W$67,REFERENCE!$V$17:$V$67,HYDROGRAPH!F1833)</f>
        <v>0</v>
      </c>
      <c r="H1833" s="132">
        <f>(F1833-G1833)/2*REFERENCE!$P$19</f>
        <v>0</v>
      </c>
      <c r="I1833">
        <f>(FINTERP('STAGE-STORAGE'!$D$4:$D$54,'STAGE-STORAGE'!$A$4:$A$54,H1833))</f>
        <v>0</v>
      </c>
    </row>
    <row r="1834" spans="1:9" x14ac:dyDescent="0.25">
      <c r="A1834">
        <v>1831</v>
      </c>
      <c r="B1834" s="132">
        <f t="shared" si="115"/>
        <v>305</v>
      </c>
      <c r="C1834" s="162">
        <f>IF(B1834&lt;(MAX(USER_INPUT!$J$14:$J$2000)),FINTERP(USER_INPUT!$J$14:$J$2000,USER_INPUT!$K$14:$K$2000,HYDROGRAPH!B1834),0)</f>
        <v>0</v>
      </c>
      <c r="D1834" s="132">
        <f t="shared" si="114"/>
        <v>0</v>
      </c>
      <c r="E1834" s="162">
        <f t="shared" si="116"/>
        <v>0</v>
      </c>
      <c r="F1834" s="162">
        <f t="shared" si="117"/>
        <v>0</v>
      </c>
      <c r="G1834" s="162">
        <f>FINTERP(REFERENCE!$W$17:$W$67,REFERENCE!$V$17:$V$67,HYDROGRAPH!F1834)</f>
        <v>0</v>
      </c>
      <c r="H1834" s="132">
        <f>(F1834-G1834)/2*REFERENCE!$P$19</f>
        <v>0</v>
      </c>
      <c r="I1834">
        <f>(FINTERP('STAGE-STORAGE'!$D$4:$D$54,'STAGE-STORAGE'!$A$4:$A$54,H1834))</f>
        <v>0</v>
      </c>
    </row>
    <row r="1835" spans="1:9" x14ac:dyDescent="0.25">
      <c r="A1835">
        <v>1832</v>
      </c>
      <c r="B1835" s="132">
        <f t="shared" si="115"/>
        <v>305.16666666666663</v>
      </c>
      <c r="C1835" s="162">
        <f>IF(B1835&lt;(MAX(USER_INPUT!$J$14:$J$2000)),FINTERP(USER_INPUT!$J$14:$J$2000,USER_INPUT!$K$14:$K$2000,HYDROGRAPH!B1835),0)</f>
        <v>0</v>
      </c>
      <c r="D1835" s="132">
        <f t="shared" si="114"/>
        <v>0</v>
      </c>
      <c r="E1835" s="162">
        <f t="shared" si="116"/>
        <v>0</v>
      </c>
      <c r="F1835" s="162">
        <f t="shared" si="117"/>
        <v>0</v>
      </c>
      <c r="G1835" s="162">
        <f>FINTERP(REFERENCE!$W$17:$W$67,REFERENCE!$V$17:$V$67,HYDROGRAPH!F1835)</f>
        <v>0</v>
      </c>
      <c r="H1835" s="132">
        <f>(F1835-G1835)/2*REFERENCE!$P$19</f>
        <v>0</v>
      </c>
      <c r="I1835">
        <f>(FINTERP('STAGE-STORAGE'!$D$4:$D$54,'STAGE-STORAGE'!$A$4:$A$54,H1835))</f>
        <v>0</v>
      </c>
    </row>
    <row r="1836" spans="1:9" x14ac:dyDescent="0.25">
      <c r="A1836">
        <v>1833</v>
      </c>
      <c r="B1836" s="132">
        <f t="shared" si="115"/>
        <v>305.33333333333331</v>
      </c>
      <c r="C1836" s="162">
        <f>IF(B1836&lt;(MAX(USER_INPUT!$J$14:$J$2000)),FINTERP(USER_INPUT!$J$14:$J$2000,USER_INPUT!$K$14:$K$2000,HYDROGRAPH!B1836),0)</f>
        <v>0</v>
      </c>
      <c r="D1836" s="132">
        <f t="shared" si="114"/>
        <v>0</v>
      </c>
      <c r="E1836" s="162">
        <f t="shared" si="116"/>
        <v>0</v>
      </c>
      <c r="F1836" s="162">
        <f t="shared" si="117"/>
        <v>0</v>
      </c>
      <c r="G1836" s="162">
        <f>FINTERP(REFERENCE!$W$17:$W$67,REFERENCE!$V$17:$V$67,HYDROGRAPH!F1836)</f>
        <v>0</v>
      </c>
      <c r="H1836" s="132">
        <f>(F1836-G1836)/2*REFERENCE!$P$19</f>
        <v>0</v>
      </c>
      <c r="I1836">
        <f>(FINTERP('STAGE-STORAGE'!$D$4:$D$54,'STAGE-STORAGE'!$A$4:$A$54,H1836))</f>
        <v>0</v>
      </c>
    </row>
    <row r="1837" spans="1:9" x14ac:dyDescent="0.25">
      <c r="A1837">
        <v>1834</v>
      </c>
      <c r="B1837" s="132">
        <f t="shared" si="115"/>
        <v>305.5</v>
      </c>
      <c r="C1837" s="162">
        <f>IF(B1837&lt;(MAX(USER_INPUT!$J$14:$J$2000)),FINTERP(USER_INPUT!$J$14:$J$2000,USER_INPUT!$K$14:$K$2000,HYDROGRAPH!B1837),0)</f>
        <v>0</v>
      </c>
      <c r="D1837" s="132">
        <f t="shared" si="114"/>
        <v>0</v>
      </c>
      <c r="E1837" s="162">
        <f t="shared" si="116"/>
        <v>0</v>
      </c>
      <c r="F1837" s="162">
        <f t="shared" si="117"/>
        <v>0</v>
      </c>
      <c r="G1837" s="162">
        <f>FINTERP(REFERENCE!$W$17:$W$67,REFERENCE!$V$17:$V$67,HYDROGRAPH!F1837)</f>
        <v>0</v>
      </c>
      <c r="H1837" s="132">
        <f>(F1837-G1837)/2*REFERENCE!$P$19</f>
        <v>0</v>
      </c>
      <c r="I1837">
        <f>(FINTERP('STAGE-STORAGE'!$D$4:$D$54,'STAGE-STORAGE'!$A$4:$A$54,H1837))</f>
        <v>0</v>
      </c>
    </row>
    <row r="1838" spans="1:9" x14ac:dyDescent="0.25">
      <c r="A1838">
        <v>1835</v>
      </c>
      <c r="B1838" s="132">
        <f t="shared" si="115"/>
        <v>305.66666666666663</v>
      </c>
      <c r="C1838" s="162">
        <f>IF(B1838&lt;(MAX(USER_INPUT!$J$14:$J$2000)),FINTERP(USER_INPUT!$J$14:$J$2000,USER_INPUT!$K$14:$K$2000,HYDROGRAPH!B1838),0)</f>
        <v>0</v>
      </c>
      <c r="D1838" s="132">
        <f t="shared" si="114"/>
        <v>0</v>
      </c>
      <c r="E1838" s="162">
        <f t="shared" si="116"/>
        <v>0</v>
      </c>
      <c r="F1838" s="162">
        <f t="shared" si="117"/>
        <v>0</v>
      </c>
      <c r="G1838" s="162">
        <f>FINTERP(REFERENCE!$W$17:$W$67,REFERENCE!$V$17:$V$67,HYDROGRAPH!F1838)</f>
        <v>0</v>
      </c>
      <c r="H1838" s="132">
        <f>(F1838-G1838)/2*REFERENCE!$P$19</f>
        <v>0</v>
      </c>
      <c r="I1838">
        <f>(FINTERP('STAGE-STORAGE'!$D$4:$D$54,'STAGE-STORAGE'!$A$4:$A$54,H1838))</f>
        <v>0</v>
      </c>
    </row>
    <row r="1839" spans="1:9" x14ac:dyDescent="0.25">
      <c r="A1839">
        <v>1836</v>
      </c>
      <c r="B1839" s="132">
        <f t="shared" si="115"/>
        <v>305.83333333333331</v>
      </c>
      <c r="C1839" s="162">
        <f>IF(B1839&lt;(MAX(USER_INPUT!$J$14:$J$2000)),FINTERP(USER_INPUT!$J$14:$J$2000,USER_INPUT!$K$14:$K$2000,HYDROGRAPH!B1839),0)</f>
        <v>0</v>
      </c>
      <c r="D1839" s="132">
        <f t="shared" si="114"/>
        <v>0</v>
      </c>
      <c r="E1839" s="162">
        <f t="shared" si="116"/>
        <v>0</v>
      </c>
      <c r="F1839" s="162">
        <f t="shared" si="117"/>
        <v>0</v>
      </c>
      <c r="G1839" s="162">
        <f>FINTERP(REFERENCE!$W$17:$W$67,REFERENCE!$V$17:$V$67,HYDROGRAPH!F1839)</f>
        <v>0</v>
      </c>
      <c r="H1839" s="132">
        <f>(F1839-G1839)/2*REFERENCE!$P$19</f>
        <v>0</v>
      </c>
      <c r="I1839">
        <f>(FINTERP('STAGE-STORAGE'!$D$4:$D$54,'STAGE-STORAGE'!$A$4:$A$54,H1839))</f>
        <v>0</v>
      </c>
    </row>
    <row r="1840" spans="1:9" x14ac:dyDescent="0.25">
      <c r="A1840">
        <v>1837</v>
      </c>
      <c r="B1840" s="132">
        <f t="shared" si="115"/>
        <v>306</v>
      </c>
      <c r="C1840" s="162">
        <f>IF(B1840&lt;(MAX(USER_INPUT!$J$14:$J$2000)),FINTERP(USER_INPUT!$J$14:$J$2000,USER_INPUT!$K$14:$K$2000,HYDROGRAPH!B1840),0)</f>
        <v>0</v>
      </c>
      <c r="D1840" s="132">
        <f t="shared" si="114"/>
        <v>0</v>
      </c>
      <c r="E1840" s="162">
        <f t="shared" si="116"/>
        <v>0</v>
      </c>
      <c r="F1840" s="162">
        <f t="shared" si="117"/>
        <v>0</v>
      </c>
      <c r="G1840" s="162">
        <f>FINTERP(REFERENCE!$W$17:$W$67,REFERENCE!$V$17:$V$67,HYDROGRAPH!F1840)</f>
        <v>0</v>
      </c>
      <c r="H1840" s="132">
        <f>(F1840-G1840)/2*REFERENCE!$P$19</f>
        <v>0</v>
      </c>
      <c r="I1840">
        <f>(FINTERP('STAGE-STORAGE'!$D$4:$D$54,'STAGE-STORAGE'!$A$4:$A$54,H1840))</f>
        <v>0</v>
      </c>
    </row>
    <row r="1841" spans="1:9" x14ac:dyDescent="0.25">
      <c r="A1841">
        <v>1838</v>
      </c>
      <c r="B1841" s="132">
        <f t="shared" si="115"/>
        <v>306.16666666666663</v>
      </c>
      <c r="C1841" s="162">
        <f>IF(B1841&lt;(MAX(USER_INPUT!$J$14:$J$2000)),FINTERP(USER_INPUT!$J$14:$J$2000,USER_INPUT!$K$14:$K$2000,HYDROGRAPH!B1841),0)</f>
        <v>0</v>
      </c>
      <c r="D1841" s="132">
        <f t="shared" si="114"/>
        <v>0</v>
      </c>
      <c r="E1841" s="162">
        <f t="shared" si="116"/>
        <v>0</v>
      </c>
      <c r="F1841" s="162">
        <f t="shared" si="117"/>
        <v>0</v>
      </c>
      <c r="G1841" s="162">
        <f>FINTERP(REFERENCE!$W$17:$W$67,REFERENCE!$V$17:$V$67,HYDROGRAPH!F1841)</f>
        <v>0</v>
      </c>
      <c r="H1841" s="132">
        <f>(F1841-G1841)/2*REFERENCE!$P$19</f>
        <v>0</v>
      </c>
      <c r="I1841">
        <f>(FINTERP('STAGE-STORAGE'!$D$4:$D$54,'STAGE-STORAGE'!$A$4:$A$54,H1841))</f>
        <v>0</v>
      </c>
    </row>
    <row r="1842" spans="1:9" x14ac:dyDescent="0.25">
      <c r="A1842">
        <v>1839</v>
      </c>
      <c r="B1842" s="132">
        <f t="shared" si="115"/>
        <v>306.33333333333331</v>
      </c>
      <c r="C1842" s="162">
        <f>IF(B1842&lt;(MAX(USER_INPUT!$J$14:$J$2000)),FINTERP(USER_INPUT!$J$14:$J$2000,USER_INPUT!$K$14:$K$2000,HYDROGRAPH!B1842),0)</f>
        <v>0</v>
      </c>
      <c r="D1842" s="132">
        <f t="shared" si="114"/>
        <v>0</v>
      </c>
      <c r="E1842" s="162">
        <f t="shared" si="116"/>
        <v>0</v>
      </c>
      <c r="F1842" s="162">
        <f t="shared" si="117"/>
        <v>0</v>
      </c>
      <c r="G1842" s="162">
        <f>FINTERP(REFERENCE!$W$17:$W$67,REFERENCE!$V$17:$V$67,HYDROGRAPH!F1842)</f>
        <v>0</v>
      </c>
      <c r="H1842" s="132">
        <f>(F1842-G1842)/2*REFERENCE!$P$19</f>
        <v>0</v>
      </c>
      <c r="I1842">
        <f>(FINTERP('STAGE-STORAGE'!$D$4:$D$54,'STAGE-STORAGE'!$A$4:$A$54,H1842))</f>
        <v>0</v>
      </c>
    </row>
    <row r="1843" spans="1:9" x14ac:dyDescent="0.25">
      <c r="A1843">
        <v>1840</v>
      </c>
      <c r="B1843" s="132">
        <f t="shared" si="115"/>
        <v>306.5</v>
      </c>
      <c r="C1843" s="162">
        <f>IF(B1843&lt;(MAX(USER_INPUT!$J$14:$J$2000)),FINTERP(USER_INPUT!$J$14:$J$2000,USER_INPUT!$K$14:$K$2000,HYDROGRAPH!B1843),0)</f>
        <v>0</v>
      </c>
      <c r="D1843" s="132">
        <f t="shared" si="114"/>
        <v>0</v>
      </c>
      <c r="E1843" s="162">
        <f t="shared" si="116"/>
        <v>0</v>
      </c>
      <c r="F1843" s="162">
        <f t="shared" si="117"/>
        <v>0</v>
      </c>
      <c r="G1843" s="162">
        <f>FINTERP(REFERENCE!$W$17:$W$67,REFERENCE!$V$17:$V$67,HYDROGRAPH!F1843)</f>
        <v>0</v>
      </c>
      <c r="H1843" s="132">
        <f>(F1843-G1843)/2*REFERENCE!$P$19</f>
        <v>0</v>
      </c>
      <c r="I1843">
        <f>(FINTERP('STAGE-STORAGE'!$D$4:$D$54,'STAGE-STORAGE'!$A$4:$A$54,H1843))</f>
        <v>0</v>
      </c>
    </row>
    <row r="1844" spans="1:9" x14ac:dyDescent="0.25">
      <c r="A1844">
        <v>1841</v>
      </c>
      <c r="B1844" s="132">
        <f t="shared" si="115"/>
        <v>306.66666666666663</v>
      </c>
      <c r="C1844" s="162">
        <f>IF(B1844&lt;(MAX(USER_INPUT!$J$14:$J$2000)),FINTERP(USER_INPUT!$J$14:$J$2000,USER_INPUT!$K$14:$K$2000,HYDROGRAPH!B1844),0)</f>
        <v>0</v>
      </c>
      <c r="D1844" s="132">
        <f t="shared" si="114"/>
        <v>0</v>
      </c>
      <c r="E1844" s="162">
        <f t="shared" si="116"/>
        <v>0</v>
      </c>
      <c r="F1844" s="162">
        <f t="shared" si="117"/>
        <v>0</v>
      </c>
      <c r="G1844" s="162">
        <f>FINTERP(REFERENCE!$W$17:$W$67,REFERENCE!$V$17:$V$67,HYDROGRAPH!F1844)</f>
        <v>0</v>
      </c>
      <c r="H1844" s="132">
        <f>(F1844-G1844)/2*REFERENCE!$P$19</f>
        <v>0</v>
      </c>
      <c r="I1844">
        <f>(FINTERP('STAGE-STORAGE'!$D$4:$D$54,'STAGE-STORAGE'!$A$4:$A$54,H1844))</f>
        <v>0</v>
      </c>
    </row>
    <row r="1845" spans="1:9" x14ac:dyDescent="0.25">
      <c r="A1845">
        <v>1842</v>
      </c>
      <c r="B1845" s="132">
        <f t="shared" si="115"/>
        <v>306.83333333333331</v>
      </c>
      <c r="C1845" s="162">
        <f>IF(B1845&lt;(MAX(USER_INPUT!$J$14:$J$2000)),FINTERP(USER_INPUT!$J$14:$J$2000,USER_INPUT!$K$14:$K$2000,HYDROGRAPH!B1845),0)</f>
        <v>0</v>
      </c>
      <c r="D1845" s="132">
        <f t="shared" si="114"/>
        <v>0</v>
      </c>
      <c r="E1845" s="162">
        <f t="shared" si="116"/>
        <v>0</v>
      </c>
      <c r="F1845" s="162">
        <f t="shared" si="117"/>
        <v>0</v>
      </c>
      <c r="G1845" s="162">
        <f>FINTERP(REFERENCE!$W$17:$W$67,REFERENCE!$V$17:$V$67,HYDROGRAPH!F1845)</f>
        <v>0</v>
      </c>
      <c r="H1845" s="132">
        <f>(F1845-G1845)/2*REFERENCE!$P$19</f>
        <v>0</v>
      </c>
      <c r="I1845">
        <f>(FINTERP('STAGE-STORAGE'!$D$4:$D$54,'STAGE-STORAGE'!$A$4:$A$54,H1845))</f>
        <v>0</v>
      </c>
    </row>
    <row r="1846" spans="1:9" x14ac:dyDescent="0.25">
      <c r="A1846">
        <v>1843</v>
      </c>
      <c r="B1846" s="132">
        <f t="shared" si="115"/>
        <v>307</v>
      </c>
      <c r="C1846" s="162">
        <f>IF(B1846&lt;(MAX(USER_INPUT!$J$14:$J$2000)),FINTERP(USER_INPUT!$J$14:$J$2000,USER_INPUT!$K$14:$K$2000,HYDROGRAPH!B1846),0)</f>
        <v>0</v>
      </c>
      <c r="D1846" s="132">
        <f t="shared" si="114"/>
        <v>0</v>
      </c>
      <c r="E1846" s="162">
        <f t="shared" si="116"/>
        <v>0</v>
      </c>
      <c r="F1846" s="162">
        <f t="shared" si="117"/>
        <v>0</v>
      </c>
      <c r="G1846" s="162">
        <f>FINTERP(REFERENCE!$W$17:$W$67,REFERENCE!$V$17:$V$67,HYDROGRAPH!F1846)</f>
        <v>0</v>
      </c>
      <c r="H1846" s="132">
        <f>(F1846-G1846)/2*REFERENCE!$P$19</f>
        <v>0</v>
      </c>
      <c r="I1846">
        <f>(FINTERP('STAGE-STORAGE'!$D$4:$D$54,'STAGE-STORAGE'!$A$4:$A$54,H1846))</f>
        <v>0</v>
      </c>
    </row>
    <row r="1847" spans="1:9" x14ac:dyDescent="0.25">
      <c r="A1847">
        <v>1844</v>
      </c>
      <c r="B1847" s="132">
        <f t="shared" si="115"/>
        <v>307.16666666666663</v>
      </c>
      <c r="C1847" s="162">
        <f>IF(B1847&lt;(MAX(USER_INPUT!$J$14:$J$2000)),FINTERP(USER_INPUT!$J$14:$J$2000,USER_INPUT!$K$14:$K$2000,HYDROGRAPH!B1847),0)</f>
        <v>0</v>
      </c>
      <c r="D1847" s="132">
        <f t="shared" si="114"/>
        <v>0</v>
      </c>
      <c r="E1847" s="162">
        <f t="shared" si="116"/>
        <v>0</v>
      </c>
      <c r="F1847" s="162">
        <f t="shared" si="117"/>
        <v>0</v>
      </c>
      <c r="G1847" s="162">
        <f>FINTERP(REFERENCE!$W$17:$W$67,REFERENCE!$V$17:$V$67,HYDROGRAPH!F1847)</f>
        <v>0</v>
      </c>
      <c r="H1847" s="132">
        <f>(F1847-G1847)/2*REFERENCE!$P$19</f>
        <v>0</v>
      </c>
      <c r="I1847">
        <f>(FINTERP('STAGE-STORAGE'!$D$4:$D$54,'STAGE-STORAGE'!$A$4:$A$54,H1847))</f>
        <v>0</v>
      </c>
    </row>
    <row r="1848" spans="1:9" x14ac:dyDescent="0.25">
      <c r="A1848">
        <v>1845</v>
      </c>
      <c r="B1848" s="132">
        <f t="shared" si="115"/>
        <v>307.33333333333331</v>
      </c>
      <c r="C1848" s="162">
        <f>IF(B1848&lt;(MAX(USER_INPUT!$J$14:$J$2000)),FINTERP(USER_INPUT!$J$14:$J$2000,USER_INPUT!$K$14:$K$2000,HYDROGRAPH!B1848),0)</f>
        <v>0</v>
      </c>
      <c r="D1848" s="132">
        <f t="shared" si="114"/>
        <v>0</v>
      </c>
      <c r="E1848" s="162">
        <f t="shared" si="116"/>
        <v>0</v>
      </c>
      <c r="F1848" s="162">
        <f t="shared" si="117"/>
        <v>0</v>
      </c>
      <c r="G1848" s="162">
        <f>FINTERP(REFERENCE!$W$17:$W$67,REFERENCE!$V$17:$V$67,HYDROGRAPH!F1848)</f>
        <v>0</v>
      </c>
      <c r="H1848" s="132">
        <f>(F1848-G1848)/2*REFERENCE!$P$19</f>
        <v>0</v>
      </c>
      <c r="I1848">
        <f>(FINTERP('STAGE-STORAGE'!$D$4:$D$54,'STAGE-STORAGE'!$A$4:$A$54,H1848))</f>
        <v>0</v>
      </c>
    </row>
    <row r="1849" spans="1:9" x14ac:dyDescent="0.25">
      <c r="A1849">
        <v>1846</v>
      </c>
      <c r="B1849" s="132">
        <f t="shared" si="115"/>
        <v>307.5</v>
      </c>
      <c r="C1849" s="162">
        <f>IF(B1849&lt;(MAX(USER_INPUT!$J$14:$J$2000)),FINTERP(USER_INPUT!$J$14:$J$2000,USER_INPUT!$K$14:$K$2000,HYDROGRAPH!B1849),0)</f>
        <v>0</v>
      </c>
      <c r="D1849" s="132">
        <f t="shared" si="114"/>
        <v>0</v>
      </c>
      <c r="E1849" s="162">
        <f t="shared" si="116"/>
        <v>0</v>
      </c>
      <c r="F1849" s="162">
        <f t="shared" si="117"/>
        <v>0</v>
      </c>
      <c r="G1849" s="162">
        <f>FINTERP(REFERENCE!$W$17:$W$67,REFERENCE!$V$17:$V$67,HYDROGRAPH!F1849)</f>
        <v>0</v>
      </c>
      <c r="H1849" s="132">
        <f>(F1849-G1849)/2*REFERENCE!$P$19</f>
        <v>0</v>
      </c>
      <c r="I1849">
        <f>(FINTERP('STAGE-STORAGE'!$D$4:$D$54,'STAGE-STORAGE'!$A$4:$A$54,H1849))</f>
        <v>0</v>
      </c>
    </row>
    <row r="1850" spans="1:9" x14ac:dyDescent="0.25">
      <c r="A1850">
        <v>1847</v>
      </c>
      <c r="B1850" s="132">
        <f t="shared" si="115"/>
        <v>307.66666666666663</v>
      </c>
      <c r="C1850" s="162">
        <f>IF(B1850&lt;(MAX(USER_INPUT!$J$14:$J$2000)),FINTERP(USER_INPUT!$J$14:$J$2000,USER_INPUT!$K$14:$K$2000,HYDROGRAPH!B1850),0)</f>
        <v>0</v>
      </c>
      <c r="D1850" s="132">
        <f t="shared" si="114"/>
        <v>0</v>
      </c>
      <c r="E1850" s="162">
        <f t="shared" si="116"/>
        <v>0</v>
      </c>
      <c r="F1850" s="162">
        <f t="shared" si="117"/>
        <v>0</v>
      </c>
      <c r="G1850" s="162">
        <f>FINTERP(REFERENCE!$W$17:$W$67,REFERENCE!$V$17:$V$67,HYDROGRAPH!F1850)</f>
        <v>0</v>
      </c>
      <c r="H1850" s="132">
        <f>(F1850-G1850)/2*REFERENCE!$P$19</f>
        <v>0</v>
      </c>
      <c r="I1850">
        <f>(FINTERP('STAGE-STORAGE'!$D$4:$D$54,'STAGE-STORAGE'!$A$4:$A$54,H1850))</f>
        <v>0</v>
      </c>
    </row>
    <row r="1851" spans="1:9" x14ac:dyDescent="0.25">
      <c r="A1851">
        <v>1848</v>
      </c>
      <c r="B1851" s="132">
        <f t="shared" si="115"/>
        <v>307.83333333333331</v>
      </c>
      <c r="C1851" s="162">
        <f>IF(B1851&lt;(MAX(USER_INPUT!$J$14:$J$2000)),FINTERP(USER_INPUT!$J$14:$J$2000,USER_INPUT!$K$14:$K$2000,HYDROGRAPH!B1851),0)</f>
        <v>0</v>
      </c>
      <c r="D1851" s="132">
        <f t="shared" si="114"/>
        <v>0</v>
      </c>
      <c r="E1851" s="162">
        <f t="shared" si="116"/>
        <v>0</v>
      </c>
      <c r="F1851" s="162">
        <f t="shared" si="117"/>
        <v>0</v>
      </c>
      <c r="G1851" s="162">
        <f>FINTERP(REFERENCE!$W$17:$W$67,REFERENCE!$V$17:$V$67,HYDROGRAPH!F1851)</f>
        <v>0</v>
      </c>
      <c r="H1851" s="132">
        <f>(F1851-G1851)/2*REFERENCE!$P$19</f>
        <v>0</v>
      </c>
      <c r="I1851">
        <f>(FINTERP('STAGE-STORAGE'!$D$4:$D$54,'STAGE-STORAGE'!$A$4:$A$54,H1851))</f>
        <v>0</v>
      </c>
    </row>
    <row r="1852" spans="1:9" x14ac:dyDescent="0.25">
      <c r="A1852">
        <v>1849</v>
      </c>
      <c r="B1852" s="132">
        <f t="shared" si="115"/>
        <v>308</v>
      </c>
      <c r="C1852" s="162">
        <f>IF(B1852&lt;(MAX(USER_INPUT!$J$14:$J$2000)),FINTERP(USER_INPUT!$J$14:$J$2000,USER_INPUT!$K$14:$K$2000,HYDROGRAPH!B1852),0)</f>
        <v>0</v>
      </c>
      <c r="D1852" s="132">
        <f t="shared" si="114"/>
        <v>0</v>
      </c>
      <c r="E1852" s="162">
        <f t="shared" si="116"/>
        <v>0</v>
      </c>
      <c r="F1852" s="162">
        <f t="shared" si="117"/>
        <v>0</v>
      </c>
      <c r="G1852" s="162">
        <f>FINTERP(REFERENCE!$W$17:$W$67,REFERENCE!$V$17:$V$67,HYDROGRAPH!F1852)</f>
        <v>0</v>
      </c>
      <c r="H1852" s="132">
        <f>(F1852-G1852)/2*REFERENCE!$P$19</f>
        <v>0</v>
      </c>
      <c r="I1852">
        <f>(FINTERP('STAGE-STORAGE'!$D$4:$D$54,'STAGE-STORAGE'!$A$4:$A$54,H1852))</f>
        <v>0</v>
      </c>
    </row>
    <row r="1853" spans="1:9" x14ac:dyDescent="0.25">
      <c r="A1853">
        <v>1850</v>
      </c>
      <c r="B1853" s="132">
        <f t="shared" si="115"/>
        <v>308.16666666666663</v>
      </c>
      <c r="C1853" s="162">
        <f>IF(B1853&lt;(MAX(USER_INPUT!$J$14:$J$2000)),FINTERP(USER_INPUT!$J$14:$J$2000,USER_INPUT!$K$14:$K$2000,HYDROGRAPH!B1853),0)</f>
        <v>0</v>
      </c>
      <c r="D1853" s="132">
        <f t="shared" si="114"/>
        <v>0</v>
      </c>
      <c r="E1853" s="162">
        <f t="shared" si="116"/>
        <v>0</v>
      </c>
      <c r="F1853" s="162">
        <f t="shared" si="117"/>
        <v>0</v>
      </c>
      <c r="G1853" s="162">
        <f>FINTERP(REFERENCE!$W$17:$W$67,REFERENCE!$V$17:$V$67,HYDROGRAPH!F1853)</f>
        <v>0</v>
      </c>
      <c r="H1853" s="132">
        <f>(F1853-G1853)/2*REFERENCE!$P$19</f>
        <v>0</v>
      </c>
      <c r="I1853">
        <f>(FINTERP('STAGE-STORAGE'!$D$4:$D$54,'STAGE-STORAGE'!$A$4:$A$54,H1853))</f>
        <v>0</v>
      </c>
    </row>
    <row r="1854" spans="1:9" x14ac:dyDescent="0.25">
      <c r="A1854">
        <v>1851</v>
      </c>
      <c r="B1854" s="132">
        <f t="shared" si="115"/>
        <v>308.33333333333331</v>
      </c>
      <c r="C1854" s="162">
        <f>IF(B1854&lt;(MAX(USER_INPUT!$J$14:$J$2000)),FINTERP(USER_INPUT!$J$14:$J$2000,USER_INPUT!$K$14:$K$2000,HYDROGRAPH!B1854),0)</f>
        <v>0</v>
      </c>
      <c r="D1854" s="132">
        <f t="shared" si="114"/>
        <v>0</v>
      </c>
      <c r="E1854" s="162">
        <f t="shared" si="116"/>
        <v>0</v>
      </c>
      <c r="F1854" s="162">
        <f t="shared" si="117"/>
        <v>0</v>
      </c>
      <c r="G1854" s="162">
        <f>FINTERP(REFERENCE!$W$17:$W$67,REFERENCE!$V$17:$V$67,HYDROGRAPH!F1854)</f>
        <v>0</v>
      </c>
      <c r="H1854" s="132">
        <f>(F1854-G1854)/2*REFERENCE!$P$19</f>
        <v>0</v>
      </c>
      <c r="I1854">
        <f>(FINTERP('STAGE-STORAGE'!$D$4:$D$54,'STAGE-STORAGE'!$A$4:$A$54,H1854))</f>
        <v>0</v>
      </c>
    </row>
    <row r="1855" spans="1:9" x14ac:dyDescent="0.25">
      <c r="A1855">
        <v>1852</v>
      </c>
      <c r="B1855" s="132">
        <f t="shared" si="115"/>
        <v>308.5</v>
      </c>
      <c r="C1855" s="162">
        <f>IF(B1855&lt;(MAX(USER_INPUT!$J$14:$J$2000)),FINTERP(USER_INPUT!$J$14:$J$2000,USER_INPUT!$K$14:$K$2000,HYDROGRAPH!B1855),0)</f>
        <v>0</v>
      </c>
      <c r="D1855" s="132">
        <f t="shared" si="114"/>
        <v>0</v>
      </c>
      <c r="E1855" s="162">
        <f t="shared" si="116"/>
        <v>0</v>
      </c>
      <c r="F1855" s="162">
        <f t="shared" si="117"/>
        <v>0</v>
      </c>
      <c r="G1855" s="162">
        <f>FINTERP(REFERENCE!$W$17:$W$67,REFERENCE!$V$17:$V$67,HYDROGRAPH!F1855)</f>
        <v>0</v>
      </c>
      <c r="H1855" s="132">
        <f>(F1855-G1855)/2*REFERENCE!$P$19</f>
        <v>0</v>
      </c>
      <c r="I1855">
        <f>(FINTERP('STAGE-STORAGE'!$D$4:$D$54,'STAGE-STORAGE'!$A$4:$A$54,H1855))</f>
        <v>0</v>
      </c>
    </row>
    <row r="1856" spans="1:9" x14ac:dyDescent="0.25">
      <c r="A1856">
        <v>1853</v>
      </c>
      <c r="B1856" s="132">
        <f t="shared" si="115"/>
        <v>308.66666666666663</v>
      </c>
      <c r="C1856" s="162">
        <f>IF(B1856&lt;(MAX(USER_INPUT!$J$14:$J$2000)),FINTERP(USER_INPUT!$J$14:$J$2000,USER_INPUT!$K$14:$K$2000,HYDROGRAPH!B1856),0)</f>
        <v>0</v>
      </c>
      <c r="D1856" s="132">
        <f t="shared" si="114"/>
        <v>0</v>
      </c>
      <c r="E1856" s="162">
        <f t="shared" si="116"/>
        <v>0</v>
      </c>
      <c r="F1856" s="162">
        <f t="shared" si="117"/>
        <v>0</v>
      </c>
      <c r="G1856" s="162">
        <f>FINTERP(REFERENCE!$W$17:$W$67,REFERENCE!$V$17:$V$67,HYDROGRAPH!F1856)</f>
        <v>0</v>
      </c>
      <c r="H1856" s="132">
        <f>(F1856-G1856)/2*REFERENCE!$P$19</f>
        <v>0</v>
      </c>
      <c r="I1856">
        <f>(FINTERP('STAGE-STORAGE'!$D$4:$D$54,'STAGE-STORAGE'!$A$4:$A$54,H1856))</f>
        <v>0</v>
      </c>
    </row>
    <row r="1857" spans="1:9" x14ac:dyDescent="0.25">
      <c r="A1857">
        <v>1854</v>
      </c>
      <c r="B1857" s="132">
        <f t="shared" si="115"/>
        <v>308.83333333333331</v>
      </c>
      <c r="C1857" s="162">
        <f>IF(B1857&lt;(MAX(USER_INPUT!$J$14:$J$2000)),FINTERP(USER_INPUT!$J$14:$J$2000,USER_INPUT!$K$14:$K$2000,HYDROGRAPH!B1857),0)</f>
        <v>0</v>
      </c>
      <c r="D1857" s="132">
        <f t="shared" si="114"/>
        <v>0</v>
      </c>
      <c r="E1857" s="162">
        <f t="shared" si="116"/>
        <v>0</v>
      </c>
      <c r="F1857" s="162">
        <f t="shared" si="117"/>
        <v>0</v>
      </c>
      <c r="G1857" s="162">
        <f>FINTERP(REFERENCE!$W$17:$W$67,REFERENCE!$V$17:$V$67,HYDROGRAPH!F1857)</f>
        <v>0</v>
      </c>
      <c r="H1857" s="132">
        <f>(F1857-G1857)/2*REFERENCE!$P$19</f>
        <v>0</v>
      </c>
      <c r="I1857">
        <f>(FINTERP('STAGE-STORAGE'!$D$4:$D$54,'STAGE-STORAGE'!$A$4:$A$54,H1857))</f>
        <v>0</v>
      </c>
    </row>
    <row r="1858" spans="1:9" x14ac:dyDescent="0.25">
      <c r="A1858">
        <v>1855</v>
      </c>
      <c r="B1858" s="132">
        <f t="shared" si="115"/>
        <v>309</v>
      </c>
      <c r="C1858" s="162">
        <f>IF(B1858&lt;(MAX(USER_INPUT!$J$14:$J$2000)),FINTERP(USER_INPUT!$J$14:$J$2000,USER_INPUT!$K$14:$K$2000,HYDROGRAPH!B1858),0)</f>
        <v>0</v>
      </c>
      <c r="D1858" s="132">
        <f t="shared" si="114"/>
        <v>0</v>
      </c>
      <c r="E1858" s="162">
        <f t="shared" si="116"/>
        <v>0</v>
      </c>
      <c r="F1858" s="162">
        <f t="shared" si="117"/>
        <v>0</v>
      </c>
      <c r="G1858" s="162">
        <f>FINTERP(REFERENCE!$W$17:$W$67,REFERENCE!$V$17:$V$67,HYDROGRAPH!F1858)</f>
        <v>0</v>
      </c>
      <c r="H1858" s="132">
        <f>(F1858-G1858)/2*REFERENCE!$P$19</f>
        <v>0</v>
      </c>
      <c r="I1858">
        <f>(FINTERP('STAGE-STORAGE'!$D$4:$D$54,'STAGE-STORAGE'!$A$4:$A$54,H1858))</f>
        <v>0</v>
      </c>
    </row>
    <row r="1859" spans="1:9" x14ac:dyDescent="0.25">
      <c r="A1859">
        <v>1856</v>
      </c>
      <c r="B1859" s="132">
        <f t="shared" si="115"/>
        <v>309.16666666666663</v>
      </c>
      <c r="C1859" s="162">
        <f>IF(B1859&lt;(MAX(USER_INPUT!$J$14:$J$2000)),FINTERP(USER_INPUT!$J$14:$J$2000,USER_INPUT!$K$14:$K$2000,HYDROGRAPH!B1859),0)</f>
        <v>0</v>
      </c>
      <c r="D1859" s="132">
        <f t="shared" si="114"/>
        <v>0</v>
      </c>
      <c r="E1859" s="162">
        <f t="shared" si="116"/>
        <v>0</v>
      </c>
      <c r="F1859" s="162">
        <f t="shared" si="117"/>
        <v>0</v>
      </c>
      <c r="G1859" s="162">
        <f>FINTERP(REFERENCE!$W$17:$W$67,REFERENCE!$V$17:$V$67,HYDROGRAPH!F1859)</f>
        <v>0</v>
      </c>
      <c r="H1859" s="132">
        <f>(F1859-G1859)/2*REFERENCE!$P$19</f>
        <v>0</v>
      </c>
      <c r="I1859">
        <f>(FINTERP('STAGE-STORAGE'!$D$4:$D$54,'STAGE-STORAGE'!$A$4:$A$54,H1859))</f>
        <v>0</v>
      </c>
    </row>
    <row r="1860" spans="1:9" x14ac:dyDescent="0.25">
      <c r="A1860">
        <v>1857</v>
      </c>
      <c r="B1860" s="132">
        <f t="shared" si="115"/>
        <v>309.33333333333331</v>
      </c>
      <c r="C1860" s="162">
        <f>IF(B1860&lt;(MAX(USER_INPUT!$J$14:$J$2000)),FINTERP(USER_INPUT!$J$14:$J$2000,USER_INPUT!$K$14:$K$2000,HYDROGRAPH!B1860),0)</f>
        <v>0</v>
      </c>
      <c r="D1860" s="132">
        <f t="shared" si="114"/>
        <v>0</v>
      </c>
      <c r="E1860" s="162">
        <f t="shared" si="116"/>
        <v>0</v>
      </c>
      <c r="F1860" s="162">
        <f t="shared" si="117"/>
        <v>0</v>
      </c>
      <c r="G1860" s="162">
        <f>FINTERP(REFERENCE!$W$17:$W$67,REFERENCE!$V$17:$V$67,HYDROGRAPH!F1860)</f>
        <v>0</v>
      </c>
      <c r="H1860" s="132">
        <f>(F1860-G1860)/2*REFERENCE!$P$19</f>
        <v>0</v>
      </c>
      <c r="I1860">
        <f>(FINTERP('STAGE-STORAGE'!$D$4:$D$54,'STAGE-STORAGE'!$A$4:$A$54,H1860))</f>
        <v>0</v>
      </c>
    </row>
    <row r="1861" spans="1:9" x14ac:dyDescent="0.25">
      <c r="A1861">
        <v>1858</v>
      </c>
      <c r="B1861" s="132">
        <f t="shared" si="115"/>
        <v>309.5</v>
      </c>
      <c r="C1861" s="162">
        <f>IF(B1861&lt;(MAX(USER_INPUT!$J$14:$J$2000)),FINTERP(USER_INPUT!$J$14:$J$2000,USER_INPUT!$K$14:$K$2000,HYDROGRAPH!B1861),0)</f>
        <v>0</v>
      </c>
      <c r="D1861" s="132">
        <f t="shared" ref="D1861:D1924" si="118">C1861+C1862</f>
        <v>0</v>
      </c>
      <c r="E1861" s="162">
        <f t="shared" si="116"/>
        <v>0</v>
      </c>
      <c r="F1861" s="162">
        <f t="shared" si="117"/>
        <v>0</v>
      </c>
      <c r="G1861" s="162">
        <f>FINTERP(REFERENCE!$W$17:$W$67,REFERENCE!$V$17:$V$67,HYDROGRAPH!F1861)</f>
        <v>0</v>
      </c>
      <c r="H1861" s="132">
        <f>(F1861-G1861)/2*REFERENCE!$P$19</f>
        <v>0</v>
      </c>
      <c r="I1861">
        <f>(FINTERP('STAGE-STORAGE'!$D$4:$D$54,'STAGE-STORAGE'!$A$4:$A$54,H1861))</f>
        <v>0</v>
      </c>
    </row>
    <row r="1862" spans="1:9" x14ac:dyDescent="0.25">
      <c r="A1862">
        <v>1859</v>
      </c>
      <c r="B1862" s="132">
        <f t="shared" si="115"/>
        <v>309.66666666666663</v>
      </c>
      <c r="C1862" s="162">
        <f>IF(B1862&lt;(MAX(USER_INPUT!$J$14:$J$2000)),FINTERP(USER_INPUT!$J$14:$J$2000,USER_INPUT!$K$14:$K$2000,HYDROGRAPH!B1862),0)</f>
        <v>0</v>
      </c>
      <c r="D1862" s="132">
        <f t="shared" si="118"/>
        <v>0</v>
      </c>
      <c r="E1862" s="162">
        <f t="shared" si="116"/>
        <v>0</v>
      </c>
      <c r="F1862" s="162">
        <f t="shared" si="117"/>
        <v>0</v>
      </c>
      <c r="G1862" s="162">
        <f>FINTERP(REFERENCE!$W$17:$W$67,REFERENCE!$V$17:$V$67,HYDROGRAPH!F1862)</f>
        <v>0</v>
      </c>
      <c r="H1862" s="132">
        <f>(F1862-G1862)/2*REFERENCE!$P$19</f>
        <v>0</v>
      </c>
      <c r="I1862">
        <f>(FINTERP('STAGE-STORAGE'!$D$4:$D$54,'STAGE-STORAGE'!$A$4:$A$54,H1862))</f>
        <v>0</v>
      </c>
    </row>
    <row r="1863" spans="1:9" x14ac:dyDescent="0.25">
      <c r="A1863">
        <v>1860</v>
      </c>
      <c r="B1863" s="132">
        <f t="shared" ref="B1863:B1926" si="119">$B$5*A1862</f>
        <v>309.83333333333331</v>
      </c>
      <c r="C1863" s="162">
        <f>IF(B1863&lt;(MAX(USER_INPUT!$J$14:$J$2000)),FINTERP(USER_INPUT!$J$14:$J$2000,USER_INPUT!$K$14:$K$2000,HYDROGRAPH!B1863),0)</f>
        <v>0</v>
      </c>
      <c r="D1863" s="132">
        <f t="shared" si="118"/>
        <v>0</v>
      </c>
      <c r="E1863" s="162">
        <f t="shared" si="116"/>
        <v>0</v>
      </c>
      <c r="F1863" s="162">
        <f t="shared" si="117"/>
        <v>0</v>
      </c>
      <c r="G1863" s="162">
        <f>FINTERP(REFERENCE!$W$17:$W$67,REFERENCE!$V$17:$V$67,HYDROGRAPH!F1863)</f>
        <v>0</v>
      </c>
      <c r="H1863" s="132">
        <f>(F1863-G1863)/2*REFERENCE!$P$19</f>
        <v>0</v>
      </c>
      <c r="I1863">
        <f>(FINTERP('STAGE-STORAGE'!$D$4:$D$54,'STAGE-STORAGE'!$A$4:$A$54,H1863))</f>
        <v>0</v>
      </c>
    </row>
    <row r="1864" spans="1:9" x14ac:dyDescent="0.25">
      <c r="A1864">
        <v>1861</v>
      </c>
      <c r="B1864" s="132">
        <f t="shared" si="119"/>
        <v>310</v>
      </c>
      <c r="C1864" s="162">
        <f>IF(B1864&lt;(MAX(USER_INPUT!$J$14:$J$2000)),FINTERP(USER_INPUT!$J$14:$J$2000,USER_INPUT!$K$14:$K$2000,HYDROGRAPH!B1864),0)</f>
        <v>0</v>
      </c>
      <c r="D1864" s="132">
        <f t="shared" si="118"/>
        <v>0</v>
      </c>
      <c r="E1864" s="162">
        <f t="shared" si="116"/>
        <v>0</v>
      </c>
      <c r="F1864" s="162">
        <f t="shared" si="117"/>
        <v>0</v>
      </c>
      <c r="G1864" s="162">
        <f>FINTERP(REFERENCE!$W$17:$W$67,REFERENCE!$V$17:$V$67,HYDROGRAPH!F1864)</f>
        <v>0</v>
      </c>
      <c r="H1864" s="132">
        <f>(F1864-G1864)/2*REFERENCE!$P$19</f>
        <v>0</v>
      </c>
      <c r="I1864">
        <f>(FINTERP('STAGE-STORAGE'!$D$4:$D$54,'STAGE-STORAGE'!$A$4:$A$54,H1864))</f>
        <v>0</v>
      </c>
    </row>
    <row r="1865" spans="1:9" x14ac:dyDescent="0.25">
      <c r="A1865">
        <v>1862</v>
      </c>
      <c r="B1865" s="132">
        <f t="shared" si="119"/>
        <v>310.16666666666663</v>
      </c>
      <c r="C1865" s="162">
        <f>IF(B1865&lt;(MAX(USER_INPUT!$J$14:$J$2000)),FINTERP(USER_INPUT!$J$14:$J$2000,USER_INPUT!$K$14:$K$2000,HYDROGRAPH!B1865),0)</f>
        <v>0</v>
      </c>
      <c r="D1865" s="132">
        <f t="shared" si="118"/>
        <v>0</v>
      </c>
      <c r="E1865" s="162">
        <f t="shared" ref="E1865:E1928" si="120">F1864-(2*G1864)</f>
        <v>0</v>
      </c>
      <c r="F1865" s="162">
        <f t="shared" ref="F1865:F1928" si="121">D1865+E1865</f>
        <v>0</v>
      </c>
      <c r="G1865" s="162">
        <f>FINTERP(REFERENCE!$W$17:$W$67,REFERENCE!$V$17:$V$67,HYDROGRAPH!F1865)</f>
        <v>0</v>
      </c>
      <c r="H1865" s="132">
        <f>(F1865-G1865)/2*REFERENCE!$P$19</f>
        <v>0</v>
      </c>
      <c r="I1865">
        <f>(FINTERP('STAGE-STORAGE'!$D$4:$D$54,'STAGE-STORAGE'!$A$4:$A$54,H1865))</f>
        <v>0</v>
      </c>
    </row>
    <row r="1866" spans="1:9" x14ac:dyDescent="0.25">
      <c r="A1866">
        <v>1863</v>
      </c>
      <c r="B1866" s="132">
        <f t="shared" si="119"/>
        <v>310.33333333333331</v>
      </c>
      <c r="C1866" s="162">
        <f>IF(B1866&lt;(MAX(USER_INPUT!$J$14:$J$2000)),FINTERP(USER_INPUT!$J$14:$J$2000,USER_INPUT!$K$14:$K$2000,HYDROGRAPH!B1866),0)</f>
        <v>0</v>
      </c>
      <c r="D1866" s="132">
        <f t="shared" si="118"/>
        <v>0</v>
      </c>
      <c r="E1866" s="162">
        <f t="shared" si="120"/>
        <v>0</v>
      </c>
      <c r="F1866" s="162">
        <f t="shared" si="121"/>
        <v>0</v>
      </c>
      <c r="G1866" s="162">
        <f>FINTERP(REFERENCE!$W$17:$W$67,REFERENCE!$V$17:$V$67,HYDROGRAPH!F1866)</f>
        <v>0</v>
      </c>
      <c r="H1866" s="132">
        <f>(F1866-G1866)/2*REFERENCE!$P$19</f>
        <v>0</v>
      </c>
      <c r="I1866">
        <f>(FINTERP('STAGE-STORAGE'!$D$4:$D$54,'STAGE-STORAGE'!$A$4:$A$54,H1866))</f>
        <v>0</v>
      </c>
    </row>
    <row r="1867" spans="1:9" x14ac:dyDescent="0.25">
      <c r="A1867">
        <v>1864</v>
      </c>
      <c r="B1867" s="132">
        <f t="shared" si="119"/>
        <v>310.5</v>
      </c>
      <c r="C1867" s="162">
        <f>IF(B1867&lt;(MAX(USER_INPUT!$J$14:$J$2000)),FINTERP(USER_INPUT!$J$14:$J$2000,USER_INPUT!$K$14:$K$2000,HYDROGRAPH!B1867),0)</f>
        <v>0</v>
      </c>
      <c r="D1867" s="132">
        <f t="shared" si="118"/>
        <v>0</v>
      </c>
      <c r="E1867" s="162">
        <f t="shared" si="120"/>
        <v>0</v>
      </c>
      <c r="F1867" s="162">
        <f t="shared" si="121"/>
        <v>0</v>
      </c>
      <c r="G1867" s="162">
        <f>FINTERP(REFERENCE!$W$17:$W$67,REFERENCE!$V$17:$V$67,HYDROGRAPH!F1867)</f>
        <v>0</v>
      </c>
      <c r="H1867" s="132">
        <f>(F1867-G1867)/2*REFERENCE!$P$19</f>
        <v>0</v>
      </c>
      <c r="I1867">
        <f>(FINTERP('STAGE-STORAGE'!$D$4:$D$54,'STAGE-STORAGE'!$A$4:$A$54,H1867))</f>
        <v>0</v>
      </c>
    </row>
    <row r="1868" spans="1:9" x14ac:dyDescent="0.25">
      <c r="A1868">
        <v>1865</v>
      </c>
      <c r="B1868" s="132">
        <f t="shared" si="119"/>
        <v>310.66666666666663</v>
      </c>
      <c r="C1868" s="162">
        <f>IF(B1868&lt;(MAX(USER_INPUT!$J$14:$J$2000)),FINTERP(USER_INPUT!$J$14:$J$2000,USER_INPUT!$K$14:$K$2000,HYDROGRAPH!B1868),0)</f>
        <v>0</v>
      </c>
      <c r="D1868" s="132">
        <f t="shared" si="118"/>
        <v>0</v>
      </c>
      <c r="E1868" s="162">
        <f t="shared" si="120"/>
        <v>0</v>
      </c>
      <c r="F1868" s="162">
        <f t="shared" si="121"/>
        <v>0</v>
      </c>
      <c r="G1868" s="162">
        <f>FINTERP(REFERENCE!$W$17:$W$67,REFERENCE!$V$17:$V$67,HYDROGRAPH!F1868)</f>
        <v>0</v>
      </c>
      <c r="H1868" s="132">
        <f>(F1868-G1868)/2*REFERENCE!$P$19</f>
        <v>0</v>
      </c>
      <c r="I1868">
        <f>(FINTERP('STAGE-STORAGE'!$D$4:$D$54,'STAGE-STORAGE'!$A$4:$A$54,H1868))</f>
        <v>0</v>
      </c>
    </row>
    <row r="1869" spans="1:9" x14ac:dyDescent="0.25">
      <c r="A1869">
        <v>1866</v>
      </c>
      <c r="B1869" s="132">
        <f t="shared" si="119"/>
        <v>310.83333333333331</v>
      </c>
      <c r="C1869" s="162">
        <f>IF(B1869&lt;(MAX(USER_INPUT!$J$14:$J$2000)),FINTERP(USER_INPUT!$J$14:$J$2000,USER_INPUT!$K$14:$K$2000,HYDROGRAPH!B1869),0)</f>
        <v>0</v>
      </c>
      <c r="D1869" s="132">
        <f t="shared" si="118"/>
        <v>0</v>
      </c>
      <c r="E1869" s="162">
        <f t="shared" si="120"/>
        <v>0</v>
      </c>
      <c r="F1869" s="162">
        <f t="shared" si="121"/>
        <v>0</v>
      </c>
      <c r="G1869" s="162">
        <f>FINTERP(REFERENCE!$W$17:$W$67,REFERENCE!$V$17:$V$67,HYDROGRAPH!F1869)</f>
        <v>0</v>
      </c>
      <c r="H1869" s="132">
        <f>(F1869-G1869)/2*REFERENCE!$P$19</f>
        <v>0</v>
      </c>
      <c r="I1869">
        <f>(FINTERP('STAGE-STORAGE'!$D$4:$D$54,'STAGE-STORAGE'!$A$4:$A$54,H1869))</f>
        <v>0</v>
      </c>
    </row>
    <row r="1870" spans="1:9" x14ac:dyDescent="0.25">
      <c r="A1870">
        <v>1867</v>
      </c>
      <c r="B1870" s="132">
        <f t="shared" si="119"/>
        <v>311</v>
      </c>
      <c r="C1870" s="162">
        <f>IF(B1870&lt;(MAX(USER_INPUT!$J$14:$J$2000)),FINTERP(USER_INPUT!$J$14:$J$2000,USER_INPUT!$K$14:$K$2000,HYDROGRAPH!B1870),0)</f>
        <v>0</v>
      </c>
      <c r="D1870" s="132">
        <f t="shared" si="118"/>
        <v>0</v>
      </c>
      <c r="E1870" s="162">
        <f t="shared" si="120"/>
        <v>0</v>
      </c>
      <c r="F1870" s="162">
        <f t="shared" si="121"/>
        <v>0</v>
      </c>
      <c r="G1870" s="162">
        <f>FINTERP(REFERENCE!$W$17:$W$67,REFERENCE!$V$17:$V$67,HYDROGRAPH!F1870)</f>
        <v>0</v>
      </c>
      <c r="H1870" s="132">
        <f>(F1870-G1870)/2*REFERENCE!$P$19</f>
        <v>0</v>
      </c>
      <c r="I1870">
        <f>(FINTERP('STAGE-STORAGE'!$D$4:$D$54,'STAGE-STORAGE'!$A$4:$A$54,H1870))</f>
        <v>0</v>
      </c>
    </row>
    <row r="1871" spans="1:9" x14ac:dyDescent="0.25">
      <c r="A1871">
        <v>1868</v>
      </c>
      <c r="B1871" s="132">
        <f t="shared" si="119"/>
        <v>311.16666666666663</v>
      </c>
      <c r="C1871" s="162">
        <f>IF(B1871&lt;(MAX(USER_INPUT!$J$14:$J$2000)),FINTERP(USER_INPUT!$J$14:$J$2000,USER_INPUT!$K$14:$K$2000,HYDROGRAPH!B1871),0)</f>
        <v>0</v>
      </c>
      <c r="D1871" s="132">
        <f t="shared" si="118"/>
        <v>0</v>
      </c>
      <c r="E1871" s="162">
        <f t="shared" si="120"/>
        <v>0</v>
      </c>
      <c r="F1871" s="162">
        <f t="shared" si="121"/>
        <v>0</v>
      </c>
      <c r="G1871" s="162">
        <f>FINTERP(REFERENCE!$W$17:$W$67,REFERENCE!$V$17:$V$67,HYDROGRAPH!F1871)</f>
        <v>0</v>
      </c>
      <c r="H1871" s="132">
        <f>(F1871-G1871)/2*REFERENCE!$P$19</f>
        <v>0</v>
      </c>
      <c r="I1871">
        <f>(FINTERP('STAGE-STORAGE'!$D$4:$D$54,'STAGE-STORAGE'!$A$4:$A$54,H1871))</f>
        <v>0</v>
      </c>
    </row>
    <row r="1872" spans="1:9" x14ac:dyDescent="0.25">
      <c r="A1872">
        <v>1869</v>
      </c>
      <c r="B1872" s="132">
        <f t="shared" si="119"/>
        <v>311.33333333333331</v>
      </c>
      <c r="C1872" s="162">
        <f>IF(B1872&lt;(MAX(USER_INPUT!$J$14:$J$2000)),FINTERP(USER_INPUT!$J$14:$J$2000,USER_INPUT!$K$14:$K$2000,HYDROGRAPH!B1872),0)</f>
        <v>0</v>
      </c>
      <c r="D1872" s="132">
        <f t="shared" si="118"/>
        <v>0</v>
      </c>
      <c r="E1872" s="162">
        <f t="shared" si="120"/>
        <v>0</v>
      </c>
      <c r="F1872" s="162">
        <f t="shared" si="121"/>
        <v>0</v>
      </c>
      <c r="G1872" s="162">
        <f>FINTERP(REFERENCE!$W$17:$W$67,REFERENCE!$V$17:$V$67,HYDROGRAPH!F1872)</f>
        <v>0</v>
      </c>
      <c r="H1872" s="132">
        <f>(F1872-G1872)/2*REFERENCE!$P$19</f>
        <v>0</v>
      </c>
      <c r="I1872">
        <f>(FINTERP('STAGE-STORAGE'!$D$4:$D$54,'STAGE-STORAGE'!$A$4:$A$54,H1872))</f>
        <v>0</v>
      </c>
    </row>
    <row r="1873" spans="1:9" x14ac:dyDescent="0.25">
      <c r="A1873">
        <v>1870</v>
      </c>
      <c r="B1873" s="132">
        <f t="shared" si="119"/>
        <v>311.5</v>
      </c>
      <c r="C1873" s="162">
        <f>IF(B1873&lt;(MAX(USER_INPUT!$J$14:$J$2000)),FINTERP(USER_INPUT!$J$14:$J$2000,USER_INPUT!$K$14:$K$2000,HYDROGRAPH!B1873),0)</f>
        <v>0</v>
      </c>
      <c r="D1873" s="132">
        <f t="shared" si="118"/>
        <v>0</v>
      </c>
      <c r="E1873" s="162">
        <f t="shared" si="120"/>
        <v>0</v>
      </c>
      <c r="F1873" s="162">
        <f t="shared" si="121"/>
        <v>0</v>
      </c>
      <c r="G1873" s="162">
        <f>FINTERP(REFERENCE!$W$17:$W$67,REFERENCE!$V$17:$V$67,HYDROGRAPH!F1873)</f>
        <v>0</v>
      </c>
      <c r="H1873" s="132">
        <f>(F1873-G1873)/2*REFERENCE!$P$19</f>
        <v>0</v>
      </c>
      <c r="I1873">
        <f>(FINTERP('STAGE-STORAGE'!$D$4:$D$54,'STAGE-STORAGE'!$A$4:$A$54,H1873))</f>
        <v>0</v>
      </c>
    </row>
    <row r="1874" spans="1:9" x14ac:dyDescent="0.25">
      <c r="A1874">
        <v>1871</v>
      </c>
      <c r="B1874" s="132">
        <f t="shared" si="119"/>
        <v>311.66666666666663</v>
      </c>
      <c r="C1874" s="162">
        <f>IF(B1874&lt;(MAX(USER_INPUT!$J$14:$J$2000)),FINTERP(USER_INPUT!$J$14:$J$2000,USER_INPUT!$K$14:$K$2000,HYDROGRAPH!B1874),0)</f>
        <v>0</v>
      </c>
      <c r="D1874" s="132">
        <f t="shared" si="118"/>
        <v>0</v>
      </c>
      <c r="E1874" s="162">
        <f t="shared" si="120"/>
        <v>0</v>
      </c>
      <c r="F1874" s="162">
        <f t="shared" si="121"/>
        <v>0</v>
      </c>
      <c r="G1874" s="162">
        <f>FINTERP(REFERENCE!$W$17:$W$67,REFERENCE!$V$17:$V$67,HYDROGRAPH!F1874)</f>
        <v>0</v>
      </c>
      <c r="H1874" s="132">
        <f>(F1874-G1874)/2*REFERENCE!$P$19</f>
        <v>0</v>
      </c>
      <c r="I1874">
        <f>(FINTERP('STAGE-STORAGE'!$D$4:$D$54,'STAGE-STORAGE'!$A$4:$A$54,H1874))</f>
        <v>0</v>
      </c>
    </row>
    <row r="1875" spans="1:9" x14ac:dyDescent="0.25">
      <c r="A1875">
        <v>1872</v>
      </c>
      <c r="B1875" s="132">
        <f t="shared" si="119"/>
        <v>311.83333333333331</v>
      </c>
      <c r="C1875" s="162">
        <f>IF(B1875&lt;(MAX(USER_INPUT!$J$14:$J$2000)),FINTERP(USER_INPUT!$J$14:$J$2000,USER_INPUT!$K$14:$K$2000,HYDROGRAPH!B1875),0)</f>
        <v>0</v>
      </c>
      <c r="D1875" s="132">
        <f t="shared" si="118"/>
        <v>0</v>
      </c>
      <c r="E1875" s="162">
        <f t="shared" si="120"/>
        <v>0</v>
      </c>
      <c r="F1875" s="162">
        <f t="shared" si="121"/>
        <v>0</v>
      </c>
      <c r="G1875" s="162">
        <f>FINTERP(REFERENCE!$W$17:$W$67,REFERENCE!$V$17:$V$67,HYDROGRAPH!F1875)</f>
        <v>0</v>
      </c>
      <c r="H1875" s="132">
        <f>(F1875-G1875)/2*REFERENCE!$P$19</f>
        <v>0</v>
      </c>
      <c r="I1875">
        <f>(FINTERP('STAGE-STORAGE'!$D$4:$D$54,'STAGE-STORAGE'!$A$4:$A$54,H1875))</f>
        <v>0</v>
      </c>
    </row>
    <row r="1876" spans="1:9" x14ac:dyDescent="0.25">
      <c r="A1876">
        <v>1873</v>
      </c>
      <c r="B1876" s="132">
        <f t="shared" si="119"/>
        <v>312</v>
      </c>
      <c r="C1876" s="162">
        <f>IF(B1876&lt;(MAX(USER_INPUT!$J$14:$J$2000)),FINTERP(USER_INPUT!$J$14:$J$2000,USER_INPUT!$K$14:$K$2000,HYDROGRAPH!B1876),0)</f>
        <v>0</v>
      </c>
      <c r="D1876" s="132">
        <f t="shared" si="118"/>
        <v>0</v>
      </c>
      <c r="E1876" s="162">
        <f t="shared" si="120"/>
        <v>0</v>
      </c>
      <c r="F1876" s="162">
        <f t="shared" si="121"/>
        <v>0</v>
      </c>
      <c r="G1876" s="162">
        <f>FINTERP(REFERENCE!$W$17:$W$67,REFERENCE!$V$17:$V$67,HYDROGRAPH!F1876)</f>
        <v>0</v>
      </c>
      <c r="H1876" s="132">
        <f>(F1876-G1876)/2*REFERENCE!$P$19</f>
        <v>0</v>
      </c>
      <c r="I1876">
        <f>(FINTERP('STAGE-STORAGE'!$D$4:$D$54,'STAGE-STORAGE'!$A$4:$A$54,H1876))</f>
        <v>0</v>
      </c>
    </row>
    <row r="1877" spans="1:9" x14ac:dyDescent="0.25">
      <c r="A1877">
        <v>1874</v>
      </c>
      <c r="B1877" s="132">
        <f t="shared" si="119"/>
        <v>312.16666666666663</v>
      </c>
      <c r="C1877" s="162">
        <f>IF(B1877&lt;(MAX(USER_INPUT!$J$14:$J$2000)),FINTERP(USER_INPUT!$J$14:$J$2000,USER_INPUT!$K$14:$K$2000,HYDROGRAPH!B1877),0)</f>
        <v>0</v>
      </c>
      <c r="D1877" s="132">
        <f t="shared" si="118"/>
        <v>0</v>
      </c>
      <c r="E1877" s="162">
        <f t="shared" si="120"/>
        <v>0</v>
      </c>
      <c r="F1877" s="162">
        <f t="shared" si="121"/>
        <v>0</v>
      </c>
      <c r="G1877" s="162">
        <f>FINTERP(REFERENCE!$W$17:$W$67,REFERENCE!$V$17:$V$67,HYDROGRAPH!F1877)</f>
        <v>0</v>
      </c>
      <c r="H1877" s="132">
        <f>(F1877-G1877)/2*REFERENCE!$P$19</f>
        <v>0</v>
      </c>
      <c r="I1877">
        <f>(FINTERP('STAGE-STORAGE'!$D$4:$D$54,'STAGE-STORAGE'!$A$4:$A$54,H1877))</f>
        <v>0</v>
      </c>
    </row>
    <row r="1878" spans="1:9" x14ac:dyDescent="0.25">
      <c r="A1878">
        <v>1875</v>
      </c>
      <c r="B1878" s="132">
        <f t="shared" si="119"/>
        <v>312.33333333333331</v>
      </c>
      <c r="C1878" s="162">
        <f>IF(B1878&lt;(MAX(USER_INPUT!$J$14:$J$2000)),FINTERP(USER_INPUT!$J$14:$J$2000,USER_INPUT!$K$14:$K$2000,HYDROGRAPH!B1878),0)</f>
        <v>0</v>
      </c>
      <c r="D1878" s="132">
        <f t="shared" si="118"/>
        <v>0</v>
      </c>
      <c r="E1878" s="162">
        <f t="shared" si="120"/>
        <v>0</v>
      </c>
      <c r="F1878" s="162">
        <f t="shared" si="121"/>
        <v>0</v>
      </c>
      <c r="G1878" s="162">
        <f>FINTERP(REFERENCE!$W$17:$W$67,REFERENCE!$V$17:$V$67,HYDROGRAPH!F1878)</f>
        <v>0</v>
      </c>
      <c r="H1878" s="132">
        <f>(F1878-G1878)/2*REFERENCE!$P$19</f>
        <v>0</v>
      </c>
      <c r="I1878">
        <f>(FINTERP('STAGE-STORAGE'!$D$4:$D$54,'STAGE-STORAGE'!$A$4:$A$54,H1878))</f>
        <v>0</v>
      </c>
    </row>
    <row r="1879" spans="1:9" x14ac:dyDescent="0.25">
      <c r="A1879">
        <v>1876</v>
      </c>
      <c r="B1879" s="132">
        <f t="shared" si="119"/>
        <v>312.5</v>
      </c>
      <c r="C1879" s="162">
        <f>IF(B1879&lt;(MAX(USER_INPUT!$J$14:$J$2000)),FINTERP(USER_INPUT!$J$14:$J$2000,USER_INPUT!$K$14:$K$2000,HYDROGRAPH!B1879),0)</f>
        <v>0</v>
      </c>
      <c r="D1879" s="132">
        <f t="shared" si="118"/>
        <v>0</v>
      </c>
      <c r="E1879" s="162">
        <f t="shared" si="120"/>
        <v>0</v>
      </c>
      <c r="F1879" s="162">
        <f t="shared" si="121"/>
        <v>0</v>
      </c>
      <c r="G1879" s="162">
        <f>FINTERP(REFERENCE!$W$17:$W$67,REFERENCE!$V$17:$V$67,HYDROGRAPH!F1879)</f>
        <v>0</v>
      </c>
      <c r="H1879" s="132">
        <f>(F1879-G1879)/2*REFERENCE!$P$19</f>
        <v>0</v>
      </c>
      <c r="I1879">
        <f>(FINTERP('STAGE-STORAGE'!$D$4:$D$54,'STAGE-STORAGE'!$A$4:$A$54,H1879))</f>
        <v>0</v>
      </c>
    </row>
    <row r="1880" spans="1:9" x14ac:dyDescent="0.25">
      <c r="A1880">
        <v>1877</v>
      </c>
      <c r="B1880" s="132">
        <f t="shared" si="119"/>
        <v>312.66666666666663</v>
      </c>
      <c r="C1880" s="162">
        <f>IF(B1880&lt;(MAX(USER_INPUT!$J$14:$J$2000)),FINTERP(USER_INPUT!$J$14:$J$2000,USER_INPUT!$K$14:$K$2000,HYDROGRAPH!B1880),0)</f>
        <v>0</v>
      </c>
      <c r="D1880" s="132">
        <f t="shared" si="118"/>
        <v>0</v>
      </c>
      <c r="E1880" s="162">
        <f t="shared" si="120"/>
        <v>0</v>
      </c>
      <c r="F1880" s="162">
        <f t="shared" si="121"/>
        <v>0</v>
      </c>
      <c r="G1880" s="162">
        <f>FINTERP(REFERENCE!$W$17:$W$67,REFERENCE!$V$17:$V$67,HYDROGRAPH!F1880)</f>
        <v>0</v>
      </c>
      <c r="H1880" s="132">
        <f>(F1880-G1880)/2*REFERENCE!$P$19</f>
        <v>0</v>
      </c>
      <c r="I1880">
        <f>(FINTERP('STAGE-STORAGE'!$D$4:$D$54,'STAGE-STORAGE'!$A$4:$A$54,H1880))</f>
        <v>0</v>
      </c>
    </row>
    <row r="1881" spans="1:9" x14ac:dyDescent="0.25">
      <c r="A1881">
        <v>1878</v>
      </c>
      <c r="B1881" s="132">
        <f t="shared" si="119"/>
        <v>312.83333333333331</v>
      </c>
      <c r="C1881" s="162">
        <f>IF(B1881&lt;(MAX(USER_INPUT!$J$14:$J$2000)),FINTERP(USER_INPUT!$J$14:$J$2000,USER_INPUT!$K$14:$K$2000,HYDROGRAPH!B1881),0)</f>
        <v>0</v>
      </c>
      <c r="D1881" s="132">
        <f t="shared" si="118"/>
        <v>0</v>
      </c>
      <c r="E1881" s="162">
        <f t="shared" si="120"/>
        <v>0</v>
      </c>
      <c r="F1881" s="162">
        <f t="shared" si="121"/>
        <v>0</v>
      </c>
      <c r="G1881" s="162">
        <f>FINTERP(REFERENCE!$W$17:$W$67,REFERENCE!$V$17:$V$67,HYDROGRAPH!F1881)</f>
        <v>0</v>
      </c>
      <c r="H1881" s="132">
        <f>(F1881-G1881)/2*REFERENCE!$P$19</f>
        <v>0</v>
      </c>
      <c r="I1881">
        <f>(FINTERP('STAGE-STORAGE'!$D$4:$D$54,'STAGE-STORAGE'!$A$4:$A$54,H1881))</f>
        <v>0</v>
      </c>
    </row>
    <row r="1882" spans="1:9" x14ac:dyDescent="0.25">
      <c r="A1882">
        <v>1879</v>
      </c>
      <c r="B1882" s="132">
        <f t="shared" si="119"/>
        <v>313</v>
      </c>
      <c r="C1882" s="162">
        <f>IF(B1882&lt;(MAX(USER_INPUT!$J$14:$J$2000)),FINTERP(USER_INPUT!$J$14:$J$2000,USER_INPUT!$K$14:$K$2000,HYDROGRAPH!B1882),0)</f>
        <v>0</v>
      </c>
      <c r="D1882" s="132">
        <f t="shared" si="118"/>
        <v>0</v>
      </c>
      <c r="E1882" s="162">
        <f t="shared" si="120"/>
        <v>0</v>
      </c>
      <c r="F1882" s="162">
        <f t="shared" si="121"/>
        <v>0</v>
      </c>
      <c r="G1882" s="162">
        <f>FINTERP(REFERENCE!$W$17:$W$67,REFERENCE!$V$17:$V$67,HYDROGRAPH!F1882)</f>
        <v>0</v>
      </c>
      <c r="H1882" s="132">
        <f>(F1882-G1882)/2*REFERENCE!$P$19</f>
        <v>0</v>
      </c>
      <c r="I1882">
        <f>(FINTERP('STAGE-STORAGE'!$D$4:$D$54,'STAGE-STORAGE'!$A$4:$A$54,H1882))</f>
        <v>0</v>
      </c>
    </row>
    <row r="1883" spans="1:9" x14ac:dyDescent="0.25">
      <c r="A1883">
        <v>1880</v>
      </c>
      <c r="B1883" s="132">
        <f t="shared" si="119"/>
        <v>313.16666666666663</v>
      </c>
      <c r="C1883" s="162">
        <f>IF(B1883&lt;(MAX(USER_INPUT!$J$14:$J$2000)),FINTERP(USER_INPUT!$J$14:$J$2000,USER_INPUT!$K$14:$K$2000,HYDROGRAPH!B1883),0)</f>
        <v>0</v>
      </c>
      <c r="D1883" s="132">
        <f t="shared" si="118"/>
        <v>0</v>
      </c>
      <c r="E1883" s="162">
        <f t="shared" si="120"/>
        <v>0</v>
      </c>
      <c r="F1883" s="162">
        <f t="shared" si="121"/>
        <v>0</v>
      </c>
      <c r="G1883" s="162">
        <f>FINTERP(REFERENCE!$W$17:$W$67,REFERENCE!$V$17:$V$67,HYDROGRAPH!F1883)</f>
        <v>0</v>
      </c>
      <c r="H1883" s="132">
        <f>(F1883-G1883)/2*REFERENCE!$P$19</f>
        <v>0</v>
      </c>
      <c r="I1883">
        <f>(FINTERP('STAGE-STORAGE'!$D$4:$D$54,'STAGE-STORAGE'!$A$4:$A$54,H1883))</f>
        <v>0</v>
      </c>
    </row>
    <row r="1884" spans="1:9" x14ac:dyDescent="0.25">
      <c r="A1884">
        <v>1881</v>
      </c>
      <c r="B1884" s="132">
        <f t="shared" si="119"/>
        <v>313.33333333333331</v>
      </c>
      <c r="C1884" s="162">
        <f>IF(B1884&lt;(MAX(USER_INPUT!$J$14:$J$2000)),FINTERP(USER_INPUT!$J$14:$J$2000,USER_INPUT!$K$14:$K$2000,HYDROGRAPH!B1884),0)</f>
        <v>0</v>
      </c>
      <c r="D1884" s="132">
        <f t="shared" si="118"/>
        <v>0</v>
      </c>
      <c r="E1884" s="162">
        <f t="shared" si="120"/>
        <v>0</v>
      </c>
      <c r="F1884" s="162">
        <f t="shared" si="121"/>
        <v>0</v>
      </c>
      <c r="G1884" s="162">
        <f>FINTERP(REFERENCE!$W$17:$W$67,REFERENCE!$V$17:$V$67,HYDROGRAPH!F1884)</f>
        <v>0</v>
      </c>
      <c r="H1884" s="132">
        <f>(F1884-G1884)/2*REFERENCE!$P$19</f>
        <v>0</v>
      </c>
      <c r="I1884">
        <f>(FINTERP('STAGE-STORAGE'!$D$4:$D$54,'STAGE-STORAGE'!$A$4:$A$54,H1884))</f>
        <v>0</v>
      </c>
    </row>
    <row r="1885" spans="1:9" x14ac:dyDescent="0.25">
      <c r="A1885">
        <v>1882</v>
      </c>
      <c r="B1885" s="132">
        <f t="shared" si="119"/>
        <v>313.5</v>
      </c>
      <c r="C1885" s="162">
        <f>IF(B1885&lt;(MAX(USER_INPUT!$J$14:$J$2000)),FINTERP(USER_INPUT!$J$14:$J$2000,USER_INPUT!$K$14:$K$2000,HYDROGRAPH!B1885),0)</f>
        <v>0</v>
      </c>
      <c r="D1885" s="132">
        <f t="shared" si="118"/>
        <v>0</v>
      </c>
      <c r="E1885" s="162">
        <f t="shared" si="120"/>
        <v>0</v>
      </c>
      <c r="F1885" s="162">
        <f t="shared" si="121"/>
        <v>0</v>
      </c>
      <c r="G1885" s="162">
        <f>FINTERP(REFERENCE!$W$17:$W$67,REFERENCE!$V$17:$V$67,HYDROGRAPH!F1885)</f>
        <v>0</v>
      </c>
      <c r="H1885" s="132">
        <f>(F1885-G1885)/2*REFERENCE!$P$19</f>
        <v>0</v>
      </c>
      <c r="I1885">
        <f>(FINTERP('STAGE-STORAGE'!$D$4:$D$54,'STAGE-STORAGE'!$A$4:$A$54,H1885))</f>
        <v>0</v>
      </c>
    </row>
    <row r="1886" spans="1:9" x14ac:dyDescent="0.25">
      <c r="A1886">
        <v>1883</v>
      </c>
      <c r="B1886" s="132">
        <f t="shared" si="119"/>
        <v>313.66666666666663</v>
      </c>
      <c r="C1886" s="162">
        <f>IF(B1886&lt;(MAX(USER_INPUT!$J$14:$J$2000)),FINTERP(USER_INPUT!$J$14:$J$2000,USER_INPUT!$K$14:$K$2000,HYDROGRAPH!B1886),0)</f>
        <v>0</v>
      </c>
      <c r="D1886" s="132">
        <f t="shared" si="118"/>
        <v>0</v>
      </c>
      <c r="E1886" s="162">
        <f t="shared" si="120"/>
        <v>0</v>
      </c>
      <c r="F1886" s="162">
        <f t="shared" si="121"/>
        <v>0</v>
      </c>
      <c r="G1886" s="162">
        <f>FINTERP(REFERENCE!$W$17:$W$67,REFERENCE!$V$17:$V$67,HYDROGRAPH!F1886)</f>
        <v>0</v>
      </c>
      <c r="H1886" s="132">
        <f>(F1886-G1886)/2*REFERENCE!$P$19</f>
        <v>0</v>
      </c>
      <c r="I1886">
        <f>(FINTERP('STAGE-STORAGE'!$D$4:$D$54,'STAGE-STORAGE'!$A$4:$A$54,H1886))</f>
        <v>0</v>
      </c>
    </row>
    <row r="1887" spans="1:9" x14ac:dyDescent="0.25">
      <c r="A1887">
        <v>1884</v>
      </c>
      <c r="B1887" s="132">
        <f t="shared" si="119"/>
        <v>313.83333333333331</v>
      </c>
      <c r="C1887" s="162">
        <f>IF(B1887&lt;(MAX(USER_INPUT!$J$14:$J$2000)),FINTERP(USER_INPUT!$J$14:$J$2000,USER_INPUT!$K$14:$K$2000,HYDROGRAPH!B1887),0)</f>
        <v>0</v>
      </c>
      <c r="D1887" s="132">
        <f t="shared" si="118"/>
        <v>0</v>
      </c>
      <c r="E1887" s="162">
        <f t="shared" si="120"/>
        <v>0</v>
      </c>
      <c r="F1887" s="162">
        <f t="shared" si="121"/>
        <v>0</v>
      </c>
      <c r="G1887" s="162">
        <f>FINTERP(REFERENCE!$W$17:$W$67,REFERENCE!$V$17:$V$67,HYDROGRAPH!F1887)</f>
        <v>0</v>
      </c>
      <c r="H1887" s="132">
        <f>(F1887-G1887)/2*REFERENCE!$P$19</f>
        <v>0</v>
      </c>
      <c r="I1887">
        <f>(FINTERP('STAGE-STORAGE'!$D$4:$D$54,'STAGE-STORAGE'!$A$4:$A$54,H1887))</f>
        <v>0</v>
      </c>
    </row>
    <row r="1888" spans="1:9" x14ac:dyDescent="0.25">
      <c r="A1888">
        <v>1885</v>
      </c>
      <c r="B1888" s="132">
        <f t="shared" si="119"/>
        <v>314</v>
      </c>
      <c r="C1888" s="162">
        <f>IF(B1888&lt;(MAX(USER_INPUT!$J$14:$J$2000)),FINTERP(USER_INPUT!$J$14:$J$2000,USER_INPUT!$K$14:$K$2000,HYDROGRAPH!B1888),0)</f>
        <v>0</v>
      </c>
      <c r="D1888" s="132">
        <f t="shared" si="118"/>
        <v>0</v>
      </c>
      <c r="E1888" s="162">
        <f t="shared" si="120"/>
        <v>0</v>
      </c>
      <c r="F1888" s="162">
        <f t="shared" si="121"/>
        <v>0</v>
      </c>
      <c r="G1888" s="162">
        <f>FINTERP(REFERENCE!$W$17:$W$67,REFERENCE!$V$17:$V$67,HYDROGRAPH!F1888)</f>
        <v>0</v>
      </c>
      <c r="H1888" s="132">
        <f>(F1888-G1888)/2*REFERENCE!$P$19</f>
        <v>0</v>
      </c>
      <c r="I1888">
        <f>(FINTERP('STAGE-STORAGE'!$D$4:$D$54,'STAGE-STORAGE'!$A$4:$A$54,H1888))</f>
        <v>0</v>
      </c>
    </row>
    <row r="1889" spans="1:9" x14ac:dyDescent="0.25">
      <c r="A1889">
        <v>1886</v>
      </c>
      <c r="B1889" s="132">
        <f t="shared" si="119"/>
        <v>314.16666666666663</v>
      </c>
      <c r="C1889" s="162">
        <f>IF(B1889&lt;(MAX(USER_INPUT!$J$14:$J$2000)),FINTERP(USER_INPUT!$J$14:$J$2000,USER_INPUT!$K$14:$K$2000,HYDROGRAPH!B1889),0)</f>
        <v>0</v>
      </c>
      <c r="D1889" s="132">
        <f t="shared" si="118"/>
        <v>0</v>
      </c>
      <c r="E1889" s="162">
        <f t="shared" si="120"/>
        <v>0</v>
      </c>
      <c r="F1889" s="162">
        <f t="shared" si="121"/>
        <v>0</v>
      </c>
      <c r="G1889" s="162">
        <f>FINTERP(REFERENCE!$W$17:$W$67,REFERENCE!$V$17:$V$67,HYDROGRAPH!F1889)</f>
        <v>0</v>
      </c>
      <c r="H1889" s="132">
        <f>(F1889-G1889)/2*REFERENCE!$P$19</f>
        <v>0</v>
      </c>
      <c r="I1889">
        <f>(FINTERP('STAGE-STORAGE'!$D$4:$D$54,'STAGE-STORAGE'!$A$4:$A$54,H1889))</f>
        <v>0</v>
      </c>
    </row>
    <row r="1890" spans="1:9" x14ac:dyDescent="0.25">
      <c r="A1890">
        <v>1887</v>
      </c>
      <c r="B1890" s="132">
        <f t="shared" si="119"/>
        <v>314.33333333333331</v>
      </c>
      <c r="C1890" s="162">
        <f>IF(B1890&lt;(MAX(USER_INPUT!$J$14:$J$2000)),FINTERP(USER_INPUT!$J$14:$J$2000,USER_INPUT!$K$14:$K$2000,HYDROGRAPH!B1890),0)</f>
        <v>0</v>
      </c>
      <c r="D1890" s="132">
        <f t="shared" si="118"/>
        <v>0</v>
      </c>
      <c r="E1890" s="162">
        <f t="shared" si="120"/>
        <v>0</v>
      </c>
      <c r="F1890" s="162">
        <f t="shared" si="121"/>
        <v>0</v>
      </c>
      <c r="G1890" s="162">
        <f>FINTERP(REFERENCE!$W$17:$W$67,REFERENCE!$V$17:$V$67,HYDROGRAPH!F1890)</f>
        <v>0</v>
      </c>
      <c r="H1890" s="132">
        <f>(F1890-G1890)/2*REFERENCE!$P$19</f>
        <v>0</v>
      </c>
      <c r="I1890">
        <f>(FINTERP('STAGE-STORAGE'!$D$4:$D$54,'STAGE-STORAGE'!$A$4:$A$54,H1890))</f>
        <v>0</v>
      </c>
    </row>
    <row r="1891" spans="1:9" x14ac:dyDescent="0.25">
      <c r="A1891">
        <v>1888</v>
      </c>
      <c r="B1891" s="132">
        <f t="shared" si="119"/>
        <v>314.5</v>
      </c>
      <c r="C1891" s="162">
        <f>IF(B1891&lt;(MAX(USER_INPUT!$J$14:$J$2000)),FINTERP(USER_INPUT!$J$14:$J$2000,USER_INPUT!$K$14:$K$2000,HYDROGRAPH!B1891),0)</f>
        <v>0</v>
      </c>
      <c r="D1891" s="132">
        <f t="shared" si="118"/>
        <v>0</v>
      </c>
      <c r="E1891" s="162">
        <f t="shared" si="120"/>
        <v>0</v>
      </c>
      <c r="F1891" s="162">
        <f t="shared" si="121"/>
        <v>0</v>
      </c>
      <c r="G1891" s="162">
        <f>FINTERP(REFERENCE!$W$17:$W$67,REFERENCE!$V$17:$V$67,HYDROGRAPH!F1891)</f>
        <v>0</v>
      </c>
      <c r="H1891" s="132">
        <f>(F1891-G1891)/2*REFERENCE!$P$19</f>
        <v>0</v>
      </c>
      <c r="I1891">
        <f>(FINTERP('STAGE-STORAGE'!$D$4:$D$54,'STAGE-STORAGE'!$A$4:$A$54,H1891))</f>
        <v>0</v>
      </c>
    </row>
    <row r="1892" spans="1:9" x14ac:dyDescent="0.25">
      <c r="A1892">
        <v>1889</v>
      </c>
      <c r="B1892" s="132">
        <f t="shared" si="119"/>
        <v>314.66666666666663</v>
      </c>
      <c r="C1892" s="162">
        <f>IF(B1892&lt;(MAX(USER_INPUT!$J$14:$J$2000)),FINTERP(USER_INPUT!$J$14:$J$2000,USER_INPUT!$K$14:$K$2000,HYDROGRAPH!B1892),0)</f>
        <v>0</v>
      </c>
      <c r="D1892" s="132">
        <f t="shared" si="118"/>
        <v>0</v>
      </c>
      <c r="E1892" s="162">
        <f t="shared" si="120"/>
        <v>0</v>
      </c>
      <c r="F1892" s="162">
        <f t="shared" si="121"/>
        <v>0</v>
      </c>
      <c r="G1892" s="162">
        <f>FINTERP(REFERENCE!$W$17:$W$67,REFERENCE!$V$17:$V$67,HYDROGRAPH!F1892)</f>
        <v>0</v>
      </c>
      <c r="H1892" s="132">
        <f>(F1892-G1892)/2*REFERENCE!$P$19</f>
        <v>0</v>
      </c>
      <c r="I1892">
        <f>(FINTERP('STAGE-STORAGE'!$D$4:$D$54,'STAGE-STORAGE'!$A$4:$A$54,H1892))</f>
        <v>0</v>
      </c>
    </row>
    <row r="1893" spans="1:9" x14ac:dyDescent="0.25">
      <c r="A1893">
        <v>1890</v>
      </c>
      <c r="B1893" s="132">
        <f t="shared" si="119"/>
        <v>314.83333333333331</v>
      </c>
      <c r="C1893" s="162">
        <f>IF(B1893&lt;(MAX(USER_INPUT!$J$14:$J$2000)),FINTERP(USER_INPUT!$J$14:$J$2000,USER_INPUT!$K$14:$K$2000,HYDROGRAPH!B1893),0)</f>
        <v>0</v>
      </c>
      <c r="D1893" s="132">
        <f t="shared" si="118"/>
        <v>0</v>
      </c>
      <c r="E1893" s="162">
        <f t="shared" si="120"/>
        <v>0</v>
      </c>
      <c r="F1893" s="162">
        <f t="shared" si="121"/>
        <v>0</v>
      </c>
      <c r="G1893" s="162">
        <f>FINTERP(REFERENCE!$W$17:$W$67,REFERENCE!$V$17:$V$67,HYDROGRAPH!F1893)</f>
        <v>0</v>
      </c>
      <c r="H1893" s="132">
        <f>(F1893-G1893)/2*REFERENCE!$P$19</f>
        <v>0</v>
      </c>
      <c r="I1893">
        <f>(FINTERP('STAGE-STORAGE'!$D$4:$D$54,'STAGE-STORAGE'!$A$4:$A$54,H1893))</f>
        <v>0</v>
      </c>
    </row>
    <row r="1894" spans="1:9" x14ac:dyDescent="0.25">
      <c r="A1894">
        <v>1891</v>
      </c>
      <c r="B1894" s="132">
        <f t="shared" si="119"/>
        <v>315</v>
      </c>
      <c r="C1894" s="162">
        <f>IF(B1894&lt;(MAX(USER_INPUT!$J$14:$J$2000)),FINTERP(USER_INPUT!$J$14:$J$2000,USER_INPUT!$K$14:$K$2000,HYDROGRAPH!B1894),0)</f>
        <v>0</v>
      </c>
      <c r="D1894" s="132">
        <f t="shared" si="118"/>
        <v>0</v>
      </c>
      <c r="E1894" s="162">
        <f t="shared" si="120"/>
        <v>0</v>
      </c>
      <c r="F1894" s="162">
        <f t="shared" si="121"/>
        <v>0</v>
      </c>
      <c r="G1894" s="162">
        <f>FINTERP(REFERENCE!$W$17:$W$67,REFERENCE!$V$17:$V$67,HYDROGRAPH!F1894)</f>
        <v>0</v>
      </c>
      <c r="H1894" s="132">
        <f>(F1894-G1894)/2*REFERENCE!$P$19</f>
        <v>0</v>
      </c>
      <c r="I1894">
        <f>(FINTERP('STAGE-STORAGE'!$D$4:$D$54,'STAGE-STORAGE'!$A$4:$A$54,H1894))</f>
        <v>0</v>
      </c>
    </row>
    <row r="1895" spans="1:9" x14ac:dyDescent="0.25">
      <c r="A1895">
        <v>1892</v>
      </c>
      <c r="B1895" s="132">
        <f t="shared" si="119"/>
        <v>315.16666666666663</v>
      </c>
      <c r="C1895" s="162">
        <f>IF(B1895&lt;(MAX(USER_INPUT!$J$14:$J$2000)),FINTERP(USER_INPUT!$J$14:$J$2000,USER_INPUT!$K$14:$K$2000,HYDROGRAPH!B1895),0)</f>
        <v>0</v>
      </c>
      <c r="D1895" s="132">
        <f t="shared" si="118"/>
        <v>0</v>
      </c>
      <c r="E1895" s="162">
        <f t="shared" si="120"/>
        <v>0</v>
      </c>
      <c r="F1895" s="162">
        <f t="shared" si="121"/>
        <v>0</v>
      </c>
      <c r="G1895" s="162">
        <f>FINTERP(REFERENCE!$W$17:$W$67,REFERENCE!$V$17:$V$67,HYDROGRAPH!F1895)</f>
        <v>0</v>
      </c>
      <c r="H1895" s="132">
        <f>(F1895-G1895)/2*REFERENCE!$P$19</f>
        <v>0</v>
      </c>
      <c r="I1895">
        <f>(FINTERP('STAGE-STORAGE'!$D$4:$D$54,'STAGE-STORAGE'!$A$4:$A$54,H1895))</f>
        <v>0</v>
      </c>
    </row>
    <row r="1896" spans="1:9" x14ac:dyDescent="0.25">
      <c r="A1896">
        <v>1893</v>
      </c>
      <c r="B1896" s="132">
        <f t="shared" si="119"/>
        <v>315.33333333333331</v>
      </c>
      <c r="C1896" s="162">
        <f>IF(B1896&lt;(MAX(USER_INPUT!$J$14:$J$2000)),FINTERP(USER_INPUT!$J$14:$J$2000,USER_INPUT!$K$14:$K$2000,HYDROGRAPH!B1896),0)</f>
        <v>0</v>
      </c>
      <c r="D1896" s="132">
        <f t="shared" si="118"/>
        <v>0</v>
      </c>
      <c r="E1896" s="162">
        <f t="shared" si="120"/>
        <v>0</v>
      </c>
      <c r="F1896" s="162">
        <f t="shared" si="121"/>
        <v>0</v>
      </c>
      <c r="G1896" s="162">
        <f>FINTERP(REFERENCE!$W$17:$W$67,REFERENCE!$V$17:$V$67,HYDROGRAPH!F1896)</f>
        <v>0</v>
      </c>
      <c r="H1896" s="132">
        <f>(F1896-G1896)/2*REFERENCE!$P$19</f>
        <v>0</v>
      </c>
      <c r="I1896">
        <f>(FINTERP('STAGE-STORAGE'!$D$4:$D$54,'STAGE-STORAGE'!$A$4:$A$54,H1896))</f>
        <v>0</v>
      </c>
    </row>
    <row r="1897" spans="1:9" x14ac:dyDescent="0.25">
      <c r="A1897">
        <v>1894</v>
      </c>
      <c r="B1897" s="132">
        <f t="shared" si="119"/>
        <v>315.5</v>
      </c>
      <c r="C1897" s="162">
        <f>IF(B1897&lt;(MAX(USER_INPUT!$J$14:$J$2000)),FINTERP(USER_INPUT!$J$14:$J$2000,USER_INPUT!$K$14:$K$2000,HYDROGRAPH!B1897),0)</f>
        <v>0</v>
      </c>
      <c r="D1897" s="132">
        <f t="shared" si="118"/>
        <v>0</v>
      </c>
      <c r="E1897" s="162">
        <f t="shared" si="120"/>
        <v>0</v>
      </c>
      <c r="F1897" s="162">
        <f t="shared" si="121"/>
        <v>0</v>
      </c>
      <c r="G1897" s="162">
        <f>FINTERP(REFERENCE!$W$17:$W$67,REFERENCE!$V$17:$V$67,HYDROGRAPH!F1897)</f>
        <v>0</v>
      </c>
      <c r="H1897" s="132">
        <f>(F1897-G1897)/2*REFERENCE!$P$19</f>
        <v>0</v>
      </c>
      <c r="I1897">
        <f>(FINTERP('STAGE-STORAGE'!$D$4:$D$54,'STAGE-STORAGE'!$A$4:$A$54,H1897))</f>
        <v>0</v>
      </c>
    </row>
    <row r="1898" spans="1:9" x14ac:dyDescent="0.25">
      <c r="A1898">
        <v>1895</v>
      </c>
      <c r="B1898" s="132">
        <f t="shared" si="119"/>
        <v>315.66666666666663</v>
      </c>
      <c r="C1898" s="162">
        <f>IF(B1898&lt;(MAX(USER_INPUT!$J$14:$J$2000)),FINTERP(USER_INPUT!$J$14:$J$2000,USER_INPUT!$K$14:$K$2000,HYDROGRAPH!B1898),0)</f>
        <v>0</v>
      </c>
      <c r="D1898" s="132">
        <f t="shared" si="118"/>
        <v>0</v>
      </c>
      <c r="E1898" s="162">
        <f t="shared" si="120"/>
        <v>0</v>
      </c>
      <c r="F1898" s="162">
        <f t="shared" si="121"/>
        <v>0</v>
      </c>
      <c r="G1898" s="162">
        <f>FINTERP(REFERENCE!$W$17:$W$67,REFERENCE!$V$17:$V$67,HYDROGRAPH!F1898)</f>
        <v>0</v>
      </c>
      <c r="H1898" s="132">
        <f>(F1898-G1898)/2*REFERENCE!$P$19</f>
        <v>0</v>
      </c>
      <c r="I1898">
        <f>(FINTERP('STAGE-STORAGE'!$D$4:$D$54,'STAGE-STORAGE'!$A$4:$A$54,H1898))</f>
        <v>0</v>
      </c>
    </row>
    <row r="1899" spans="1:9" x14ac:dyDescent="0.25">
      <c r="A1899">
        <v>1896</v>
      </c>
      <c r="B1899" s="132">
        <f t="shared" si="119"/>
        <v>315.83333333333331</v>
      </c>
      <c r="C1899" s="162">
        <f>IF(B1899&lt;(MAX(USER_INPUT!$J$14:$J$2000)),FINTERP(USER_INPUT!$J$14:$J$2000,USER_INPUT!$K$14:$K$2000,HYDROGRAPH!B1899),0)</f>
        <v>0</v>
      </c>
      <c r="D1899" s="132">
        <f t="shared" si="118"/>
        <v>0</v>
      </c>
      <c r="E1899" s="162">
        <f t="shared" si="120"/>
        <v>0</v>
      </c>
      <c r="F1899" s="162">
        <f t="shared" si="121"/>
        <v>0</v>
      </c>
      <c r="G1899" s="162">
        <f>FINTERP(REFERENCE!$W$17:$W$67,REFERENCE!$V$17:$V$67,HYDROGRAPH!F1899)</f>
        <v>0</v>
      </c>
      <c r="H1899" s="132">
        <f>(F1899-G1899)/2*REFERENCE!$P$19</f>
        <v>0</v>
      </c>
      <c r="I1899">
        <f>(FINTERP('STAGE-STORAGE'!$D$4:$D$54,'STAGE-STORAGE'!$A$4:$A$54,H1899))</f>
        <v>0</v>
      </c>
    </row>
    <row r="1900" spans="1:9" x14ac:dyDescent="0.25">
      <c r="A1900">
        <v>1897</v>
      </c>
      <c r="B1900" s="132">
        <f t="shared" si="119"/>
        <v>316</v>
      </c>
      <c r="C1900" s="162">
        <f>IF(B1900&lt;(MAX(USER_INPUT!$J$14:$J$2000)),FINTERP(USER_INPUT!$J$14:$J$2000,USER_INPUT!$K$14:$K$2000,HYDROGRAPH!B1900),0)</f>
        <v>0</v>
      </c>
      <c r="D1900" s="132">
        <f t="shared" si="118"/>
        <v>0</v>
      </c>
      <c r="E1900" s="162">
        <f t="shared" si="120"/>
        <v>0</v>
      </c>
      <c r="F1900" s="162">
        <f t="shared" si="121"/>
        <v>0</v>
      </c>
      <c r="G1900" s="162">
        <f>FINTERP(REFERENCE!$W$17:$W$67,REFERENCE!$V$17:$V$67,HYDROGRAPH!F1900)</f>
        <v>0</v>
      </c>
      <c r="H1900" s="132">
        <f>(F1900-G1900)/2*REFERENCE!$P$19</f>
        <v>0</v>
      </c>
      <c r="I1900">
        <f>(FINTERP('STAGE-STORAGE'!$D$4:$D$54,'STAGE-STORAGE'!$A$4:$A$54,H1900))</f>
        <v>0</v>
      </c>
    </row>
    <row r="1901" spans="1:9" x14ac:dyDescent="0.25">
      <c r="A1901">
        <v>1898</v>
      </c>
      <c r="B1901" s="132">
        <f t="shared" si="119"/>
        <v>316.16666666666663</v>
      </c>
      <c r="C1901" s="162">
        <f>IF(B1901&lt;(MAX(USER_INPUT!$J$14:$J$2000)),FINTERP(USER_INPUT!$J$14:$J$2000,USER_INPUT!$K$14:$K$2000,HYDROGRAPH!B1901),0)</f>
        <v>0</v>
      </c>
      <c r="D1901" s="132">
        <f t="shared" si="118"/>
        <v>0</v>
      </c>
      <c r="E1901" s="162">
        <f t="shared" si="120"/>
        <v>0</v>
      </c>
      <c r="F1901" s="162">
        <f t="shared" si="121"/>
        <v>0</v>
      </c>
      <c r="G1901" s="162">
        <f>FINTERP(REFERENCE!$W$17:$W$67,REFERENCE!$V$17:$V$67,HYDROGRAPH!F1901)</f>
        <v>0</v>
      </c>
      <c r="H1901" s="132">
        <f>(F1901-G1901)/2*REFERENCE!$P$19</f>
        <v>0</v>
      </c>
      <c r="I1901">
        <f>(FINTERP('STAGE-STORAGE'!$D$4:$D$54,'STAGE-STORAGE'!$A$4:$A$54,H1901))</f>
        <v>0</v>
      </c>
    </row>
    <row r="1902" spans="1:9" x14ac:dyDescent="0.25">
      <c r="A1902">
        <v>1899</v>
      </c>
      <c r="B1902" s="132">
        <f t="shared" si="119"/>
        <v>316.33333333333331</v>
      </c>
      <c r="C1902" s="162">
        <f>IF(B1902&lt;(MAX(USER_INPUT!$J$14:$J$2000)),FINTERP(USER_INPUT!$J$14:$J$2000,USER_INPUT!$K$14:$K$2000,HYDROGRAPH!B1902),0)</f>
        <v>0</v>
      </c>
      <c r="D1902" s="132">
        <f t="shared" si="118"/>
        <v>0</v>
      </c>
      <c r="E1902" s="162">
        <f t="shared" si="120"/>
        <v>0</v>
      </c>
      <c r="F1902" s="162">
        <f t="shared" si="121"/>
        <v>0</v>
      </c>
      <c r="G1902" s="162">
        <f>FINTERP(REFERENCE!$W$17:$W$67,REFERENCE!$V$17:$V$67,HYDROGRAPH!F1902)</f>
        <v>0</v>
      </c>
      <c r="H1902" s="132">
        <f>(F1902-G1902)/2*REFERENCE!$P$19</f>
        <v>0</v>
      </c>
      <c r="I1902">
        <f>(FINTERP('STAGE-STORAGE'!$D$4:$D$54,'STAGE-STORAGE'!$A$4:$A$54,H1902))</f>
        <v>0</v>
      </c>
    </row>
    <row r="1903" spans="1:9" x14ac:dyDescent="0.25">
      <c r="A1903">
        <v>1900</v>
      </c>
      <c r="B1903" s="132">
        <f t="shared" si="119"/>
        <v>316.5</v>
      </c>
      <c r="C1903" s="162">
        <f>IF(B1903&lt;(MAX(USER_INPUT!$J$14:$J$2000)),FINTERP(USER_INPUT!$J$14:$J$2000,USER_INPUT!$K$14:$K$2000,HYDROGRAPH!B1903),0)</f>
        <v>0</v>
      </c>
      <c r="D1903" s="132">
        <f t="shared" si="118"/>
        <v>0</v>
      </c>
      <c r="E1903" s="162">
        <f t="shared" si="120"/>
        <v>0</v>
      </c>
      <c r="F1903" s="162">
        <f t="shared" si="121"/>
        <v>0</v>
      </c>
      <c r="G1903" s="162">
        <f>FINTERP(REFERENCE!$W$17:$W$67,REFERENCE!$V$17:$V$67,HYDROGRAPH!F1903)</f>
        <v>0</v>
      </c>
      <c r="H1903" s="132">
        <f>(F1903-G1903)/2*REFERENCE!$P$19</f>
        <v>0</v>
      </c>
      <c r="I1903">
        <f>(FINTERP('STAGE-STORAGE'!$D$4:$D$54,'STAGE-STORAGE'!$A$4:$A$54,H1903))</f>
        <v>0</v>
      </c>
    </row>
    <row r="1904" spans="1:9" x14ac:dyDescent="0.25">
      <c r="A1904">
        <v>1901</v>
      </c>
      <c r="B1904" s="132">
        <f t="shared" si="119"/>
        <v>316.66666666666663</v>
      </c>
      <c r="C1904" s="162">
        <f>IF(B1904&lt;(MAX(USER_INPUT!$J$14:$J$2000)),FINTERP(USER_INPUT!$J$14:$J$2000,USER_INPUT!$K$14:$K$2000,HYDROGRAPH!B1904),0)</f>
        <v>0</v>
      </c>
      <c r="D1904" s="132">
        <f t="shared" si="118"/>
        <v>0</v>
      </c>
      <c r="E1904" s="162">
        <f t="shared" si="120"/>
        <v>0</v>
      </c>
      <c r="F1904" s="162">
        <f t="shared" si="121"/>
        <v>0</v>
      </c>
      <c r="G1904" s="162">
        <f>FINTERP(REFERENCE!$W$17:$W$67,REFERENCE!$V$17:$V$67,HYDROGRAPH!F1904)</f>
        <v>0</v>
      </c>
      <c r="H1904" s="132">
        <f>(F1904-G1904)/2*REFERENCE!$P$19</f>
        <v>0</v>
      </c>
      <c r="I1904">
        <f>(FINTERP('STAGE-STORAGE'!$D$4:$D$54,'STAGE-STORAGE'!$A$4:$A$54,H1904))</f>
        <v>0</v>
      </c>
    </row>
    <row r="1905" spans="1:9" x14ac:dyDescent="0.25">
      <c r="A1905">
        <v>1902</v>
      </c>
      <c r="B1905" s="132">
        <f t="shared" si="119"/>
        <v>316.83333333333331</v>
      </c>
      <c r="C1905" s="162">
        <f>IF(B1905&lt;(MAX(USER_INPUT!$J$14:$J$2000)),FINTERP(USER_INPUT!$J$14:$J$2000,USER_INPUT!$K$14:$K$2000,HYDROGRAPH!B1905),0)</f>
        <v>0</v>
      </c>
      <c r="D1905" s="132">
        <f t="shared" si="118"/>
        <v>0</v>
      </c>
      <c r="E1905" s="162">
        <f t="shared" si="120"/>
        <v>0</v>
      </c>
      <c r="F1905" s="162">
        <f t="shared" si="121"/>
        <v>0</v>
      </c>
      <c r="G1905" s="162">
        <f>FINTERP(REFERENCE!$W$17:$W$67,REFERENCE!$V$17:$V$67,HYDROGRAPH!F1905)</f>
        <v>0</v>
      </c>
      <c r="H1905" s="132">
        <f>(F1905-G1905)/2*REFERENCE!$P$19</f>
        <v>0</v>
      </c>
      <c r="I1905">
        <f>(FINTERP('STAGE-STORAGE'!$D$4:$D$54,'STAGE-STORAGE'!$A$4:$A$54,H1905))</f>
        <v>0</v>
      </c>
    </row>
    <row r="1906" spans="1:9" x14ac:dyDescent="0.25">
      <c r="A1906">
        <v>1903</v>
      </c>
      <c r="B1906" s="132">
        <f t="shared" si="119"/>
        <v>317</v>
      </c>
      <c r="C1906" s="162">
        <f>IF(B1906&lt;(MAX(USER_INPUT!$J$14:$J$2000)),FINTERP(USER_INPUT!$J$14:$J$2000,USER_INPUT!$K$14:$K$2000,HYDROGRAPH!B1906),0)</f>
        <v>0</v>
      </c>
      <c r="D1906" s="132">
        <f t="shared" si="118"/>
        <v>0</v>
      </c>
      <c r="E1906" s="162">
        <f t="shared" si="120"/>
        <v>0</v>
      </c>
      <c r="F1906" s="162">
        <f t="shared" si="121"/>
        <v>0</v>
      </c>
      <c r="G1906" s="162">
        <f>FINTERP(REFERENCE!$W$17:$W$67,REFERENCE!$V$17:$V$67,HYDROGRAPH!F1906)</f>
        <v>0</v>
      </c>
      <c r="H1906" s="132">
        <f>(F1906-G1906)/2*REFERENCE!$P$19</f>
        <v>0</v>
      </c>
      <c r="I1906">
        <f>(FINTERP('STAGE-STORAGE'!$D$4:$D$54,'STAGE-STORAGE'!$A$4:$A$54,H1906))</f>
        <v>0</v>
      </c>
    </row>
    <row r="1907" spans="1:9" x14ac:dyDescent="0.25">
      <c r="A1907">
        <v>1904</v>
      </c>
      <c r="B1907" s="132">
        <f t="shared" si="119"/>
        <v>317.16666666666663</v>
      </c>
      <c r="C1907" s="162">
        <f>IF(B1907&lt;(MAX(USER_INPUT!$J$14:$J$2000)),FINTERP(USER_INPUT!$J$14:$J$2000,USER_INPUT!$K$14:$K$2000,HYDROGRAPH!B1907),0)</f>
        <v>0</v>
      </c>
      <c r="D1907" s="132">
        <f t="shared" si="118"/>
        <v>0</v>
      </c>
      <c r="E1907" s="162">
        <f t="shared" si="120"/>
        <v>0</v>
      </c>
      <c r="F1907" s="162">
        <f t="shared" si="121"/>
        <v>0</v>
      </c>
      <c r="G1907" s="162">
        <f>FINTERP(REFERENCE!$W$17:$W$67,REFERENCE!$V$17:$V$67,HYDROGRAPH!F1907)</f>
        <v>0</v>
      </c>
      <c r="H1907" s="132">
        <f>(F1907-G1907)/2*REFERENCE!$P$19</f>
        <v>0</v>
      </c>
      <c r="I1907">
        <f>(FINTERP('STAGE-STORAGE'!$D$4:$D$54,'STAGE-STORAGE'!$A$4:$A$54,H1907))</f>
        <v>0</v>
      </c>
    </row>
    <row r="1908" spans="1:9" x14ac:dyDescent="0.25">
      <c r="A1908">
        <v>1905</v>
      </c>
      <c r="B1908" s="132">
        <f t="shared" si="119"/>
        <v>317.33333333333331</v>
      </c>
      <c r="C1908" s="162">
        <f>IF(B1908&lt;(MAX(USER_INPUT!$J$14:$J$2000)),FINTERP(USER_INPUT!$J$14:$J$2000,USER_INPUT!$K$14:$K$2000,HYDROGRAPH!B1908),0)</f>
        <v>0</v>
      </c>
      <c r="D1908" s="132">
        <f t="shared" si="118"/>
        <v>0</v>
      </c>
      <c r="E1908" s="162">
        <f t="shared" si="120"/>
        <v>0</v>
      </c>
      <c r="F1908" s="162">
        <f t="shared" si="121"/>
        <v>0</v>
      </c>
      <c r="G1908" s="162">
        <f>FINTERP(REFERENCE!$W$17:$W$67,REFERENCE!$V$17:$V$67,HYDROGRAPH!F1908)</f>
        <v>0</v>
      </c>
      <c r="H1908" s="132">
        <f>(F1908-G1908)/2*REFERENCE!$P$19</f>
        <v>0</v>
      </c>
      <c r="I1908">
        <f>(FINTERP('STAGE-STORAGE'!$D$4:$D$54,'STAGE-STORAGE'!$A$4:$A$54,H1908))</f>
        <v>0</v>
      </c>
    </row>
    <row r="1909" spans="1:9" x14ac:dyDescent="0.25">
      <c r="A1909">
        <v>1906</v>
      </c>
      <c r="B1909" s="132">
        <f t="shared" si="119"/>
        <v>317.5</v>
      </c>
      <c r="C1909" s="162">
        <f>IF(B1909&lt;(MAX(USER_INPUT!$J$14:$J$2000)),FINTERP(USER_INPUT!$J$14:$J$2000,USER_INPUT!$K$14:$K$2000,HYDROGRAPH!B1909),0)</f>
        <v>0</v>
      </c>
      <c r="D1909" s="132">
        <f t="shared" si="118"/>
        <v>0</v>
      </c>
      <c r="E1909" s="162">
        <f t="shared" si="120"/>
        <v>0</v>
      </c>
      <c r="F1909" s="162">
        <f t="shared" si="121"/>
        <v>0</v>
      </c>
      <c r="G1909" s="162">
        <f>FINTERP(REFERENCE!$W$17:$W$67,REFERENCE!$V$17:$V$67,HYDROGRAPH!F1909)</f>
        <v>0</v>
      </c>
      <c r="H1909" s="132">
        <f>(F1909-G1909)/2*REFERENCE!$P$19</f>
        <v>0</v>
      </c>
      <c r="I1909">
        <f>(FINTERP('STAGE-STORAGE'!$D$4:$D$54,'STAGE-STORAGE'!$A$4:$A$54,H1909))</f>
        <v>0</v>
      </c>
    </row>
    <row r="1910" spans="1:9" x14ac:dyDescent="0.25">
      <c r="A1910">
        <v>1907</v>
      </c>
      <c r="B1910" s="132">
        <f t="shared" si="119"/>
        <v>317.66666666666663</v>
      </c>
      <c r="C1910" s="162">
        <f>IF(B1910&lt;(MAX(USER_INPUT!$J$14:$J$2000)),FINTERP(USER_INPUT!$J$14:$J$2000,USER_INPUT!$K$14:$K$2000,HYDROGRAPH!B1910),0)</f>
        <v>0</v>
      </c>
      <c r="D1910" s="132">
        <f t="shared" si="118"/>
        <v>0</v>
      </c>
      <c r="E1910" s="162">
        <f t="shared" si="120"/>
        <v>0</v>
      </c>
      <c r="F1910" s="162">
        <f t="shared" si="121"/>
        <v>0</v>
      </c>
      <c r="G1910" s="162">
        <f>FINTERP(REFERENCE!$W$17:$W$67,REFERENCE!$V$17:$V$67,HYDROGRAPH!F1910)</f>
        <v>0</v>
      </c>
      <c r="H1910" s="132">
        <f>(F1910-G1910)/2*REFERENCE!$P$19</f>
        <v>0</v>
      </c>
      <c r="I1910">
        <f>(FINTERP('STAGE-STORAGE'!$D$4:$D$54,'STAGE-STORAGE'!$A$4:$A$54,H1910))</f>
        <v>0</v>
      </c>
    </row>
    <row r="1911" spans="1:9" x14ac:dyDescent="0.25">
      <c r="A1911">
        <v>1908</v>
      </c>
      <c r="B1911" s="132">
        <f t="shared" si="119"/>
        <v>317.83333333333331</v>
      </c>
      <c r="C1911" s="162">
        <f>IF(B1911&lt;(MAX(USER_INPUT!$J$14:$J$2000)),FINTERP(USER_INPUT!$J$14:$J$2000,USER_INPUT!$K$14:$K$2000,HYDROGRAPH!B1911),0)</f>
        <v>0</v>
      </c>
      <c r="D1911" s="132">
        <f t="shared" si="118"/>
        <v>0</v>
      </c>
      <c r="E1911" s="162">
        <f t="shared" si="120"/>
        <v>0</v>
      </c>
      <c r="F1911" s="162">
        <f t="shared" si="121"/>
        <v>0</v>
      </c>
      <c r="G1911" s="162">
        <f>FINTERP(REFERENCE!$W$17:$W$67,REFERENCE!$V$17:$V$67,HYDROGRAPH!F1911)</f>
        <v>0</v>
      </c>
      <c r="H1911" s="132">
        <f>(F1911-G1911)/2*REFERENCE!$P$19</f>
        <v>0</v>
      </c>
      <c r="I1911">
        <f>(FINTERP('STAGE-STORAGE'!$D$4:$D$54,'STAGE-STORAGE'!$A$4:$A$54,H1911))</f>
        <v>0</v>
      </c>
    </row>
    <row r="1912" spans="1:9" x14ac:dyDescent="0.25">
      <c r="A1912">
        <v>1909</v>
      </c>
      <c r="B1912" s="132">
        <f t="shared" si="119"/>
        <v>318</v>
      </c>
      <c r="C1912" s="162">
        <f>IF(B1912&lt;(MAX(USER_INPUT!$J$14:$J$2000)),FINTERP(USER_INPUT!$J$14:$J$2000,USER_INPUT!$K$14:$K$2000,HYDROGRAPH!B1912),0)</f>
        <v>0</v>
      </c>
      <c r="D1912" s="132">
        <f t="shared" si="118"/>
        <v>0</v>
      </c>
      <c r="E1912" s="162">
        <f t="shared" si="120"/>
        <v>0</v>
      </c>
      <c r="F1912" s="162">
        <f t="shared" si="121"/>
        <v>0</v>
      </c>
      <c r="G1912" s="162">
        <f>FINTERP(REFERENCE!$W$17:$W$67,REFERENCE!$V$17:$V$67,HYDROGRAPH!F1912)</f>
        <v>0</v>
      </c>
      <c r="H1912" s="132">
        <f>(F1912-G1912)/2*REFERENCE!$P$19</f>
        <v>0</v>
      </c>
      <c r="I1912">
        <f>(FINTERP('STAGE-STORAGE'!$D$4:$D$54,'STAGE-STORAGE'!$A$4:$A$54,H1912))</f>
        <v>0</v>
      </c>
    </row>
    <row r="1913" spans="1:9" x14ac:dyDescent="0.25">
      <c r="A1913">
        <v>1910</v>
      </c>
      <c r="B1913" s="132">
        <f t="shared" si="119"/>
        <v>318.16666666666663</v>
      </c>
      <c r="C1913" s="162">
        <f>IF(B1913&lt;(MAX(USER_INPUT!$J$14:$J$2000)),FINTERP(USER_INPUT!$J$14:$J$2000,USER_INPUT!$K$14:$K$2000,HYDROGRAPH!B1913),0)</f>
        <v>0</v>
      </c>
      <c r="D1913" s="132">
        <f t="shared" si="118"/>
        <v>0</v>
      </c>
      <c r="E1913" s="162">
        <f t="shared" si="120"/>
        <v>0</v>
      </c>
      <c r="F1913" s="162">
        <f t="shared" si="121"/>
        <v>0</v>
      </c>
      <c r="G1913" s="162">
        <f>FINTERP(REFERENCE!$W$17:$W$67,REFERENCE!$V$17:$V$67,HYDROGRAPH!F1913)</f>
        <v>0</v>
      </c>
      <c r="H1913" s="132">
        <f>(F1913-G1913)/2*REFERENCE!$P$19</f>
        <v>0</v>
      </c>
      <c r="I1913">
        <f>(FINTERP('STAGE-STORAGE'!$D$4:$D$54,'STAGE-STORAGE'!$A$4:$A$54,H1913))</f>
        <v>0</v>
      </c>
    </row>
    <row r="1914" spans="1:9" x14ac:dyDescent="0.25">
      <c r="A1914">
        <v>1911</v>
      </c>
      <c r="B1914" s="132">
        <f t="shared" si="119"/>
        <v>318.33333333333331</v>
      </c>
      <c r="C1914" s="162">
        <f>IF(B1914&lt;(MAX(USER_INPUT!$J$14:$J$2000)),FINTERP(USER_INPUT!$J$14:$J$2000,USER_INPUT!$K$14:$K$2000,HYDROGRAPH!B1914),0)</f>
        <v>0</v>
      </c>
      <c r="D1914" s="132">
        <f t="shared" si="118"/>
        <v>0</v>
      </c>
      <c r="E1914" s="162">
        <f t="shared" si="120"/>
        <v>0</v>
      </c>
      <c r="F1914" s="162">
        <f t="shared" si="121"/>
        <v>0</v>
      </c>
      <c r="G1914" s="162">
        <f>FINTERP(REFERENCE!$W$17:$W$67,REFERENCE!$V$17:$V$67,HYDROGRAPH!F1914)</f>
        <v>0</v>
      </c>
      <c r="H1914" s="132">
        <f>(F1914-G1914)/2*REFERENCE!$P$19</f>
        <v>0</v>
      </c>
      <c r="I1914">
        <f>(FINTERP('STAGE-STORAGE'!$D$4:$D$54,'STAGE-STORAGE'!$A$4:$A$54,H1914))</f>
        <v>0</v>
      </c>
    </row>
    <row r="1915" spans="1:9" x14ac:dyDescent="0.25">
      <c r="A1915">
        <v>1912</v>
      </c>
      <c r="B1915" s="132">
        <f t="shared" si="119"/>
        <v>318.5</v>
      </c>
      <c r="C1915" s="162">
        <f>IF(B1915&lt;(MAX(USER_INPUT!$J$14:$J$2000)),FINTERP(USER_INPUT!$J$14:$J$2000,USER_INPUT!$K$14:$K$2000,HYDROGRAPH!B1915),0)</f>
        <v>0</v>
      </c>
      <c r="D1915" s="132">
        <f t="shared" si="118"/>
        <v>0</v>
      </c>
      <c r="E1915" s="162">
        <f t="shared" si="120"/>
        <v>0</v>
      </c>
      <c r="F1915" s="162">
        <f t="shared" si="121"/>
        <v>0</v>
      </c>
      <c r="G1915" s="162">
        <f>FINTERP(REFERENCE!$W$17:$W$67,REFERENCE!$V$17:$V$67,HYDROGRAPH!F1915)</f>
        <v>0</v>
      </c>
      <c r="H1915" s="132">
        <f>(F1915-G1915)/2*REFERENCE!$P$19</f>
        <v>0</v>
      </c>
      <c r="I1915">
        <f>(FINTERP('STAGE-STORAGE'!$D$4:$D$54,'STAGE-STORAGE'!$A$4:$A$54,H1915))</f>
        <v>0</v>
      </c>
    </row>
    <row r="1916" spans="1:9" x14ac:dyDescent="0.25">
      <c r="A1916">
        <v>1913</v>
      </c>
      <c r="B1916" s="132">
        <f t="shared" si="119"/>
        <v>318.66666666666663</v>
      </c>
      <c r="C1916" s="162">
        <f>IF(B1916&lt;(MAX(USER_INPUT!$J$14:$J$2000)),FINTERP(USER_INPUT!$J$14:$J$2000,USER_INPUT!$K$14:$K$2000,HYDROGRAPH!B1916),0)</f>
        <v>0</v>
      </c>
      <c r="D1916" s="132">
        <f t="shared" si="118"/>
        <v>0</v>
      </c>
      <c r="E1916" s="162">
        <f t="shared" si="120"/>
        <v>0</v>
      </c>
      <c r="F1916" s="162">
        <f t="shared" si="121"/>
        <v>0</v>
      </c>
      <c r="G1916" s="162">
        <f>FINTERP(REFERENCE!$W$17:$W$67,REFERENCE!$V$17:$V$67,HYDROGRAPH!F1916)</f>
        <v>0</v>
      </c>
      <c r="H1916" s="132">
        <f>(F1916-G1916)/2*REFERENCE!$P$19</f>
        <v>0</v>
      </c>
      <c r="I1916">
        <f>(FINTERP('STAGE-STORAGE'!$D$4:$D$54,'STAGE-STORAGE'!$A$4:$A$54,H1916))</f>
        <v>0</v>
      </c>
    </row>
    <row r="1917" spans="1:9" x14ac:dyDescent="0.25">
      <c r="A1917">
        <v>1914</v>
      </c>
      <c r="B1917" s="132">
        <f t="shared" si="119"/>
        <v>318.83333333333331</v>
      </c>
      <c r="C1917" s="162">
        <f>IF(B1917&lt;(MAX(USER_INPUT!$J$14:$J$2000)),FINTERP(USER_INPUT!$J$14:$J$2000,USER_INPUT!$K$14:$K$2000,HYDROGRAPH!B1917),0)</f>
        <v>0</v>
      </c>
      <c r="D1917" s="132">
        <f t="shared" si="118"/>
        <v>0</v>
      </c>
      <c r="E1917" s="162">
        <f t="shared" si="120"/>
        <v>0</v>
      </c>
      <c r="F1917" s="162">
        <f t="shared" si="121"/>
        <v>0</v>
      </c>
      <c r="G1917" s="162">
        <f>FINTERP(REFERENCE!$W$17:$W$67,REFERENCE!$V$17:$V$67,HYDROGRAPH!F1917)</f>
        <v>0</v>
      </c>
      <c r="H1917" s="132">
        <f>(F1917-G1917)/2*REFERENCE!$P$19</f>
        <v>0</v>
      </c>
      <c r="I1917">
        <f>(FINTERP('STAGE-STORAGE'!$D$4:$D$54,'STAGE-STORAGE'!$A$4:$A$54,H1917))</f>
        <v>0</v>
      </c>
    </row>
    <row r="1918" spans="1:9" x14ac:dyDescent="0.25">
      <c r="A1918">
        <v>1915</v>
      </c>
      <c r="B1918" s="132">
        <f t="shared" si="119"/>
        <v>319</v>
      </c>
      <c r="C1918" s="162">
        <f>IF(B1918&lt;(MAX(USER_INPUT!$J$14:$J$2000)),FINTERP(USER_INPUT!$J$14:$J$2000,USER_INPUT!$K$14:$K$2000,HYDROGRAPH!B1918),0)</f>
        <v>0</v>
      </c>
      <c r="D1918" s="132">
        <f t="shared" si="118"/>
        <v>0</v>
      </c>
      <c r="E1918" s="162">
        <f t="shared" si="120"/>
        <v>0</v>
      </c>
      <c r="F1918" s="162">
        <f t="shared" si="121"/>
        <v>0</v>
      </c>
      <c r="G1918" s="162">
        <f>FINTERP(REFERENCE!$W$17:$W$67,REFERENCE!$V$17:$V$67,HYDROGRAPH!F1918)</f>
        <v>0</v>
      </c>
      <c r="H1918" s="132">
        <f>(F1918-G1918)/2*REFERENCE!$P$19</f>
        <v>0</v>
      </c>
      <c r="I1918">
        <f>(FINTERP('STAGE-STORAGE'!$D$4:$D$54,'STAGE-STORAGE'!$A$4:$A$54,H1918))</f>
        <v>0</v>
      </c>
    </row>
    <row r="1919" spans="1:9" x14ac:dyDescent="0.25">
      <c r="A1919">
        <v>1916</v>
      </c>
      <c r="B1919" s="132">
        <f t="shared" si="119"/>
        <v>319.16666666666663</v>
      </c>
      <c r="C1919" s="162">
        <f>IF(B1919&lt;(MAX(USER_INPUT!$J$14:$J$2000)),FINTERP(USER_INPUT!$J$14:$J$2000,USER_INPUT!$K$14:$K$2000,HYDROGRAPH!B1919),0)</f>
        <v>0</v>
      </c>
      <c r="D1919" s="132">
        <f t="shared" si="118"/>
        <v>0</v>
      </c>
      <c r="E1919" s="162">
        <f t="shared" si="120"/>
        <v>0</v>
      </c>
      <c r="F1919" s="162">
        <f t="shared" si="121"/>
        <v>0</v>
      </c>
      <c r="G1919" s="162">
        <f>FINTERP(REFERENCE!$W$17:$W$67,REFERENCE!$V$17:$V$67,HYDROGRAPH!F1919)</f>
        <v>0</v>
      </c>
      <c r="H1919" s="132">
        <f>(F1919-G1919)/2*REFERENCE!$P$19</f>
        <v>0</v>
      </c>
      <c r="I1919">
        <f>(FINTERP('STAGE-STORAGE'!$D$4:$D$54,'STAGE-STORAGE'!$A$4:$A$54,H1919))</f>
        <v>0</v>
      </c>
    </row>
    <row r="1920" spans="1:9" x14ac:dyDescent="0.25">
      <c r="A1920">
        <v>1917</v>
      </c>
      <c r="B1920" s="132">
        <f t="shared" si="119"/>
        <v>319.33333333333331</v>
      </c>
      <c r="C1920" s="162">
        <f>IF(B1920&lt;(MAX(USER_INPUT!$J$14:$J$2000)),FINTERP(USER_INPUT!$J$14:$J$2000,USER_INPUT!$K$14:$K$2000,HYDROGRAPH!B1920),0)</f>
        <v>0</v>
      </c>
      <c r="D1920" s="132">
        <f t="shared" si="118"/>
        <v>0</v>
      </c>
      <c r="E1920" s="162">
        <f t="shared" si="120"/>
        <v>0</v>
      </c>
      <c r="F1920" s="162">
        <f t="shared" si="121"/>
        <v>0</v>
      </c>
      <c r="G1920" s="162">
        <f>FINTERP(REFERENCE!$W$17:$W$67,REFERENCE!$V$17:$V$67,HYDROGRAPH!F1920)</f>
        <v>0</v>
      </c>
      <c r="H1920" s="132">
        <f>(F1920-G1920)/2*REFERENCE!$P$19</f>
        <v>0</v>
      </c>
      <c r="I1920">
        <f>(FINTERP('STAGE-STORAGE'!$D$4:$D$54,'STAGE-STORAGE'!$A$4:$A$54,H1920))</f>
        <v>0</v>
      </c>
    </row>
    <row r="1921" spans="1:9" x14ac:dyDescent="0.25">
      <c r="A1921">
        <v>1918</v>
      </c>
      <c r="B1921" s="132">
        <f t="shared" si="119"/>
        <v>319.5</v>
      </c>
      <c r="C1921" s="162">
        <f>IF(B1921&lt;(MAX(USER_INPUT!$J$14:$J$2000)),FINTERP(USER_INPUT!$J$14:$J$2000,USER_INPUT!$K$14:$K$2000,HYDROGRAPH!B1921),0)</f>
        <v>0</v>
      </c>
      <c r="D1921" s="132">
        <f t="shared" si="118"/>
        <v>0</v>
      </c>
      <c r="E1921" s="162">
        <f t="shared" si="120"/>
        <v>0</v>
      </c>
      <c r="F1921" s="162">
        <f t="shared" si="121"/>
        <v>0</v>
      </c>
      <c r="G1921" s="162">
        <f>FINTERP(REFERENCE!$W$17:$W$67,REFERENCE!$V$17:$V$67,HYDROGRAPH!F1921)</f>
        <v>0</v>
      </c>
      <c r="H1921" s="132">
        <f>(F1921-G1921)/2*REFERENCE!$P$19</f>
        <v>0</v>
      </c>
      <c r="I1921">
        <f>(FINTERP('STAGE-STORAGE'!$D$4:$D$54,'STAGE-STORAGE'!$A$4:$A$54,H1921))</f>
        <v>0</v>
      </c>
    </row>
    <row r="1922" spans="1:9" x14ac:dyDescent="0.25">
      <c r="A1922">
        <v>1919</v>
      </c>
      <c r="B1922" s="132">
        <f t="shared" si="119"/>
        <v>319.66666666666663</v>
      </c>
      <c r="C1922" s="162">
        <f>IF(B1922&lt;(MAX(USER_INPUT!$J$14:$J$2000)),FINTERP(USER_INPUT!$J$14:$J$2000,USER_INPUT!$K$14:$K$2000,HYDROGRAPH!B1922),0)</f>
        <v>0</v>
      </c>
      <c r="D1922" s="132">
        <f t="shared" si="118"/>
        <v>0</v>
      </c>
      <c r="E1922" s="162">
        <f t="shared" si="120"/>
        <v>0</v>
      </c>
      <c r="F1922" s="162">
        <f t="shared" si="121"/>
        <v>0</v>
      </c>
      <c r="G1922" s="162">
        <f>FINTERP(REFERENCE!$W$17:$W$67,REFERENCE!$V$17:$V$67,HYDROGRAPH!F1922)</f>
        <v>0</v>
      </c>
      <c r="H1922" s="132">
        <f>(F1922-G1922)/2*REFERENCE!$P$19</f>
        <v>0</v>
      </c>
      <c r="I1922">
        <f>(FINTERP('STAGE-STORAGE'!$D$4:$D$54,'STAGE-STORAGE'!$A$4:$A$54,H1922))</f>
        <v>0</v>
      </c>
    </row>
    <row r="1923" spans="1:9" x14ac:dyDescent="0.25">
      <c r="A1923">
        <v>1920</v>
      </c>
      <c r="B1923" s="132">
        <f t="shared" si="119"/>
        <v>319.83333333333331</v>
      </c>
      <c r="C1923" s="162">
        <f>IF(B1923&lt;(MAX(USER_INPUT!$J$14:$J$2000)),FINTERP(USER_INPUT!$J$14:$J$2000,USER_INPUT!$K$14:$K$2000,HYDROGRAPH!B1923),0)</f>
        <v>0</v>
      </c>
      <c r="D1923" s="132">
        <f t="shared" si="118"/>
        <v>0</v>
      </c>
      <c r="E1923" s="162">
        <f t="shared" si="120"/>
        <v>0</v>
      </c>
      <c r="F1923" s="162">
        <f t="shared" si="121"/>
        <v>0</v>
      </c>
      <c r="G1923" s="162">
        <f>FINTERP(REFERENCE!$W$17:$W$67,REFERENCE!$V$17:$V$67,HYDROGRAPH!F1923)</f>
        <v>0</v>
      </c>
      <c r="H1923" s="132">
        <f>(F1923-G1923)/2*REFERENCE!$P$19</f>
        <v>0</v>
      </c>
      <c r="I1923">
        <f>(FINTERP('STAGE-STORAGE'!$D$4:$D$54,'STAGE-STORAGE'!$A$4:$A$54,H1923))</f>
        <v>0</v>
      </c>
    </row>
    <row r="1924" spans="1:9" x14ac:dyDescent="0.25">
      <c r="A1924">
        <v>1921</v>
      </c>
      <c r="B1924" s="132">
        <f t="shared" si="119"/>
        <v>320</v>
      </c>
      <c r="C1924" s="162">
        <f>IF(B1924&lt;(MAX(USER_INPUT!$J$14:$J$2000)),FINTERP(USER_INPUT!$J$14:$J$2000,USER_INPUT!$K$14:$K$2000,HYDROGRAPH!B1924),0)</f>
        <v>0</v>
      </c>
      <c r="D1924" s="132">
        <f t="shared" si="118"/>
        <v>0</v>
      </c>
      <c r="E1924" s="162">
        <f t="shared" si="120"/>
        <v>0</v>
      </c>
      <c r="F1924" s="162">
        <f t="shared" si="121"/>
        <v>0</v>
      </c>
      <c r="G1924" s="162">
        <f>FINTERP(REFERENCE!$W$17:$W$67,REFERENCE!$V$17:$V$67,HYDROGRAPH!F1924)</f>
        <v>0</v>
      </c>
      <c r="H1924" s="132">
        <f>(F1924-G1924)/2*REFERENCE!$P$19</f>
        <v>0</v>
      </c>
      <c r="I1924">
        <f>(FINTERP('STAGE-STORAGE'!$D$4:$D$54,'STAGE-STORAGE'!$A$4:$A$54,H1924))</f>
        <v>0</v>
      </c>
    </row>
    <row r="1925" spans="1:9" x14ac:dyDescent="0.25">
      <c r="A1925">
        <v>1922</v>
      </c>
      <c r="B1925" s="132">
        <f t="shared" si="119"/>
        <v>320.16666666666663</v>
      </c>
      <c r="C1925" s="162">
        <f>IF(B1925&lt;(MAX(USER_INPUT!$J$14:$J$2000)),FINTERP(USER_INPUT!$J$14:$J$2000,USER_INPUT!$K$14:$K$2000,HYDROGRAPH!B1925),0)</f>
        <v>0</v>
      </c>
      <c r="D1925" s="132">
        <f t="shared" ref="D1925:D1988" si="122">C1925+C1926</f>
        <v>0</v>
      </c>
      <c r="E1925" s="162">
        <f t="shared" si="120"/>
        <v>0</v>
      </c>
      <c r="F1925" s="162">
        <f t="shared" si="121"/>
        <v>0</v>
      </c>
      <c r="G1925" s="162">
        <f>FINTERP(REFERENCE!$W$17:$W$67,REFERENCE!$V$17:$V$67,HYDROGRAPH!F1925)</f>
        <v>0</v>
      </c>
      <c r="H1925" s="132">
        <f>(F1925-G1925)/2*REFERENCE!$P$19</f>
        <v>0</v>
      </c>
      <c r="I1925">
        <f>(FINTERP('STAGE-STORAGE'!$D$4:$D$54,'STAGE-STORAGE'!$A$4:$A$54,H1925))</f>
        <v>0</v>
      </c>
    </row>
    <row r="1926" spans="1:9" x14ac:dyDescent="0.25">
      <c r="A1926">
        <v>1923</v>
      </c>
      <c r="B1926" s="132">
        <f t="shared" si="119"/>
        <v>320.33333333333331</v>
      </c>
      <c r="C1926" s="162">
        <f>IF(B1926&lt;(MAX(USER_INPUT!$J$14:$J$2000)),FINTERP(USER_INPUT!$J$14:$J$2000,USER_INPUT!$K$14:$K$2000,HYDROGRAPH!B1926),0)</f>
        <v>0</v>
      </c>
      <c r="D1926" s="132">
        <f t="shared" si="122"/>
        <v>0</v>
      </c>
      <c r="E1926" s="162">
        <f t="shared" si="120"/>
        <v>0</v>
      </c>
      <c r="F1926" s="162">
        <f t="shared" si="121"/>
        <v>0</v>
      </c>
      <c r="G1926" s="162">
        <f>FINTERP(REFERENCE!$W$17:$W$67,REFERENCE!$V$17:$V$67,HYDROGRAPH!F1926)</f>
        <v>0</v>
      </c>
      <c r="H1926" s="132">
        <f>(F1926-G1926)/2*REFERENCE!$P$19</f>
        <v>0</v>
      </c>
      <c r="I1926">
        <f>(FINTERP('STAGE-STORAGE'!$D$4:$D$54,'STAGE-STORAGE'!$A$4:$A$54,H1926))</f>
        <v>0</v>
      </c>
    </row>
    <row r="1927" spans="1:9" x14ac:dyDescent="0.25">
      <c r="A1927">
        <v>1924</v>
      </c>
      <c r="B1927" s="132">
        <f t="shared" ref="B1927:B1990" si="123">$B$5*A1926</f>
        <v>320.5</v>
      </c>
      <c r="C1927" s="162">
        <f>IF(B1927&lt;(MAX(USER_INPUT!$J$14:$J$2000)),FINTERP(USER_INPUT!$J$14:$J$2000,USER_INPUT!$K$14:$K$2000,HYDROGRAPH!B1927),0)</f>
        <v>0</v>
      </c>
      <c r="D1927" s="132">
        <f t="shared" si="122"/>
        <v>0</v>
      </c>
      <c r="E1927" s="162">
        <f t="shared" si="120"/>
        <v>0</v>
      </c>
      <c r="F1927" s="162">
        <f t="shared" si="121"/>
        <v>0</v>
      </c>
      <c r="G1927" s="162">
        <f>FINTERP(REFERENCE!$W$17:$W$67,REFERENCE!$V$17:$V$67,HYDROGRAPH!F1927)</f>
        <v>0</v>
      </c>
      <c r="H1927" s="132">
        <f>(F1927-G1927)/2*REFERENCE!$P$19</f>
        <v>0</v>
      </c>
      <c r="I1927">
        <f>(FINTERP('STAGE-STORAGE'!$D$4:$D$54,'STAGE-STORAGE'!$A$4:$A$54,H1927))</f>
        <v>0</v>
      </c>
    </row>
    <row r="1928" spans="1:9" x14ac:dyDescent="0.25">
      <c r="A1928">
        <v>1925</v>
      </c>
      <c r="B1928" s="132">
        <f t="shared" si="123"/>
        <v>320.66666666666663</v>
      </c>
      <c r="C1928" s="162">
        <f>IF(B1928&lt;(MAX(USER_INPUT!$J$14:$J$2000)),FINTERP(USER_INPUT!$J$14:$J$2000,USER_INPUT!$K$14:$K$2000,HYDROGRAPH!B1928),0)</f>
        <v>0</v>
      </c>
      <c r="D1928" s="132">
        <f t="shared" si="122"/>
        <v>0</v>
      </c>
      <c r="E1928" s="162">
        <f t="shared" si="120"/>
        <v>0</v>
      </c>
      <c r="F1928" s="162">
        <f t="shared" si="121"/>
        <v>0</v>
      </c>
      <c r="G1928" s="162">
        <f>FINTERP(REFERENCE!$W$17:$W$67,REFERENCE!$V$17:$V$67,HYDROGRAPH!F1928)</f>
        <v>0</v>
      </c>
      <c r="H1928" s="132">
        <f>(F1928-G1928)/2*REFERENCE!$P$19</f>
        <v>0</v>
      </c>
      <c r="I1928">
        <f>(FINTERP('STAGE-STORAGE'!$D$4:$D$54,'STAGE-STORAGE'!$A$4:$A$54,H1928))</f>
        <v>0</v>
      </c>
    </row>
    <row r="1929" spans="1:9" x14ac:dyDescent="0.25">
      <c r="A1929">
        <v>1926</v>
      </c>
      <c r="B1929" s="132">
        <f t="shared" si="123"/>
        <v>320.83333333333331</v>
      </c>
      <c r="C1929" s="162">
        <f>IF(B1929&lt;(MAX(USER_INPUT!$J$14:$J$2000)),FINTERP(USER_INPUT!$J$14:$J$2000,USER_INPUT!$K$14:$K$2000,HYDROGRAPH!B1929),0)</f>
        <v>0</v>
      </c>
      <c r="D1929" s="132">
        <f t="shared" si="122"/>
        <v>0</v>
      </c>
      <c r="E1929" s="162">
        <f t="shared" ref="E1929:E1992" si="124">F1928-(2*G1928)</f>
        <v>0</v>
      </c>
      <c r="F1929" s="162">
        <f t="shared" ref="F1929:F1992" si="125">D1929+E1929</f>
        <v>0</v>
      </c>
      <c r="G1929" s="162">
        <f>FINTERP(REFERENCE!$W$17:$W$67,REFERENCE!$V$17:$V$67,HYDROGRAPH!F1929)</f>
        <v>0</v>
      </c>
      <c r="H1929" s="132">
        <f>(F1929-G1929)/2*REFERENCE!$P$19</f>
        <v>0</v>
      </c>
      <c r="I1929">
        <f>(FINTERP('STAGE-STORAGE'!$D$4:$D$54,'STAGE-STORAGE'!$A$4:$A$54,H1929))</f>
        <v>0</v>
      </c>
    </row>
    <row r="1930" spans="1:9" x14ac:dyDescent="0.25">
      <c r="A1930">
        <v>1927</v>
      </c>
      <c r="B1930" s="132">
        <f t="shared" si="123"/>
        <v>321</v>
      </c>
      <c r="C1930" s="162">
        <f>IF(B1930&lt;(MAX(USER_INPUT!$J$14:$J$2000)),FINTERP(USER_INPUT!$J$14:$J$2000,USER_INPUT!$K$14:$K$2000,HYDROGRAPH!B1930),0)</f>
        <v>0</v>
      </c>
      <c r="D1930" s="132">
        <f t="shared" si="122"/>
        <v>0</v>
      </c>
      <c r="E1930" s="162">
        <f t="shared" si="124"/>
        <v>0</v>
      </c>
      <c r="F1930" s="162">
        <f t="shared" si="125"/>
        <v>0</v>
      </c>
      <c r="G1930" s="162">
        <f>FINTERP(REFERENCE!$W$17:$W$67,REFERENCE!$V$17:$V$67,HYDROGRAPH!F1930)</f>
        <v>0</v>
      </c>
      <c r="H1930" s="132">
        <f>(F1930-G1930)/2*REFERENCE!$P$19</f>
        <v>0</v>
      </c>
      <c r="I1930">
        <f>(FINTERP('STAGE-STORAGE'!$D$4:$D$54,'STAGE-STORAGE'!$A$4:$A$54,H1930))</f>
        <v>0</v>
      </c>
    </row>
    <row r="1931" spans="1:9" x14ac:dyDescent="0.25">
      <c r="A1931">
        <v>1928</v>
      </c>
      <c r="B1931" s="132">
        <f t="shared" si="123"/>
        <v>321.16666666666663</v>
      </c>
      <c r="C1931" s="162">
        <f>IF(B1931&lt;(MAX(USER_INPUT!$J$14:$J$2000)),FINTERP(USER_INPUT!$J$14:$J$2000,USER_INPUT!$K$14:$K$2000,HYDROGRAPH!B1931),0)</f>
        <v>0</v>
      </c>
      <c r="D1931" s="132">
        <f t="shared" si="122"/>
        <v>0</v>
      </c>
      <c r="E1931" s="162">
        <f t="shared" si="124"/>
        <v>0</v>
      </c>
      <c r="F1931" s="162">
        <f t="shared" si="125"/>
        <v>0</v>
      </c>
      <c r="G1931" s="162">
        <f>FINTERP(REFERENCE!$W$17:$W$67,REFERENCE!$V$17:$V$67,HYDROGRAPH!F1931)</f>
        <v>0</v>
      </c>
      <c r="H1931" s="132">
        <f>(F1931-G1931)/2*REFERENCE!$P$19</f>
        <v>0</v>
      </c>
      <c r="I1931">
        <f>(FINTERP('STAGE-STORAGE'!$D$4:$D$54,'STAGE-STORAGE'!$A$4:$A$54,H1931))</f>
        <v>0</v>
      </c>
    </row>
    <row r="1932" spans="1:9" x14ac:dyDescent="0.25">
      <c r="A1932">
        <v>1929</v>
      </c>
      <c r="B1932" s="132">
        <f t="shared" si="123"/>
        <v>321.33333333333331</v>
      </c>
      <c r="C1932" s="162">
        <f>IF(B1932&lt;(MAX(USER_INPUT!$J$14:$J$2000)),FINTERP(USER_INPUT!$J$14:$J$2000,USER_INPUT!$K$14:$K$2000,HYDROGRAPH!B1932),0)</f>
        <v>0</v>
      </c>
      <c r="D1932" s="132">
        <f t="shared" si="122"/>
        <v>0</v>
      </c>
      <c r="E1932" s="162">
        <f t="shared" si="124"/>
        <v>0</v>
      </c>
      <c r="F1932" s="162">
        <f t="shared" si="125"/>
        <v>0</v>
      </c>
      <c r="G1932" s="162">
        <f>FINTERP(REFERENCE!$W$17:$W$67,REFERENCE!$V$17:$V$67,HYDROGRAPH!F1932)</f>
        <v>0</v>
      </c>
      <c r="H1932" s="132">
        <f>(F1932-G1932)/2*REFERENCE!$P$19</f>
        <v>0</v>
      </c>
      <c r="I1932">
        <f>(FINTERP('STAGE-STORAGE'!$D$4:$D$54,'STAGE-STORAGE'!$A$4:$A$54,H1932))</f>
        <v>0</v>
      </c>
    </row>
    <row r="1933" spans="1:9" x14ac:dyDescent="0.25">
      <c r="A1933">
        <v>1930</v>
      </c>
      <c r="B1933" s="132">
        <f t="shared" si="123"/>
        <v>321.5</v>
      </c>
      <c r="C1933" s="162">
        <f>IF(B1933&lt;(MAX(USER_INPUT!$J$14:$J$2000)),FINTERP(USER_INPUT!$J$14:$J$2000,USER_INPUT!$K$14:$K$2000,HYDROGRAPH!B1933),0)</f>
        <v>0</v>
      </c>
      <c r="D1933" s="132">
        <f t="shared" si="122"/>
        <v>0</v>
      </c>
      <c r="E1933" s="162">
        <f t="shared" si="124"/>
        <v>0</v>
      </c>
      <c r="F1933" s="162">
        <f t="shared" si="125"/>
        <v>0</v>
      </c>
      <c r="G1933" s="162">
        <f>FINTERP(REFERENCE!$W$17:$W$67,REFERENCE!$V$17:$V$67,HYDROGRAPH!F1933)</f>
        <v>0</v>
      </c>
      <c r="H1933" s="132">
        <f>(F1933-G1933)/2*REFERENCE!$P$19</f>
        <v>0</v>
      </c>
      <c r="I1933">
        <f>(FINTERP('STAGE-STORAGE'!$D$4:$D$54,'STAGE-STORAGE'!$A$4:$A$54,H1933))</f>
        <v>0</v>
      </c>
    </row>
    <row r="1934" spans="1:9" x14ac:dyDescent="0.25">
      <c r="A1934">
        <v>1931</v>
      </c>
      <c r="B1934" s="132">
        <f t="shared" si="123"/>
        <v>321.66666666666663</v>
      </c>
      <c r="C1934" s="162">
        <f>IF(B1934&lt;(MAX(USER_INPUT!$J$14:$J$2000)),FINTERP(USER_INPUT!$J$14:$J$2000,USER_INPUT!$K$14:$K$2000,HYDROGRAPH!B1934),0)</f>
        <v>0</v>
      </c>
      <c r="D1934" s="132">
        <f t="shared" si="122"/>
        <v>0</v>
      </c>
      <c r="E1934" s="162">
        <f t="shared" si="124"/>
        <v>0</v>
      </c>
      <c r="F1934" s="162">
        <f t="shared" si="125"/>
        <v>0</v>
      </c>
      <c r="G1934" s="162">
        <f>FINTERP(REFERENCE!$W$17:$W$67,REFERENCE!$V$17:$V$67,HYDROGRAPH!F1934)</f>
        <v>0</v>
      </c>
      <c r="H1934" s="132">
        <f>(F1934-G1934)/2*REFERENCE!$P$19</f>
        <v>0</v>
      </c>
      <c r="I1934">
        <f>(FINTERP('STAGE-STORAGE'!$D$4:$D$54,'STAGE-STORAGE'!$A$4:$A$54,H1934))</f>
        <v>0</v>
      </c>
    </row>
    <row r="1935" spans="1:9" x14ac:dyDescent="0.25">
      <c r="A1935">
        <v>1932</v>
      </c>
      <c r="B1935" s="132">
        <f t="shared" si="123"/>
        <v>321.83333333333331</v>
      </c>
      <c r="C1935" s="162">
        <f>IF(B1935&lt;(MAX(USER_INPUT!$J$14:$J$2000)),FINTERP(USER_INPUT!$J$14:$J$2000,USER_INPUT!$K$14:$K$2000,HYDROGRAPH!B1935),0)</f>
        <v>0</v>
      </c>
      <c r="D1935" s="132">
        <f t="shared" si="122"/>
        <v>0</v>
      </c>
      <c r="E1935" s="162">
        <f t="shared" si="124"/>
        <v>0</v>
      </c>
      <c r="F1935" s="162">
        <f t="shared" si="125"/>
        <v>0</v>
      </c>
      <c r="G1935" s="162">
        <f>FINTERP(REFERENCE!$W$17:$W$67,REFERENCE!$V$17:$V$67,HYDROGRAPH!F1935)</f>
        <v>0</v>
      </c>
      <c r="H1935" s="132">
        <f>(F1935-G1935)/2*REFERENCE!$P$19</f>
        <v>0</v>
      </c>
      <c r="I1935">
        <f>(FINTERP('STAGE-STORAGE'!$D$4:$D$54,'STAGE-STORAGE'!$A$4:$A$54,H1935))</f>
        <v>0</v>
      </c>
    </row>
    <row r="1936" spans="1:9" x14ac:dyDescent="0.25">
      <c r="A1936">
        <v>1933</v>
      </c>
      <c r="B1936" s="132">
        <f t="shared" si="123"/>
        <v>322</v>
      </c>
      <c r="C1936" s="162">
        <f>IF(B1936&lt;(MAX(USER_INPUT!$J$14:$J$2000)),FINTERP(USER_INPUT!$J$14:$J$2000,USER_INPUT!$K$14:$K$2000,HYDROGRAPH!B1936),0)</f>
        <v>0</v>
      </c>
      <c r="D1936" s="132">
        <f t="shared" si="122"/>
        <v>0</v>
      </c>
      <c r="E1936" s="162">
        <f t="shared" si="124"/>
        <v>0</v>
      </c>
      <c r="F1936" s="162">
        <f t="shared" si="125"/>
        <v>0</v>
      </c>
      <c r="G1936" s="162">
        <f>FINTERP(REFERENCE!$W$17:$W$67,REFERENCE!$V$17:$V$67,HYDROGRAPH!F1936)</f>
        <v>0</v>
      </c>
      <c r="H1936" s="132">
        <f>(F1936-G1936)/2*REFERENCE!$P$19</f>
        <v>0</v>
      </c>
      <c r="I1936">
        <f>(FINTERP('STAGE-STORAGE'!$D$4:$D$54,'STAGE-STORAGE'!$A$4:$A$54,H1936))</f>
        <v>0</v>
      </c>
    </row>
    <row r="1937" spans="1:9" x14ac:dyDescent="0.25">
      <c r="A1937">
        <v>1934</v>
      </c>
      <c r="B1937" s="132">
        <f t="shared" si="123"/>
        <v>322.16666666666663</v>
      </c>
      <c r="C1937" s="162">
        <f>IF(B1937&lt;(MAX(USER_INPUT!$J$14:$J$2000)),FINTERP(USER_INPUT!$J$14:$J$2000,USER_INPUT!$K$14:$K$2000,HYDROGRAPH!B1937),0)</f>
        <v>0</v>
      </c>
      <c r="D1937" s="132">
        <f t="shared" si="122"/>
        <v>0</v>
      </c>
      <c r="E1937" s="162">
        <f t="shared" si="124"/>
        <v>0</v>
      </c>
      <c r="F1937" s="162">
        <f t="shared" si="125"/>
        <v>0</v>
      </c>
      <c r="G1937" s="162">
        <f>FINTERP(REFERENCE!$W$17:$W$67,REFERENCE!$V$17:$V$67,HYDROGRAPH!F1937)</f>
        <v>0</v>
      </c>
      <c r="H1937" s="132">
        <f>(F1937-G1937)/2*REFERENCE!$P$19</f>
        <v>0</v>
      </c>
      <c r="I1937">
        <f>(FINTERP('STAGE-STORAGE'!$D$4:$D$54,'STAGE-STORAGE'!$A$4:$A$54,H1937))</f>
        <v>0</v>
      </c>
    </row>
    <row r="1938" spans="1:9" x14ac:dyDescent="0.25">
      <c r="A1938">
        <v>1935</v>
      </c>
      <c r="B1938" s="132">
        <f t="shared" si="123"/>
        <v>322.33333333333331</v>
      </c>
      <c r="C1938" s="162">
        <f>IF(B1938&lt;(MAX(USER_INPUT!$J$14:$J$2000)),FINTERP(USER_INPUT!$J$14:$J$2000,USER_INPUT!$K$14:$K$2000,HYDROGRAPH!B1938),0)</f>
        <v>0</v>
      </c>
      <c r="D1938" s="132">
        <f t="shared" si="122"/>
        <v>0</v>
      </c>
      <c r="E1938" s="162">
        <f t="shared" si="124"/>
        <v>0</v>
      </c>
      <c r="F1938" s="162">
        <f t="shared" si="125"/>
        <v>0</v>
      </c>
      <c r="G1938" s="162">
        <f>FINTERP(REFERENCE!$W$17:$W$67,REFERENCE!$V$17:$V$67,HYDROGRAPH!F1938)</f>
        <v>0</v>
      </c>
      <c r="H1938" s="132">
        <f>(F1938-G1938)/2*REFERENCE!$P$19</f>
        <v>0</v>
      </c>
      <c r="I1938">
        <f>(FINTERP('STAGE-STORAGE'!$D$4:$D$54,'STAGE-STORAGE'!$A$4:$A$54,H1938))</f>
        <v>0</v>
      </c>
    </row>
    <row r="1939" spans="1:9" x14ac:dyDescent="0.25">
      <c r="A1939">
        <v>1936</v>
      </c>
      <c r="B1939" s="132">
        <f t="shared" si="123"/>
        <v>322.5</v>
      </c>
      <c r="C1939" s="162">
        <f>IF(B1939&lt;(MAX(USER_INPUT!$J$14:$J$2000)),FINTERP(USER_INPUT!$J$14:$J$2000,USER_INPUT!$K$14:$K$2000,HYDROGRAPH!B1939),0)</f>
        <v>0</v>
      </c>
      <c r="D1939" s="132">
        <f t="shared" si="122"/>
        <v>0</v>
      </c>
      <c r="E1939" s="162">
        <f t="shared" si="124"/>
        <v>0</v>
      </c>
      <c r="F1939" s="162">
        <f t="shared" si="125"/>
        <v>0</v>
      </c>
      <c r="G1939" s="162">
        <f>FINTERP(REFERENCE!$W$17:$W$67,REFERENCE!$V$17:$V$67,HYDROGRAPH!F1939)</f>
        <v>0</v>
      </c>
      <c r="H1939" s="132">
        <f>(F1939-G1939)/2*REFERENCE!$P$19</f>
        <v>0</v>
      </c>
      <c r="I1939">
        <f>(FINTERP('STAGE-STORAGE'!$D$4:$D$54,'STAGE-STORAGE'!$A$4:$A$54,H1939))</f>
        <v>0</v>
      </c>
    </row>
    <row r="1940" spans="1:9" x14ac:dyDescent="0.25">
      <c r="A1940">
        <v>1937</v>
      </c>
      <c r="B1940" s="132">
        <f t="shared" si="123"/>
        <v>322.66666666666663</v>
      </c>
      <c r="C1940" s="162">
        <f>IF(B1940&lt;(MAX(USER_INPUT!$J$14:$J$2000)),FINTERP(USER_INPUT!$J$14:$J$2000,USER_INPUT!$K$14:$K$2000,HYDROGRAPH!B1940),0)</f>
        <v>0</v>
      </c>
      <c r="D1940" s="132">
        <f t="shared" si="122"/>
        <v>0</v>
      </c>
      <c r="E1940" s="162">
        <f t="shared" si="124"/>
        <v>0</v>
      </c>
      <c r="F1940" s="162">
        <f t="shared" si="125"/>
        <v>0</v>
      </c>
      <c r="G1940" s="162">
        <f>FINTERP(REFERENCE!$W$17:$W$67,REFERENCE!$V$17:$V$67,HYDROGRAPH!F1940)</f>
        <v>0</v>
      </c>
      <c r="H1940" s="132">
        <f>(F1940-G1940)/2*REFERENCE!$P$19</f>
        <v>0</v>
      </c>
      <c r="I1940">
        <f>(FINTERP('STAGE-STORAGE'!$D$4:$D$54,'STAGE-STORAGE'!$A$4:$A$54,H1940))</f>
        <v>0</v>
      </c>
    </row>
    <row r="1941" spans="1:9" x14ac:dyDescent="0.25">
      <c r="A1941">
        <v>1938</v>
      </c>
      <c r="B1941" s="132">
        <f t="shared" si="123"/>
        <v>322.83333333333331</v>
      </c>
      <c r="C1941" s="162">
        <f>IF(B1941&lt;(MAX(USER_INPUT!$J$14:$J$2000)),FINTERP(USER_INPUT!$J$14:$J$2000,USER_INPUT!$K$14:$K$2000,HYDROGRAPH!B1941),0)</f>
        <v>0</v>
      </c>
      <c r="D1941" s="132">
        <f t="shared" si="122"/>
        <v>0</v>
      </c>
      <c r="E1941" s="162">
        <f t="shared" si="124"/>
        <v>0</v>
      </c>
      <c r="F1941" s="162">
        <f t="shared" si="125"/>
        <v>0</v>
      </c>
      <c r="G1941" s="162">
        <f>FINTERP(REFERENCE!$W$17:$W$67,REFERENCE!$V$17:$V$67,HYDROGRAPH!F1941)</f>
        <v>0</v>
      </c>
      <c r="H1941" s="132">
        <f>(F1941-G1941)/2*REFERENCE!$P$19</f>
        <v>0</v>
      </c>
      <c r="I1941">
        <f>(FINTERP('STAGE-STORAGE'!$D$4:$D$54,'STAGE-STORAGE'!$A$4:$A$54,H1941))</f>
        <v>0</v>
      </c>
    </row>
    <row r="1942" spans="1:9" x14ac:dyDescent="0.25">
      <c r="A1942">
        <v>1939</v>
      </c>
      <c r="B1942" s="132">
        <f t="shared" si="123"/>
        <v>323</v>
      </c>
      <c r="C1942" s="162">
        <f>IF(B1942&lt;(MAX(USER_INPUT!$J$14:$J$2000)),FINTERP(USER_INPUT!$J$14:$J$2000,USER_INPUT!$K$14:$K$2000,HYDROGRAPH!B1942),0)</f>
        <v>0</v>
      </c>
      <c r="D1942" s="132">
        <f t="shared" si="122"/>
        <v>0</v>
      </c>
      <c r="E1942" s="162">
        <f t="shared" si="124"/>
        <v>0</v>
      </c>
      <c r="F1942" s="162">
        <f t="shared" si="125"/>
        <v>0</v>
      </c>
      <c r="G1942" s="162">
        <f>FINTERP(REFERENCE!$W$17:$W$67,REFERENCE!$V$17:$V$67,HYDROGRAPH!F1942)</f>
        <v>0</v>
      </c>
      <c r="H1942" s="132">
        <f>(F1942-G1942)/2*REFERENCE!$P$19</f>
        <v>0</v>
      </c>
      <c r="I1942">
        <f>(FINTERP('STAGE-STORAGE'!$D$4:$D$54,'STAGE-STORAGE'!$A$4:$A$54,H1942))</f>
        <v>0</v>
      </c>
    </row>
    <row r="1943" spans="1:9" x14ac:dyDescent="0.25">
      <c r="A1943">
        <v>1940</v>
      </c>
      <c r="B1943" s="132">
        <f t="shared" si="123"/>
        <v>323.16666666666663</v>
      </c>
      <c r="C1943" s="162">
        <f>IF(B1943&lt;(MAX(USER_INPUT!$J$14:$J$2000)),FINTERP(USER_INPUT!$J$14:$J$2000,USER_INPUT!$K$14:$K$2000,HYDROGRAPH!B1943),0)</f>
        <v>0</v>
      </c>
      <c r="D1943" s="132">
        <f t="shared" si="122"/>
        <v>0</v>
      </c>
      <c r="E1943" s="162">
        <f t="shared" si="124"/>
        <v>0</v>
      </c>
      <c r="F1943" s="162">
        <f t="shared" si="125"/>
        <v>0</v>
      </c>
      <c r="G1943" s="162">
        <f>FINTERP(REFERENCE!$W$17:$W$67,REFERENCE!$V$17:$V$67,HYDROGRAPH!F1943)</f>
        <v>0</v>
      </c>
      <c r="H1943" s="132">
        <f>(F1943-G1943)/2*REFERENCE!$P$19</f>
        <v>0</v>
      </c>
      <c r="I1943">
        <f>(FINTERP('STAGE-STORAGE'!$D$4:$D$54,'STAGE-STORAGE'!$A$4:$A$54,H1943))</f>
        <v>0</v>
      </c>
    </row>
    <row r="1944" spans="1:9" x14ac:dyDescent="0.25">
      <c r="A1944">
        <v>1941</v>
      </c>
      <c r="B1944" s="132">
        <f t="shared" si="123"/>
        <v>323.33333333333331</v>
      </c>
      <c r="C1944" s="162">
        <f>IF(B1944&lt;(MAX(USER_INPUT!$J$14:$J$2000)),FINTERP(USER_INPUT!$J$14:$J$2000,USER_INPUT!$K$14:$K$2000,HYDROGRAPH!B1944),0)</f>
        <v>0</v>
      </c>
      <c r="D1944" s="132">
        <f t="shared" si="122"/>
        <v>0</v>
      </c>
      <c r="E1944" s="162">
        <f t="shared" si="124"/>
        <v>0</v>
      </c>
      <c r="F1944" s="162">
        <f t="shared" si="125"/>
        <v>0</v>
      </c>
      <c r="G1944" s="162">
        <f>FINTERP(REFERENCE!$W$17:$W$67,REFERENCE!$V$17:$V$67,HYDROGRAPH!F1944)</f>
        <v>0</v>
      </c>
      <c r="H1944" s="132">
        <f>(F1944-G1944)/2*REFERENCE!$P$19</f>
        <v>0</v>
      </c>
      <c r="I1944">
        <f>(FINTERP('STAGE-STORAGE'!$D$4:$D$54,'STAGE-STORAGE'!$A$4:$A$54,H1944))</f>
        <v>0</v>
      </c>
    </row>
    <row r="1945" spans="1:9" x14ac:dyDescent="0.25">
      <c r="A1945">
        <v>1942</v>
      </c>
      <c r="B1945" s="132">
        <f t="shared" si="123"/>
        <v>323.5</v>
      </c>
      <c r="C1945" s="162">
        <f>IF(B1945&lt;(MAX(USER_INPUT!$J$14:$J$2000)),FINTERP(USER_INPUT!$J$14:$J$2000,USER_INPUT!$K$14:$K$2000,HYDROGRAPH!B1945),0)</f>
        <v>0</v>
      </c>
      <c r="D1945" s="132">
        <f t="shared" si="122"/>
        <v>0</v>
      </c>
      <c r="E1945" s="162">
        <f t="shared" si="124"/>
        <v>0</v>
      </c>
      <c r="F1945" s="162">
        <f t="shared" si="125"/>
        <v>0</v>
      </c>
      <c r="G1945" s="162">
        <f>FINTERP(REFERENCE!$W$17:$W$67,REFERENCE!$V$17:$V$67,HYDROGRAPH!F1945)</f>
        <v>0</v>
      </c>
      <c r="H1945" s="132">
        <f>(F1945-G1945)/2*REFERENCE!$P$19</f>
        <v>0</v>
      </c>
      <c r="I1945">
        <f>(FINTERP('STAGE-STORAGE'!$D$4:$D$54,'STAGE-STORAGE'!$A$4:$A$54,H1945))</f>
        <v>0</v>
      </c>
    </row>
    <row r="1946" spans="1:9" x14ac:dyDescent="0.25">
      <c r="A1946">
        <v>1943</v>
      </c>
      <c r="B1946" s="132">
        <f t="shared" si="123"/>
        <v>323.66666666666663</v>
      </c>
      <c r="C1946" s="162">
        <f>IF(B1946&lt;(MAX(USER_INPUT!$J$14:$J$2000)),FINTERP(USER_INPUT!$J$14:$J$2000,USER_INPUT!$K$14:$K$2000,HYDROGRAPH!B1946),0)</f>
        <v>0</v>
      </c>
      <c r="D1946" s="132">
        <f t="shared" si="122"/>
        <v>0</v>
      </c>
      <c r="E1946" s="162">
        <f t="shared" si="124"/>
        <v>0</v>
      </c>
      <c r="F1946" s="162">
        <f t="shared" si="125"/>
        <v>0</v>
      </c>
      <c r="G1946" s="162">
        <f>FINTERP(REFERENCE!$W$17:$W$67,REFERENCE!$V$17:$V$67,HYDROGRAPH!F1946)</f>
        <v>0</v>
      </c>
      <c r="H1946" s="132">
        <f>(F1946-G1946)/2*REFERENCE!$P$19</f>
        <v>0</v>
      </c>
      <c r="I1946">
        <f>(FINTERP('STAGE-STORAGE'!$D$4:$D$54,'STAGE-STORAGE'!$A$4:$A$54,H1946))</f>
        <v>0</v>
      </c>
    </row>
    <row r="1947" spans="1:9" x14ac:dyDescent="0.25">
      <c r="A1947">
        <v>1944</v>
      </c>
      <c r="B1947" s="132">
        <f t="shared" si="123"/>
        <v>323.83333333333331</v>
      </c>
      <c r="C1947" s="162">
        <f>IF(B1947&lt;(MAX(USER_INPUT!$J$14:$J$2000)),FINTERP(USER_INPUT!$J$14:$J$2000,USER_INPUT!$K$14:$K$2000,HYDROGRAPH!B1947),0)</f>
        <v>0</v>
      </c>
      <c r="D1947" s="132">
        <f t="shared" si="122"/>
        <v>0</v>
      </c>
      <c r="E1947" s="162">
        <f t="shared" si="124"/>
        <v>0</v>
      </c>
      <c r="F1947" s="162">
        <f t="shared" si="125"/>
        <v>0</v>
      </c>
      <c r="G1947" s="162">
        <f>FINTERP(REFERENCE!$W$17:$W$67,REFERENCE!$V$17:$V$67,HYDROGRAPH!F1947)</f>
        <v>0</v>
      </c>
      <c r="H1947" s="132">
        <f>(F1947-G1947)/2*REFERENCE!$P$19</f>
        <v>0</v>
      </c>
      <c r="I1947">
        <f>(FINTERP('STAGE-STORAGE'!$D$4:$D$54,'STAGE-STORAGE'!$A$4:$A$54,H1947))</f>
        <v>0</v>
      </c>
    </row>
    <row r="1948" spans="1:9" x14ac:dyDescent="0.25">
      <c r="A1948">
        <v>1945</v>
      </c>
      <c r="B1948" s="132">
        <f t="shared" si="123"/>
        <v>324</v>
      </c>
      <c r="C1948" s="162">
        <f>IF(B1948&lt;(MAX(USER_INPUT!$J$14:$J$2000)),FINTERP(USER_INPUT!$J$14:$J$2000,USER_INPUT!$K$14:$K$2000,HYDROGRAPH!B1948),0)</f>
        <v>0</v>
      </c>
      <c r="D1948" s="132">
        <f t="shared" si="122"/>
        <v>0</v>
      </c>
      <c r="E1948" s="162">
        <f t="shared" si="124"/>
        <v>0</v>
      </c>
      <c r="F1948" s="162">
        <f t="shared" si="125"/>
        <v>0</v>
      </c>
      <c r="G1948" s="162">
        <f>FINTERP(REFERENCE!$W$17:$W$67,REFERENCE!$V$17:$V$67,HYDROGRAPH!F1948)</f>
        <v>0</v>
      </c>
      <c r="H1948" s="132">
        <f>(F1948-G1948)/2*REFERENCE!$P$19</f>
        <v>0</v>
      </c>
      <c r="I1948">
        <f>(FINTERP('STAGE-STORAGE'!$D$4:$D$54,'STAGE-STORAGE'!$A$4:$A$54,H1948))</f>
        <v>0</v>
      </c>
    </row>
    <row r="1949" spans="1:9" x14ac:dyDescent="0.25">
      <c r="A1949">
        <v>1946</v>
      </c>
      <c r="B1949" s="132">
        <f t="shared" si="123"/>
        <v>324.16666666666663</v>
      </c>
      <c r="C1949" s="162">
        <f>IF(B1949&lt;(MAX(USER_INPUT!$J$14:$J$2000)),FINTERP(USER_INPUT!$J$14:$J$2000,USER_INPUT!$K$14:$K$2000,HYDROGRAPH!B1949),0)</f>
        <v>0</v>
      </c>
      <c r="D1949" s="132">
        <f t="shared" si="122"/>
        <v>0</v>
      </c>
      <c r="E1949" s="162">
        <f t="shared" si="124"/>
        <v>0</v>
      </c>
      <c r="F1949" s="162">
        <f t="shared" si="125"/>
        <v>0</v>
      </c>
      <c r="G1949" s="162">
        <f>FINTERP(REFERENCE!$W$17:$W$67,REFERENCE!$V$17:$V$67,HYDROGRAPH!F1949)</f>
        <v>0</v>
      </c>
      <c r="H1949" s="132">
        <f>(F1949-G1949)/2*REFERENCE!$P$19</f>
        <v>0</v>
      </c>
      <c r="I1949">
        <f>(FINTERP('STAGE-STORAGE'!$D$4:$D$54,'STAGE-STORAGE'!$A$4:$A$54,H1949))</f>
        <v>0</v>
      </c>
    </row>
    <row r="1950" spans="1:9" x14ac:dyDescent="0.25">
      <c r="A1950">
        <v>1947</v>
      </c>
      <c r="B1950" s="132">
        <f t="shared" si="123"/>
        <v>324.33333333333331</v>
      </c>
      <c r="C1950" s="162">
        <f>IF(B1950&lt;(MAX(USER_INPUT!$J$14:$J$2000)),FINTERP(USER_INPUT!$J$14:$J$2000,USER_INPUT!$K$14:$K$2000,HYDROGRAPH!B1950),0)</f>
        <v>0</v>
      </c>
      <c r="D1950" s="132">
        <f t="shared" si="122"/>
        <v>0</v>
      </c>
      <c r="E1950" s="162">
        <f t="shared" si="124"/>
        <v>0</v>
      </c>
      <c r="F1950" s="162">
        <f t="shared" si="125"/>
        <v>0</v>
      </c>
      <c r="G1950" s="162">
        <f>FINTERP(REFERENCE!$W$17:$W$67,REFERENCE!$V$17:$V$67,HYDROGRAPH!F1950)</f>
        <v>0</v>
      </c>
      <c r="H1950" s="132">
        <f>(F1950-G1950)/2*REFERENCE!$P$19</f>
        <v>0</v>
      </c>
      <c r="I1950">
        <f>(FINTERP('STAGE-STORAGE'!$D$4:$D$54,'STAGE-STORAGE'!$A$4:$A$54,H1950))</f>
        <v>0</v>
      </c>
    </row>
    <row r="1951" spans="1:9" x14ac:dyDescent="0.25">
      <c r="A1951">
        <v>1948</v>
      </c>
      <c r="B1951" s="132">
        <f t="shared" si="123"/>
        <v>324.5</v>
      </c>
      <c r="C1951" s="162">
        <f>IF(B1951&lt;(MAX(USER_INPUT!$J$14:$J$2000)),FINTERP(USER_INPUT!$J$14:$J$2000,USER_INPUT!$K$14:$K$2000,HYDROGRAPH!B1951),0)</f>
        <v>0</v>
      </c>
      <c r="D1951" s="132">
        <f t="shared" si="122"/>
        <v>0</v>
      </c>
      <c r="E1951" s="162">
        <f t="shared" si="124"/>
        <v>0</v>
      </c>
      <c r="F1951" s="162">
        <f t="shared" si="125"/>
        <v>0</v>
      </c>
      <c r="G1951" s="162">
        <f>FINTERP(REFERENCE!$W$17:$W$67,REFERENCE!$V$17:$V$67,HYDROGRAPH!F1951)</f>
        <v>0</v>
      </c>
      <c r="H1951" s="132">
        <f>(F1951-G1951)/2*REFERENCE!$P$19</f>
        <v>0</v>
      </c>
      <c r="I1951">
        <f>(FINTERP('STAGE-STORAGE'!$D$4:$D$54,'STAGE-STORAGE'!$A$4:$A$54,H1951))</f>
        <v>0</v>
      </c>
    </row>
    <row r="1952" spans="1:9" x14ac:dyDescent="0.25">
      <c r="A1952">
        <v>1949</v>
      </c>
      <c r="B1952" s="132">
        <f t="shared" si="123"/>
        <v>324.66666666666663</v>
      </c>
      <c r="C1952" s="162">
        <f>IF(B1952&lt;(MAX(USER_INPUT!$J$14:$J$2000)),FINTERP(USER_INPUT!$J$14:$J$2000,USER_INPUT!$K$14:$K$2000,HYDROGRAPH!B1952),0)</f>
        <v>0</v>
      </c>
      <c r="D1952" s="132">
        <f t="shared" si="122"/>
        <v>0</v>
      </c>
      <c r="E1952" s="162">
        <f t="shared" si="124"/>
        <v>0</v>
      </c>
      <c r="F1952" s="162">
        <f t="shared" si="125"/>
        <v>0</v>
      </c>
      <c r="G1952" s="162">
        <f>FINTERP(REFERENCE!$W$17:$W$67,REFERENCE!$V$17:$V$67,HYDROGRAPH!F1952)</f>
        <v>0</v>
      </c>
      <c r="H1952" s="132">
        <f>(F1952-G1952)/2*REFERENCE!$P$19</f>
        <v>0</v>
      </c>
      <c r="I1952">
        <f>(FINTERP('STAGE-STORAGE'!$D$4:$D$54,'STAGE-STORAGE'!$A$4:$A$54,H1952))</f>
        <v>0</v>
      </c>
    </row>
    <row r="1953" spans="1:9" x14ac:dyDescent="0.25">
      <c r="A1953">
        <v>1950</v>
      </c>
      <c r="B1953" s="132">
        <f t="shared" si="123"/>
        <v>324.83333333333331</v>
      </c>
      <c r="C1953" s="162">
        <f>IF(B1953&lt;(MAX(USER_INPUT!$J$14:$J$2000)),FINTERP(USER_INPUT!$J$14:$J$2000,USER_INPUT!$K$14:$K$2000,HYDROGRAPH!B1953),0)</f>
        <v>0</v>
      </c>
      <c r="D1953" s="132">
        <f t="shared" si="122"/>
        <v>0</v>
      </c>
      <c r="E1953" s="162">
        <f t="shared" si="124"/>
        <v>0</v>
      </c>
      <c r="F1953" s="162">
        <f t="shared" si="125"/>
        <v>0</v>
      </c>
      <c r="G1953" s="162">
        <f>FINTERP(REFERENCE!$W$17:$W$67,REFERENCE!$V$17:$V$67,HYDROGRAPH!F1953)</f>
        <v>0</v>
      </c>
      <c r="H1953" s="132">
        <f>(F1953-G1953)/2*REFERENCE!$P$19</f>
        <v>0</v>
      </c>
      <c r="I1953">
        <f>(FINTERP('STAGE-STORAGE'!$D$4:$D$54,'STAGE-STORAGE'!$A$4:$A$54,H1953))</f>
        <v>0</v>
      </c>
    </row>
    <row r="1954" spans="1:9" x14ac:dyDescent="0.25">
      <c r="A1954">
        <v>1951</v>
      </c>
      <c r="B1954" s="132">
        <f t="shared" si="123"/>
        <v>325</v>
      </c>
      <c r="C1954" s="162">
        <f>IF(B1954&lt;(MAX(USER_INPUT!$J$14:$J$2000)),FINTERP(USER_INPUT!$J$14:$J$2000,USER_INPUT!$K$14:$K$2000,HYDROGRAPH!B1954),0)</f>
        <v>0</v>
      </c>
      <c r="D1954" s="132">
        <f t="shared" si="122"/>
        <v>0</v>
      </c>
      <c r="E1954" s="162">
        <f t="shared" si="124"/>
        <v>0</v>
      </c>
      <c r="F1954" s="162">
        <f t="shared" si="125"/>
        <v>0</v>
      </c>
      <c r="G1954" s="162">
        <f>FINTERP(REFERENCE!$W$17:$W$67,REFERENCE!$V$17:$V$67,HYDROGRAPH!F1954)</f>
        <v>0</v>
      </c>
      <c r="H1954" s="132">
        <f>(F1954-G1954)/2*REFERENCE!$P$19</f>
        <v>0</v>
      </c>
      <c r="I1954">
        <f>(FINTERP('STAGE-STORAGE'!$D$4:$D$54,'STAGE-STORAGE'!$A$4:$A$54,H1954))</f>
        <v>0</v>
      </c>
    </row>
    <row r="1955" spans="1:9" x14ac:dyDescent="0.25">
      <c r="A1955">
        <v>1952</v>
      </c>
      <c r="B1955" s="132">
        <f t="shared" si="123"/>
        <v>325.16666666666663</v>
      </c>
      <c r="C1955" s="162">
        <f>IF(B1955&lt;(MAX(USER_INPUT!$J$14:$J$2000)),FINTERP(USER_INPUT!$J$14:$J$2000,USER_INPUT!$K$14:$K$2000,HYDROGRAPH!B1955),0)</f>
        <v>0</v>
      </c>
      <c r="D1955" s="132">
        <f t="shared" si="122"/>
        <v>0</v>
      </c>
      <c r="E1955" s="162">
        <f t="shared" si="124"/>
        <v>0</v>
      </c>
      <c r="F1955" s="162">
        <f t="shared" si="125"/>
        <v>0</v>
      </c>
      <c r="G1955" s="162">
        <f>FINTERP(REFERENCE!$W$17:$W$67,REFERENCE!$V$17:$V$67,HYDROGRAPH!F1955)</f>
        <v>0</v>
      </c>
      <c r="H1955" s="132">
        <f>(F1955-G1955)/2*REFERENCE!$P$19</f>
        <v>0</v>
      </c>
      <c r="I1955">
        <f>(FINTERP('STAGE-STORAGE'!$D$4:$D$54,'STAGE-STORAGE'!$A$4:$A$54,H1955))</f>
        <v>0</v>
      </c>
    </row>
    <row r="1956" spans="1:9" x14ac:dyDescent="0.25">
      <c r="A1956">
        <v>1953</v>
      </c>
      <c r="B1956" s="132">
        <f t="shared" si="123"/>
        <v>325.33333333333331</v>
      </c>
      <c r="C1956" s="162">
        <f>IF(B1956&lt;(MAX(USER_INPUT!$J$14:$J$2000)),FINTERP(USER_INPUT!$J$14:$J$2000,USER_INPUT!$K$14:$K$2000,HYDROGRAPH!B1956),0)</f>
        <v>0</v>
      </c>
      <c r="D1956" s="132">
        <f t="shared" si="122"/>
        <v>0</v>
      </c>
      <c r="E1956" s="162">
        <f t="shared" si="124"/>
        <v>0</v>
      </c>
      <c r="F1956" s="162">
        <f t="shared" si="125"/>
        <v>0</v>
      </c>
      <c r="G1956" s="162">
        <f>FINTERP(REFERENCE!$W$17:$W$67,REFERENCE!$V$17:$V$67,HYDROGRAPH!F1956)</f>
        <v>0</v>
      </c>
      <c r="H1956" s="132">
        <f>(F1956-G1956)/2*REFERENCE!$P$19</f>
        <v>0</v>
      </c>
      <c r="I1956">
        <f>(FINTERP('STAGE-STORAGE'!$D$4:$D$54,'STAGE-STORAGE'!$A$4:$A$54,H1956))</f>
        <v>0</v>
      </c>
    </row>
    <row r="1957" spans="1:9" x14ac:dyDescent="0.25">
      <c r="A1957">
        <v>1954</v>
      </c>
      <c r="B1957" s="132">
        <f t="shared" si="123"/>
        <v>325.5</v>
      </c>
      <c r="C1957" s="162">
        <f>IF(B1957&lt;(MAX(USER_INPUT!$J$14:$J$2000)),FINTERP(USER_INPUT!$J$14:$J$2000,USER_INPUT!$K$14:$K$2000,HYDROGRAPH!B1957),0)</f>
        <v>0</v>
      </c>
      <c r="D1957" s="132">
        <f t="shared" si="122"/>
        <v>0</v>
      </c>
      <c r="E1957" s="162">
        <f t="shared" si="124"/>
        <v>0</v>
      </c>
      <c r="F1957" s="162">
        <f t="shared" si="125"/>
        <v>0</v>
      </c>
      <c r="G1957" s="162">
        <f>FINTERP(REFERENCE!$W$17:$W$67,REFERENCE!$V$17:$V$67,HYDROGRAPH!F1957)</f>
        <v>0</v>
      </c>
      <c r="H1957" s="132">
        <f>(F1957-G1957)/2*REFERENCE!$P$19</f>
        <v>0</v>
      </c>
      <c r="I1957">
        <f>(FINTERP('STAGE-STORAGE'!$D$4:$D$54,'STAGE-STORAGE'!$A$4:$A$54,H1957))</f>
        <v>0</v>
      </c>
    </row>
    <row r="1958" spans="1:9" x14ac:dyDescent="0.25">
      <c r="A1958">
        <v>1955</v>
      </c>
      <c r="B1958" s="132">
        <f t="shared" si="123"/>
        <v>325.66666666666663</v>
      </c>
      <c r="C1958" s="162">
        <f>IF(B1958&lt;(MAX(USER_INPUT!$J$14:$J$2000)),FINTERP(USER_INPUT!$J$14:$J$2000,USER_INPUT!$K$14:$K$2000,HYDROGRAPH!B1958),0)</f>
        <v>0</v>
      </c>
      <c r="D1958" s="132">
        <f t="shared" si="122"/>
        <v>0</v>
      </c>
      <c r="E1958" s="162">
        <f t="shared" si="124"/>
        <v>0</v>
      </c>
      <c r="F1958" s="162">
        <f t="shared" si="125"/>
        <v>0</v>
      </c>
      <c r="G1958" s="162">
        <f>FINTERP(REFERENCE!$W$17:$W$67,REFERENCE!$V$17:$V$67,HYDROGRAPH!F1958)</f>
        <v>0</v>
      </c>
      <c r="H1958" s="132">
        <f>(F1958-G1958)/2*REFERENCE!$P$19</f>
        <v>0</v>
      </c>
      <c r="I1958">
        <f>(FINTERP('STAGE-STORAGE'!$D$4:$D$54,'STAGE-STORAGE'!$A$4:$A$54,H1958))</f>
        <v>0</v>
      </c>
    </row>
    <row r="1959" spans="1:9" x14ac:dyDescent="0.25">
      <c r="A1959">
        <v>1956</v>
      </c>
      <c r="B1959" s="132">
        <f t="shared" si="123"/>
        <v>325.83333333333331</v>
      </c>
      <c r="C1959" s="162">
        <f>IF(B1959&lt;(MAX(USER_INPUT!$J$14:$J$2000)),FINTERP(USER_INPUT!$J$14:$J$2000,USER_INPUT!$K$14:$K$2000,HYDROGRAPH!B1959),0)</f>
        <v>0</v>
      </c>
      <c r="D1959" s="132">
        <f t="shared" si="122"/>
        <v>0</v>
      </c>
      <c r="E1959" s="162">
        <f t="shared" si="124"/>
        <v>0</v>
      </c>
      <c r="F1959" s="162">
        <f t="shared" si="125"/>
        <v>0</v>
      </c>
      <c r="G1959" s="162">
        <f>FINTERP(REFERENCE!$W$17:$W$67,REFERENCE!$V$17:$V$67,HYDROGRAPH!F1959)</f>
        <v>0</v>
      </c>
      <c r="H1959" s="132">
        <f>(F1959-G1959)/2*REFERENCE!$P$19</f>
        <v>0</v>
      </c>
      <c r="I1959">
        <f>(FINTERP('STAGE-STORAGE'!$D$4:$D$54,'STAGE-STORAGE'!$A$4:$A$54,H1959))</f>
        <v>0</v>
      </c>
    </row>
    <row r="1960" spans="1:9" x14ac:dyDescent="0.25">
      <c r="A1960">
        <v>1957</v>
      </c>
      <c r="B1960" s="132">
        <f t="shared" si="123"/>
        <v>326</v>
      </c>
      <c r="C1960" s="162">
        <f>IF(B1960&lt;(MAX(USER_INPUT!$J$14:$J$2000)),FINTERP(USER_INPUT!$J$14:$J$2000,USER_INPUT!$K$14:$K$2000,HYDROGRAPH!B1960),0)</f>
        <v>0</v>
      </c>
      <c r="D1960" s="132">
        <f t="shared" si="122"/>
        <v>0</v>
      </c>
      <c r="E1960" s="162">
        <f t="shared" si="124"/>
        <v>0</v>
      </c>
      <c r="F1960" s="162">
        <f t="shared" si="125"/>
        <v>0</v>
      </c>
      <c r="G1960" s="162">
        <f>FINTERP(REFERENCE!$W$17:$W$67,REFERENCE!$V$17:$V$67,HYDROGRAPH!F1960)</f>
        <v>0</v>
      </c>
      <c r="H1960" s="132">
        <f>(F1960-G1960)/2*REFERENCE!$P$19</f>
        <v>0</v>
      </c>
      <c r="I1960">
        <f>(FINTERP('STAGE-STORAGE'!$D$4:$D$54,'STAGE-STORAGE'!$A$4:$A$54,H1960))</f>
        <v>0</v>
      </c>
    </row>
    <row r="1961" spans="1:9" x14ac:dyDescent="0.25">
      <c r="A1961">
        <v>1958</v>
      </c>
      <c r="B1961" s="132">
        <f t="shared" si="123"/>
        <v>326.16666666666663</v>
      </c>
      <c r="C1961" s="162">
        <f>IF(B1961&lt;(MAX(USER_INPUT!$J$14:$J$2000)),FINTERP(USER_INPUT!$J$14:$J$2000,USER_INPUT!$K$14:$K$2000,HYDROGRAPH!B1961),0)</f>
        <v>0</v>
      </c>
      <c r="D1961" s="132">
        <f t="shared" si="122"/>
        <v>0</v>
      </c>
      <c r="E1961" s="162">
        <f t="shared" si="124"/>
        <v>0</v>
      </c>
      <c r="F1961" s="162">
        <f t="shared" si="125"/>
        <v>0</v>
      </c>
      <c r="G1961" s="162">
        <f>FINTERP(REFERENCE!$W$17:$W$67,REFERENCE!$V$17:$V$67,HYDROGRAPH!F1961)</f>
        <v>0</v>
      </c>
      <c r="H1961" s="132">
        <f>(F1961-G1961)/2*REFERENCE!$P$19</f>
        <v>0</v>
      </c>
      <c r="I1961">
        <f>(FINTERP('STAGE-STORAGE'!$D$4:$D$54,'STAGE-STORAGE'!$A$4:$A$54,H1961))</f>
        <v>0</v>
      </c>
    </row>
    <row r="1962" spans="1:9" x14ac:dyDescent="0.25">
      <c r="A1962">
        <v>1959</v>
      </c>
      <c r="B1962" s="132">
        <f t="shared" si="123"/>
        <v>326.33333333333331</v>
      </c>
      <c r="C1962" s="162">
        <f>IF(B1962&lt;(MAX(USER_INPUT!$J$14:$J$2000)),FINTERP(USER_INPUT!$J$14:$J$2000,USER_INPUT!$K$14:$K$2000,HYDROGRAPH!B1962),0)</f>
        <v>0</v>
      </c>
      <c r="D1962" s="132">
        <f t="shared" si="122"/>
        <v>0</v>
      </c>
      <c r="E1962" s="162">
        <f t="shared" si="124"/>
        <v>0</v>
      </c>
      <c r="F1962" s="162">
        <f t="shared" si="125"/>
        <v>0</v>
      </c>
      <c r="G1962" s="162">
        <f>FINTERP(REFERENCE!$W$17:$W$67,REFERENCE!$V$17:$V$67,HYDROGRAPH!F1962)</f>
        <v>0</v>
      </c>
      <c r="H1962" s="132">
        <f>(F1962-G1962)/2*REFERENCE!$P$19</f>
        <v>0</v>
      </c>
      <c r="I1962">
        <f>(FINTERP('STAGE-STORAGE'!$D$4:$D$54,'STAGE-STORAGE'!$A$4:$A$54,H1962))</f>
        <v>0</v>
      </c>
    </row>
    <row r="1963" spans="1:9" x14ac:dyDescent="0.25">
      <c r="A1963">
        <v>1960</v>
      </c>
      <c r="B1963" s="132">
        <f t="shared" si="123"/>
        <v>326.5</v>
      </c>
      <c r="C1963" s="162">
        <f>IF(B1963&lt;(MAX(USER_INPUT!$J$14:$J$2000)),FINTERP(USER_INPUT!$J$14:$J$2000,USER_INPUT!$K$14:$K$2000,HYDROGRAPH!B1963),0)</f>
        <v>0</v>
      </c>
      <c r="D1963" s="132">
        <f t="shared" si="122"/>
        <v>0</v>
      </c>
      <c r="E1963" s="162">
        <f t="shared" si="124"/>
        <v>0</v>
      </c>
      <c r="F1963" s="162">
        <f t="shared" si="125"/>
        <v>0</v>
      </c>
      <c r="G1963" s="162">
        <f>FINTERP(REFERENCE!$W$17:$W$67,REFERENCE!$V$17:$V$67,HYDROGRAPH!F1963)</f>
        <v>0</v>
      </c>
      <c r="H1963" s="132">
        <f>(F1963-G1963)/2*REFERENCE!$P$19</f>
        <v>0</v>
      </c>
      <c r="I1963">
        <f>(FINTERP('STAGE-STORAGE'!$D$4:$D$54,'STAGE-STORAGE'!$A$4:$A$54,H1963))</f>
        <v>0</v>
      </c>
    </row>
    <row r="1964" spans="1:9" x14ac:dyDescent="0.25">
      <c r="A1964">
        <v>1961</v>
      </c>
      <c r="B1964" s="132">
        <f t="shared" si="123"/>
        <v>326.66666666666663</v>
      </c>
      <c r="C1964" s="162">
        <f>IF(B1964&lt;(MAX(USER_INPUT!$J$14:$J$2000)),FINTERP(USER_INPUT!$J$14:$J$2000,USER_INPUT!$K$14:$K$2000,HYDROGRAPH!B1964),0)</f>
        <v>0</v>
      </c>
      <c r="D1964" s="132">
        <f t="shared" si="122"/>
        <v>0</v>
      </c>
      <c r="E1964" s="162">
        <f t="shared" si="124"/>
        <v>0</v>
      </c>
      <c r="F1964" s="162">
        <f t="shared" si="125"/>
        <v>0</v>
      </c>
      <c r="G1964" s="162">
        <f>FINTERP(REFERENCE!$W$17:$W$67,REFERENCE!$V$17:$V$67,HYDROGRAPH!F1964)</f>
        <v>0</v>
      </c>
      <c r="H1964" s="132">
        <f>(F1964-G1964)/2*REFERENCE!$P$19</f>
        <v>0</v>
      </c>
      <c r="I1964">
        <f>(FINTERP('STAGE-STORAGE'!$D$4:$D$54,'STAGE-STORAGE'!$A$4:$A$54,H1964))</f>
        <v>0</v>
      </c>
    </row>
    <row r="1965" spans="1:9" x14ac:dyDescent="0.25">
      <c r="A1965">
        <v>1962</v>
      </c>
      <c r="B1965" s="132">
        <f t="shared" si="123"/>
        <v>326.83333333333331</v>
      </c>
      <c r="C1965" s="162">
        <f>IF(B1965&lt;(MAX(USER_INPUT!$J$14:$J$2000)),FINTERP(USER_INPUT!$J$14:$J$2000,USER_INPUT!$K$14:$K$2000,HYDROGRAPH!B1965),0)</f>
        <v>0</v>
      </c>
      <c r="D1965" s="132">
        <f t="shared" si="122"/>
        <v>0</v>
      </c>
      <c r="E1965" s="162">
        <f t="shared" si="124"/>
        <v>0</v>
      </c>
      <c r="F1965" s="162">
        <f t="shared" si="125"/>
        <v>0</v>
      </c>
      <c r="G1965" s="162">
        <f>FINTERP(REFERENCE!$W$17:$W$67,REFERENCE!$V$17:$V$67,HYDROGRAPH!F1965)</f>
        <v>0</v>
      </c>
      <c r="H1965" s="132">
        <f>(F1965-G1965)/2*REFERENCE!$P$19</f>
        <v>0</v>
      </c>
      <c r="I1965">
        <f>(FINTERP('STAGE-STORAGE'!$D$4:$D$54,'STAGE-STORAGE'!$A$4:$A$54,H1965))</f>
        <v>0</v>
      </c>
    </row>
    <row r="1966" spans="1:9" x14ac:dyDescent="0.25">
      <c r="A1966">
        <v>1963</v>
      </c>
      <c r="B1966" s="132">
        <f t="shared" si="123"/>
        <v>327</v>
      </c>
      <c r="C1966" s="162">
        <f>IF(B1966&lt;(MAX(USER_INPUT!$J$14:$J$2000)),FINTERP(USER_INPUT!$J$14:$J$2000,USER_INPUT!$K$14:$K$2000,HYDROGRAPH!B1966),0)</f>
        <v>0</v>
      </c>
      <c r="D1966" s="132">
        <f t="shared" si="122"/>
        <v>0</v>
      </c>
      <c r="E1966" s="162">
        <f t="shared" si="124"/>
        <v>0</v>
      </c>
      <c r="F1966" s="162">
        <f t="shared" si="125"/>
        <v>0</v>
      </c>
      <c r="G1966" s="162">
        <f>FINTERP(REFERENCE!$W$17:$W$67,REFERENCE!$V$17:$V$67,HYDROGRAPH!F1966)</f>
        <v>0</v>
      </c>
      <c r="H1966" s="132">
        <f>(F1966-G1966)/2*REFERENCE!$P$19</f>
        <v>0</v>
      </c>
      <c r="I1966">
        <f>(FINTERP('STAGE-STORAGE'!$D$4:$D$54,'STAGE-STORAGE'!$A$4:$A$54,H1966))</f>
        <v>0</v>
      </c>
    </row>
    <row r="1967" spans="1:9" x14ac:dyDescent="0.25">
      <c r="A1967">
        <v>1964</v>
      </c>
      <c r="B1967" s="132">
        <f t="shared" si="123"/>
        <v>327.16666666666663</v>
      </c>
      <c r="C1967" s="162">
        <f>IF(B1967&lt;(MAX(USER_INPUT!$J$14:$J$2000)),FINTERP(USER_INPUT!$J$14:$J$2000,USER_INPUT!$K$14:$K$2000,HYDROGRAPH!B1967),0)</f>
        <v>0</v>
      </c>
      <c r="D1967" s="132">
        <f t="shared" si="122"/>
        <v>0</v>
      </c>
      <c r="E1967" s="162">
        <f t="shared" si="124"/>
        <v>0</v>
      </c>
      <c r="F1967" s="162">
        <f t="shared" si="125"/>
        <v>0</v>
      </c>
      <c r="G1967" s="162">
        <f>FINTERP(REFERENCE!$W$17:$W$67,REFERENCE!$V$17:$V$67,HYDROGRAPH!F1967)</f>
        <v>0</v>
      </c>
      <c r="H1967" s="132">
        <f>(F1967-G1967)/2*REFERENCE!$P$19</f>
        <v>0</v>
      </c>
      <c r="I1967">
        <f>(FINTERP('STAGE-STORAGE'!$D$4:$D$54,'STAGE-STORAGE'!$A$4:$A$54,H1967))</f>
        <v>0</v>
      </c>
    </row>
    <row r="1968" spans="1:9" x14ac:dyDescent="0.25">
      <c r="A1968">
        <v>1965</v>
      </c>
      <c r="B1968" s="132">
        <f t="shared" si="123"/>
        <v>327.33333333333331</v>
      </c>
      <c r="C1968" s="162">
        <f>IF(B1968&lt;(MAX(USER_INPUT!$J$14:$J$2000)),FINTERP(USER_INPUT!$J$14:$J$2000,USER_INPUT!$K$14:$K$2000,HYDROGRAPH!B1968),0)</f>
        <v>0</v>
      </c>
      <c r="D1968" s="132">
        <f t="shared" si="122"/>
        <v>0</v>
      </c>
      <c r="E1968" s="162">
        <f t="shared" si="124"/>
        <v>0</v>
      </c>
      <c r="F1968" s="162">
        <f t="shared" si="125"/>
        <v>0</v>
      </c>
      <c r="G1968" s="162">
        <f>FINTERP(REFERENCE!$W$17:$W$67,REFERENCE!$V$17:$V$67,HYDROGRAPH!F1968)</f>
        <v>0</v>
      </c>
      <c r="H1968" s="132">
        <f>(F1968-G1968)/2*REFERENCE!$P$19</f>
        <v>0</v>
      </c>
      <c r="I1968">
        <f>(FINTERP('STAGE-STORAGE'!$D$4:$D$54,'STAGE-STORAGE'!$A$4:$A$54,H1968))</f>
        <v>0</v>
      </c>
    </row>
    <row r="1969" spans="1:9" x14ac:dyDescent="0.25">
      <c r="A1969">
        <v>1966</v>
      </c>
      <c r="B1969" s="132">
        <f t="shared" si="123"/>
        <v>327.5</v>
      </c>
      <c r="C1969" s="162">
        <f>IF(B1969&lt;(MAX(USER_INPUT!$J$14:$J$2000)),FINTERP(USER_INPUT!$J$14:$J$2000,USER_INPUT!$K$14:$K$2000,HYDROGRAPH!B1969),0)</f>
        <v>0</v>
      </c>
      <c r="D1969" s="132">
        <f t="shared" si="122"/>
        <v>0</v>
      </c>
      <c r="E1969" s="162">
        <f t="shared" si="124"/>
        <v>0</v>
      </c>
      <c r="F1969" s="162">
        <f t="shared" si="125"/>
        <v>0</v>
      </c>
      <c r="G1969" s="162">
        <f>FINTERP(REFERENCE!$W$17:$W$67,REFERENCE!$V$17:$V$67,HYDROGRAPH!F1969)</f>
        <v>0</v>
      </c>
      <c r="H1969" s="132">
        <f>(F1969-G1969)/2*REFERENCE!$P$19</f>
        <v>0</v>
      </c>
      <c r="I1969">
        <f>(FINTERP('STAGE-STORAGE'!$D$4:$D$54,'STAGE-STORAGE'!$A$4:$A$54,H1969))</f>
        <v>0</v>
      </c>
    </row>
    <row r="1970" spans="1:9" x14ac:dyDescent="0.25">
      <c r="A1970">
        <v>1967</v>
      </c>
      <c r="B1970" s="132">
        <f t="shared" si="123"/>
        <v>327.66666666666663</v>
      </c>
      <c r="C1970" s="162">
        <f>IF(B1970&lt;(MAX(USER_INPUT!$J$14:$J$2000)),FINTERP(USER_INPUT!$J$14:$J$2000,USER_INPUT!$K$14:$K$2000,HYDROGRAPH!B1970),0)</f>
        <v>0</v>
      </c>
      <c r="D1970" s="132">
        <f t="shared" si="122"/>
        <v>0</v>
      </c>
      <c r="E1970" s="162">
        <f t="shared" si="124"/>
        <v>0</v>
      </c>
      <c r="F1970" s="162">
        <f t="shared" si="125"/>
        <v>0</v>
      </c>
      <c r="G1970" s="162">
        <f>FINTERP(REFERENCE!$W$17:$W$67,REFERENCE!$V$17:$V$67,HYDROGRAPH!F1970)</f>
        <v>0</v>
      </c>
      <c r="H1970" s="132">
        <f>(F1970-G1970)/2*REFERENCE!$P$19</f>
        <v>0</v>
      </c>
      <c r="I1970">
        <f>(FINTERP('STAGE-STORAGE'!$D$4:$D$54,'STAGE-STORAGE'!$A$4:$A$54,H1970))</f>
        <v>0</v>
      </c>
    </row>
    <row r="1971" spans="1:9" x14ac:dyDescent="0.25">
      <c r="A1971">
        <v>1968</v>
      </c>
      <c r="B1971" s="132">
        <f t="shared" si="123"/>
        <v>327.83333333333331</v>
      </c>
      <c r="C1971" s="162">
        <f>IF(B1971&lt;(MAX(USER_INPUT!$J$14:$J$2000)),FINTERP(USER_INPUT!$J$14:$J$2000,USER_INPUT!$K$14:$K$2000,HYDROGRAPH!B1971),0)</f>
        <v>0</v>
      </c>
      <c r="D1971" s="132">
        <f t="shared" si="122"/>
        <v>0</v>
      </c>
      <c r="E1971" s="162">
        <f t="shared" si="124"/>
        <v>0</v>
      </c>
      <c r="F1971" s="162">
        <f t="shared" si="125"/>
        <v>0</v>
      </c>
      <c r="G1971" s="162">
        <f>FINTERP(REFERENCE!$W$17:$W$67,REFERENCE!$V$17:$V$67,HYDROGRAPH!F1971)</f>
        <v>0</v>
      </c>
      <c r="H1971" s="132">
        <f>(F1971-G1971)/2*REFERENCE!$P$19</f>
        <v>0</v>
      </c>
      <c r="I1971">
        <f>(FINTERP('STAGE-STORAGE'!$D$4:$D$54,'STAGE-STORAGE'!$A$4:$A$54,H1971))</f>
        <v>0</v>
      </c>
    </row>
    <row r="1972" spans="1:9" x14ac:dyDescent="0.25">
      <c r="A1972">
        <v>1969</v>
      </c>
      <c r="B1972" s="132">
        <f t="shared" si="123"/>
        <v>328</v>
      </c>
      <c r="C1972" s="162">
        <f>IF(B1972&lt;(MAX(USER_INPUT!$J$14:$J$2000)),FINTERP(USER_INPUT!$J$14:$J$2000,USER_INPUT!$K$14:$K$2000,HYDROGRAPH!B1972),0)</f>
        <v>0</v>
      </c>
      <c r="D1972" s="132">
        <f t="shared" si="122"/>
        <v>0</v>
      </c>
      <c r="E1972" s="162">
        <f t="shared" si="124"/>
        <v>0</v>
      </c>
      <c r="F1972" s="162">
        <f t="shared" si="125"/>
        <v>0</v>
      </c>
      <c r="G1972" s="162">
        <f>FINTERP(REFERENCE!$W$17:$W$67,REFERENCE!$V$17:$V$67,HYDROGRAPH!F1972)</f>
        <v>0</v>
      </c>
      <c r="H1972" s="132">
        <f>(F1972-G1972)/2*REFERENCE!$P$19</f>
        <v>0</v>
      </c>
      <c r="I1972">
        <f>(FINTERP('STAGE-STORAGE'!$D$4:$D$54,'STAGE-STORAGE'!$A$4:$A$54,H1972))</f>
        <v>0</v>
      </c>
    </row>
    <row r="1973" spans="1:9" x14ac:dyDescent="0.25">
      <c r="A1973">
        <v>1970</v>
      </c>
      <c r="B1973" s="132">
        <f t="shared" si="123"/>
        <v>328.16666666666663</v>
      </c>
      <c r="C1973" s="162">
        <f>IF(B1973&lt;(MAX(USER_INPUT!$J$14:$J$2000)),FINTERP(USER_INPUT!$J$14:$J$2000,USER_INPUT!$K$14:$K$2000,HYDROGRAPH!B1973),0)</f>
        <v>0</v>
      </c>
      <c r="D1973" s="132">
        <f t="shared" si="122"/>
        <v>0</v>
      </c>
      <c r="E1973" s="162">
        <f t="shared" si="124"/>
        <v>0</v>
      </c>
      <c r="F1973" s="162">
        <f t="shared" si="125"/>
        <v>0</v>
      </c>
      <c r="G1973" s="162">
        <f>FINTERP(REFERENCE!$W$17:$W$67,REFERENCE!$V$17:$V$67,HYDROGRAPH!F1973)</f>
        <v>0</v>
      </c>
      <c r="H1973" s="132">
        <f>(F1973-G1973)/2*REFERENCE!$P$19</f>
        <v>0</v>
      </c>
      <c r="I1973">
        <f>(FINTERP('STAGE-STORAGE'!$D$4:$D$54,'STAGE-STORAGE'!$A$4:$A$54,H1973))</f>
        <v>0</v>
      </c>
    </row>
    <row r="1974" spans="1:9" x14ac:dyDescent="0.25">
      <c r="A1974">
        <v>1971</v>
      </c>
      <c r="B1974" s="132">
        <f t="shared" si="123"/>
        <v>328.33333333333331</v>
      </c>
      <c r="C1974" s="162">
        <f>IF(B1974&lt;(MAX(USER_INPUT!$J$14:$J$2000)),FINTERP(USER_INPUT!$J$14:$J$2000,USER_INPUT!$K$14:$K$2000,HYDROGRAPH!B1974),0)</f>
        <v>0</v>
      </c>
      <c r="D1974" s="132">
        <f t="shared" si="122"/>
        <v>0</v>
      </c>
      <c r="E1974" s="162">
        <f t="shared" si="124"/>
        <v>0</v>
      </c>
      <c r="F1974" s="162">
        <f t="shared" si="125"/>
        <v>0</v>
      </c>
      <c r="G1974" s="162">
        <f>FINTERP(REFERENCE!$W$17:$W$67,REFERENCE!$V$17:$V$67,HYDROGRAPH!F1974)</f>
        <v>0</v>
      </c>
      <c r="H1974" s="132">
        <f>(F1974-G1974)/2*REFERENCE!$P$19</f>
        <v>0</v>
      </c>
      <c r="I1974">
        <f>(FINTERP('STAGE-STORAGE'!$D$4:$D$54,'STAGE-STORAGE'!$A$4:$A$54,H1974))</f>
        <v>0</v>
      </c>
    </row>
    <row r="1975" spans="1:9" x14ac:dyDescent="0.25">
      <c r="A1975">
        <v>1972</v>
      </c>
      <c r="B1975" s="132">
        <f t="shared" si="123"/>
        <v>328.5</v>
      </c>
      <c r="C1975" s="162">
        <f>IF(B1975&lt;(MAX(USER_INPUT!$J$14:$J$2000)),FINTERP(USER_INPUT!$J$14:$J$2000,USER_INPUT!$K$14:$K$2000,HYDROGRAPH!B1975),0)</f>
        <v>0</v>
      </c>
      <c r="D1975" s="132">
        <f t="shared" si="122"/>
        <v>0</v>
      </c>
      <c r="E1975" s="162">
        <f t="shared" si="124"/>
        <v>0</v>
      </c>
      <c r="F1975" s="162">
        <f t="shared" si="125"/>
        <v>0</v>
      </c>
      <c r="G1975" s="162">
        <f>FINTERP(REFERENCE!$W$17:$W$67,REFERENCE!$V$17:$V$67,HYDROGRAPH!F1975)</f>
        <v>0</v>
      </c>
      <c r="H1975" s="132">
        <f>(F1975-G1975)/2*REFERENCE!$P$19</f>
        <v>0</v>
      </c>
      <c r="I1975">
        <f>(FINTERP('STAGE-STORAGE'!$D$4:$D$54,'STAGE-STORAGE'!$A$4:$A$54,H1975))</f>
        <v>0</v>
      </c>
    </row>
    <row r="1976" spans="1:9" x14ac:dyDescent="0.25">
      <c r="A1976">
        <v>1973</v>
      </c>
      <c r="B1976" s="132">
        <f t="shared" si="123"/>
        <v>328.66666666666663</v>
      </c>
      <c r="C1976" s="162">
        <f>IF(B1976&lt;(MAX(USER_INPUT!$J$14:$J$2000)),FINTERP(USER_INPUT!$J$14:$J$2000,USER_INPUT!$K$14:$K$2000,HYDROGRAPH!B1976),0)</f>
        <v>0</v>
      </c>
      <c r="D1976" s="132">
        <f t="shared" si="122"/>
        <v>0</v>
      </c>
      <c r="E1976" s="162">
        <f t="shared" si="124"/>
        <v>0</v>
      </c>
      <c r="F1976" s="162">
        <f t="shared" si="125"/>
        <v>0</v>
      </c>
      <c r="G1976" s="162">
        <f>FINTERP(REFERENCE!$W$17:$W$67,REFERENCE!$V$17:$V$67,HYDROGRAPH!F1976)</f>
        <v>0</v>
      </c>
      <c r="H1976" s="132">
        <f>(F1976-G1976)/2*REFERENCE!$P$19</f>
        <v>0</v>
      </c>
      <c r="I1976">
        <f>(FINTERP('STAGE-STORAGE'!$D$4:$D$54,'STAGE-STORAGE'!$A$4:$A$54,H1976))</f>
        <v>0</v>
      </c>
    </row>
    <row r="1977" spans="1:9" x14ac:dyDescent="0.25">
      <c r="A1977">
        <v>1974</v>
      </c>
      <c r="B1977" s="132">
        <f t="shared" si="123"/>
        <v>328.83333333333331</v>
      </c>
      <c r="C1977" s="162">
        <f>IF(B1977&lt;(MAX(USER_INPUT!$J$14:$J$2000)),FINTERP(USER_INPUT!$J$14:$J$2000,USER_INPUT!$K$14:$K$2000,HYDROGRAPH!B1977),0)</f>
        <v>0</v>
      </c>
      <c r="D1977" s="132">
        <f t="shared" si="122"/>
        <v>0</v>
      </c>
      <c r="E1977" s="162">
        <f t="shared" si="124"/>
        <v>0</v>
      </c>
      <c r="F1977" s="162">
        <f t="shared" si="125"/>
        <v>0</v>
      </c>
      <c r="G1977" s="162">
        <f>FINTERP(REFERENCE!$W$17:$W$67,REFERENCE!$V$17:$V$67,HYDROGRAPH!F1977)</f>
        <v>0</v>
      </c>
      <c r="H1977" s="132">
        <f>(F1977-G1977)/2*REFERENCE!$P$19</f>
        <v>0</v>
      </c>
      <c r="I1977">
        <f>(FINTERP('STAGE-STORAGE'!$D$4:$D$54,'STAGE-STORAGE'!$A$4:$A$54,H1977))</f>
        <v>0</v>
      </c>
    </row>
    <row r="1978" spans="1:9" x14ac:dyDescent="0.25">
      <c r="A1978">
        <v>1975</v>
      </c>
      <c r="B1978" s="132">
        <f t="shared" si="123"/>
        <v>329</v>
      </c>
      <c r="C1978" s="162">
        <f>IF(B1978&lt;(MAX(USER_INPUT!$J$14:$J$2000)),FINTERP(USER_INPUT!$J$14:$J$2000,USER_INPUT!$K$14:$K$2000,HYDROGRAPH!B1978),0)</f>
        <v>0</v>
      </c>
      <c r="D1978" s="132">
        <f t="shared" si="122"/>
        <v>0</v>
      </c>
      <c r="E1978" s="162">
        <f t="shared" si="124"/>
        <v>0</v>
      </c>
      <c r="F1978" s="162">
        <f t="shared" si="125"/>
        <v>0</v>
      </c>
      <c r="G1978" s="162">
        <f>FINTERP(REFERENCE!$W$17:$W$67,REFERENCE!$V$17:$V$67,HYDROGRAPH!F1978)</f>
        <v>0</v>
      </c>
      <c r="H1978" s="132">
        <f>(F1978-G1978)/2*REFERENCE!$P$19</f>
        <v>0</v>
      </c>
      <c r="I1978">
        <f>(FINTERP('STAGE-STORAGE'!$D$4:$D$54,'STAGE-STORAGE'!$A$4:$A$54,H1978))</f>
        <v>0</v>
      </c>
    </row>
    <row r="1979" spans="1:9" x14ac:dyDescent="0.25">
      <c r="A1979">
        <v>1976</v>
      </c>
      <c r="B1979" s="132">
        <f t="shared" si="123"/>
        <v>329.16666666666663</v>
      </c>
      <c r="C1979" s="162">
        <f>IF(B1979&lt;(MAX(USER_INPUT!$J$14:$J$2000)),FINTERP(USER_INPUT!$J$14:$J$2000,USER_INPUT!$K$14:$K$2000,HYDROGRAPH!B1979),0)</f>
        <v>0</v>
      </c>
      <c r="D1979" s="132">
        <f t="shared" si="122"/>
        <v>0</v>
      </c>
      <c r="E1979" s="162">
        <f t="shared" si="124"/>
        <v>0</v>
      </c>
      <c r="F1979" s="162">
        <f t="shared" si="125"/>
        <v>0</v>
      </c>
      <c r="G1979" s="162">
        <f>FINTERP(REFERENCE!$W$17:$W$67,REFERENCE!$V$17:$V$67,HYDROGRAPH!F1979)</f>
        <v>0</v>
      </c>
      <c r="H1979" s="132">
        <f>(F1979-G1979)/2*REFERENCE!$P$19</f>
        <v>0</v>
      </c>
      <c r="I1979">
        <f>(FINTERP('STAGE-STORAGE'!$D$4:$D$54,'STAGE-STORAGE'!$A$4:$A$54,H1979))</f>
        <v>0</v>
      </c>
    </row>
    <row r="1980" spans="1:9" x14ac:dyDescent="0.25">
      <c r="A1980">
        <v>1977</v>
      </c>
      <c r="B1980" s="132">
        <f t="shared" si="123"/>
        <v>329.33333333333331</v>
      </c>
      <c r="C1980" s="162">
        <f>IF(B1980&lt;(MAX(USER_INPUT!$J$14:$J$2000)),FINTERP(USER_INPUT!$J$14:$J$2000,USER_INPUT!$K$14:$K$2000,HYDROGRAPH!B1980),0)</f>
        <v>0</v>
      </c>
      <c r="D1980" s="132">
        <f t="shared" si="122"/>
        <v>0</v>
      </c>
      <c r="E1980" s="162">
        <f t="shared" si="124"/>
        <v>0</v>
      </c>
      <c r="F1980" s="162">
        <f t="shared" si="125"/>
        <v>0</v>
      </c>
      <c r="G1980" s="162">
        <f>FINTERP(REFERENCE!$W$17:$W$67,REFERENCE!$V$17:$V$67,HYDROGRAPH!F1980)</f>
        <v>0</v>
      </c>
      <c r="H1980" s="132">
        <f>(F1980-G1980)/2*REFERENCE!$P$19</f>
        <v>0</v>
      </c>
      <c r="I1980">
        <f>(FINTERP('STAGE-STORAGE'!$D$4:$D$54,'STAGE-STORAGE'!$A$4:$A$54,H1980))</f>
        <v>0</v>
      </c>
    </row>
    <row r="1981" spans="1:9" x14ac:dyDescent="0.25">
      <c r="A1981">
        <v>1978</v>
      </c>
      <c r="B1981" s="132">
        <f t="shared" si="123"/>
        <v>329.5</v>
      </c>
      <c r="C1981" s="162">
        <f>IF(B1981&lt;(MAX(USER_INPUT!$J$14:$J$2000)),FINTERP(USER_INPUT!$J$14:$J$2000,USER_INPUT!$K$14:$K$2000,HYDROGRAPH!B1981),0)</f>
        <v>0</v>
      </c>
      <c r="D1981" s="132">
        <f t="shared" si="122"/>
        <v>0</v>
      </c>
      <c r="E1981" s="162">
        <f t="shared" si="124"/>
        <v>0</v>
      </c>
      <c r="F1981" s="162">
        <f t="shared" si="125"/>
        <v>0</v>
      </c>
      <c r="G1981" s="162">
        <f>FINTERP(REFERENCE!$W$17:$W$67,REFERENCE!$V$17:$V$67,HYDROGRAPH!F1981)</f>
        <v>0</v>
      </c>
      <c r="H1981" s="132">
        <f>(F1981-G1981)/2*REFERENCE!$P$19</f>
        <v>0</v>
      </c>
      <c r="I1981">
        <f>(FINTERP('STAGE-STORAGE'!$D$4:$D$54,'STAGE-STORAGE'!$A$4:$A$54,H1981))</f>
        <v>0</v>
      </c>
    </row>
    <row r="1982" spans="1:9" x14ac:dyDescent="0.25">
      <c r="A1982">
        <v>1979</v>
      </c>
      <c r="B1982" s="132">
        <f t="shared" si="123"/>
        <v>329.66666666666663</v>
      </c>
      <c r="C1982" s="162">
        <f>IF(B1982&lt;(MAX(USER_INPUT!$J$14:$J$2000)),FINTERP(USER_INPUT!$J$14:$J$2000,USER_INPUT!$K$14:$K$2000,HYDROGRAPH!B1982),0)</f>
        <v>0</v>
      </c>
      <c r="D1982" s="132">
        <f t="shared" si="122"/>
        <v>0</v>
      </c>
      <c r="E1982" s="162">
        <f t="shared" si="124"/>
        <v>0</v>
      </c>
      <c r="F1982" s="162">
        <f t="shared" si="125"/>
        <v>0</v>
      </c>
      <c r="G1982" s="162">
        <f>FINTERP(REFERENCE!$W$17:$W$67,REFERENCE!$V$17:$V$67,HYDROGRAPH!F1982)</f>
        <v>0</v>
      </c>
      <c r="H1982" s="132">
        <f>(F1982-G1982)/2*REFERENCE!$P$19</f>
        <v>0</v>
      </c>
      <c r="I1982">
        <f>(FINTERP('STAGE-STORAGE'!$D$4:$D$54,'STAGE-STORAGE'!$A$4:$A$54,H1982))</f>
        <v>0</v>
      </c>
    </row>
    <row r="1983" spans="1:9" x14ac:dyDescent="0.25">
      <c r="A1983">
        <v>1980</v>
      </c>
      <c r="B1983" s="132">
        <f t="shared" si="123"/>
        <v>329.83333333333331</v>
      </c>
      <c r="C1983" s="162">
        <f>IF(B1983&lt;(MAX(USER_INPUT!$J$14:$J$2000)),FINTERP(USER_INPUT!$J$14:$J$2000,USER_INPUT!$K$14:$K$2000,HYDROGRAPH!B1983),0)</f>
        <v>0</v>
      </c>
      <c r="D1983" s="132">
        <f t="shared" si="122"/>
        <v>0</v>
      </c>
      <c r="E1983" s="162">
        <f t="shared" si="124"/>
        <v>0</v>
      </c>
      <c r="F1983" s="162">
        <f t="shared" si="125"/>
        <v>0</v>
      </c>
      <c r="G1983" s="162">
        <f>FINTERP(REFERENCE!$W$17:$W$67,REFERENCE!$V$17:$V$67,HYDROGRAPH!F1983)</f>
        <v>0</v>
      </c>
      <c r="H1983" s="132">
        <f>(F1983-G1983)/2*REFERENCE!$P$19</f>
        <v>0</v>
      </c>
      <c r="I1983">
        <f>(FINTERP('STAGE-STORAGE'!$D$4:$D$54,'STAGE-STORAGE'!$A$4:$A$54,H1983))</f>
        <v>0</v>
      </c>
    </row>
    <row r="1984" spans="1:9" x14ac:dyDescent="0.25">
      <c r="A1984">
        <v>1981</v>
      </c>
      <c r="B1984" s="132">
        <f t="shared" si="123"/>
        <v>330</v>
      </c>
      <c r="C1984" s="162">
        <f>IF(B1984&lt;(MAX(USER_INPUT!$J$14:$J$2000)),FINTERP(USER_INPUT!$J$14:$J$2000,USER_INPUT!$K$14:$K$2000,HYDROGRAPH!B1984),0)</f>
        <v>0</v>
      </c>
      <c r="D1984" s="132">
        <f t="shared" si="122"/>
        <v>0</v>
      </c>
      <c r="E1984" s="162">
        <f t="shared" si="124"/>
        <v>0</v>
      </c>
      <c r="F1984" s="162">
        <f t="shared" si="125"/>
        <v>0</v>
      </c>
      <c r="G1984" s="162">
        <f>FINTERP(REFERENCE!$W$17:$W$67,REFERENCE!$V$17:$V$67,HYDROGRAPH!F1984)</f>
        <v>0</v>
      </c>
      <c r="H1984" s="132">
        <f>(F1984-G1984)/2*REFERENCE!$P$19</f>
        <v>0</v>
      </c>
      <c r="I1984">
        <f>(FINTERP('STAGE-STORAGE'!$D$4:$D$54,'STAGE-STORAGE'!$A$4:$A$54,H1984))</f>
        <v>0</v>
      </c>
    </row>
    <row r="1985" spans="1:9" x14ac:dyDescent="0.25">
      <c r="A1985">
        <v>1982</v>
      </c>
      <c r="B1985" s="132">
        <f t="shared" si="123"/>
        <v>330.16666666666663</v>
      </c>
      <c r="C1985" s="162">
        <f>IF(B1985&lt;(MAX(USER_INPUT!$J$14:$J$2000)),FINTERP(USER_INPUT!$J$14:$J$2000,USER_INPUT!$K$14:$K$2000,HYDROGRAPH!B1985),0)</f>
        <v>0</v>
      </c>
      <c r="D1985" s="132">
        <f t="shared" si="122"/>
        <v>0</v>
      </c>
      <c r="E1985" s="162">
        <f t="shared" si="124"/>
        <v>0</v>
      </c>
      <c r="F1985" s="162">
        <f t="shared" si="125"/>
        <v>0</v>
      </c>
      <c r="G1985" s="162">
        <f>FINTERP(REFERENCE!$W$17:$W$67,REFERENCE!$V$17:$V$67,HYDROGRAPH!F1985)</f>
        <v>0</v>
      </c>
      <c r="H1985" s="132">
        <f>(F1985-G1985)/2*REFERENCE!$P$19</f>
        <v>0</v>
      </c>
      <c r="I1985">
        <f>(FINTERP('STAGE-STORAGE'!$D$4:$D$54,'STAGE-STORAGE'!$A$4:$A$54,H1985))</f>
        <v>0</v>
      </c>
    </row>
    <row r="1986" spans="1:9" x14ac:dyDescent="0.25">
      <c r="A1986">
        <v>1983</v>
      </c>
      <c r="B1986" s="132">
        <f t="shared" si="123"/>
        <v>330.33333333333331</v>
      </c>
      <c r="C1986" s="162">
        <f>IF(B1986&lt;(MAX(USER_INPUT!$J$14:$J$2000)),FINTERP(USER_INPUT!$J$14:$J$2000,USER_INPUT!$K$14:$K$2000,HYDROGRAPH!B1986),0)</f>
        <v>0</v>
      </c>
      <c r="D1986" s="132">
        <f t="shared" si="122"/>
        <v>0</v>
      </c>
      <c r="E1986" s="162">
        <f t="shared" si="124"/>
        <v>0</v>
      </c>
      <c r="F1986" s="162">
        <f t="shared" si="125"/>
        <v>0</v>
      </c>
      <c r="G1986" s="162">
        <f>FINTERP(REFERENCE!$W$17:$W$67,REFERENCE!$V$17:$V$67,HYDROGRAPH!F1986)</f>
        <v>0</v>
      </c>
      <c r="H1986" s="132">
        <f>(F1986-G1986)/2*REFERENCE!$P$19</f>
        <v>0</v>
      </c>
      <c r="I1986">
        <f>(FINTERP('STAGE-STORAGE'!$D$4:$D$54,'STAGE-STORAGE'!$A$4:$A$54,H1986))</f>
        <v>0</v>
      </c>
    </row>
    <row r="1987" spans="1:9" x14ac:dyDescent="0.25">
      <c r="A1987">
        <v>1984</v>
      </c>
      <c r="B1987" s="132">
        <f t="shared" si="123"/>
        <v>330.5</v>
      </c>
      <c r="C1987" s="162">
        <f>IF(B1987&lt;(MAX(USER_INPUT!$J$14:$J$2000)),FINTERP(USER_INPUT!$J$14:$J$2000,USER_INPUT!$K$14:$K$2000,HYDROGRAPH!B1987),0)</f>
        <v>0</v>
      </c>
      <c r="D1987" s="132">
        <f t="shared" si="122"/>
        <v>0</v>
      </c>
      <c r="E1987" s="162">
        <f t="shared" si="124"/>
        <v>0</v>
      </c>
      <c r="F1987" s="162">
        <f t="shared" si="125"/>
        <v>0</v>
      </c>
      <c r="G1987" s="162">
        <f>FINTERP(REFERENCE!$W$17:$W$67,REFERENCE!$V$17:$V$67,HYDROGRAPH!F1987)</f>
        <v>0</v>
      </c>
      <c r="H1987" s="132">
        <f>(F1987-G1987)/2*REFERENCE!$P$19</f>
        <v>0</v>
      </c>
      <c r="I1987">
        <f>(FINTERP('STAGE-STORAGE'!$D$4:$D$54,'STAGE-STORAGE'!$A$4:$A$54,H1987))</f>
        <v>0</v>
      </c>
    </row>
    <row r="1988" spans="1:9" x14ac:dyDescent="0.25">
      <c r="A1988">
        <v>1985</v>
      </c>
      <c r="B1988" s="132">
        <f t="shared" si="123"/>
        <v>330.66666666666663</v>
      </c>
      <c r="C1988" s="162">
        <f>IF(B1988&lt;(MAX(USER_INPUT!$J$14:$J$2000)),FINTERP(USER_INPUT!$J$14:$J$2000,USER_INPUT!$K$14:$K$2000,HYDROGRAPH!B1988),0)</f>
        <v>0</v>
      </c>
      <c r="D1988" s="132">
        <f t="shared" si="122"/>
        <v>0</v>
      </c>
      <c r="E1988" s="162">
        <f t="shared" si="124"/>
        <v>0</v>
      </c>
      <c r="F1988" s="162">
        <f t="shared" si="125"/>
        <v>0</v>
      </c>
      <c r="G1988" s="162">
        <f>FINTERP(REFERENCE!$W$17:$W$67,REFERENCE!$V$17:$V$67,HYDROGRAPH!F1988)</f>
        <v>0</v>
      </c>
      <c r="H1988" s="132">
        <f>(F1988-G1988)/2*REFERENCE!$P$19</f>
        <v>0</v>
      </c>
      <c r="I1988">
        <f>(FINTERP('STAGE-STORAGE'!$D$4:$D$54,'STAGE-STORAGE'!$A$4:$A$54,H1988))</f>
        <v>0</v>
      </c>
    </row>
    <row r="1989" spans="1:9" x14ac:dyDescent="0.25">
      <c r="A1989">
        <v>1986</v>
      </c>
      <c r="B1989" s="132">
        <f t="shared" si="123"/>
        <v>330.83333333333331</v>
      </c>
      <c r="C1989" s="162">
        <f>IF(B1989&lt;(MAX(USER_INPUT!$J$14:$J$2000)),FINTERP(USER_INPUT!$J$14:$J$2000,USER_INPUT!$K$14:$K$2000,HYDROGRAPH!B1989),0)</f>
        <v>0</v>
      </c>
      <c r="D1989" s="132">
        <f t="shared" ref="D1989:D2052" si="126">C1989+C1990</f>
        <v>0</v>
      </c>
      <c r="E1989" s="162">
        <f t="shared" si="124"/>
        <v>0</v>
      </c>
      <c r="F1989" s="162">
        <f t="shared" si="125"/>
        <v>0</v>
      </c>
      <c r="G1989" s="162">
        <f>FINTERP(REFERENCE!$W$17:$W$67,REFERENCE!$V$17:$V$67,HYDROGRAPH!F1989)</f>
        <v>0</v>
      </c>
      <c r="H1989" s="132">
        <f>(F1989-G1989)/2*REFERENCE!$P$19</f>
        <v>0</v>
      </c>
      <c r="I1989">
        <f>(FINTERP('STAGE-STORAGE'!$D$4:$D$54,'STAGE-STORAGE'!$A$4:$A$54,H1989))</f>
        <v>0</v>
      </c>
    </row>
    <row r="1990" spans="1:9" x14ac:dyDescent="0.25">
      <c r="A1990">
        <v>1987</v>
      </c>
      <c r="B1990" s="132">
        <f t="shared" si="123"/>
        <v>331</v>
      </c>
      <c r="C1990" s="162">
        <f>IF(B1990&lt;(MAX(USER_INPUT!$J$14:$J$2000)),FINTERP(USER_INPUT!$J$14:$J$2000,USER_INPUT!$K$14:$K$2000,HYDROGRAPH!B1990),0)</f>
        <v>0</v>
      </c>
      <c r="D1990" s="132">
        <f t="shared" si="126"/>
        <v>0</v>
      </c>
      <c r="E1990" s="162">
        <f t="shared" si="124"/>
        <v>0</v>
      </c>
      <c r="F1990" s="162">
        <f t="shared" si="125"/>
        <v>0</v>
      </c>
      <c r="G1990" s="162">
        <f>FINTERP(REFERENCE!$W$17:$W$67,REFERENCE!$V$17:$V$67,HYDROGRAPH!F1990)</f>
        <v>0</v>
      </c>
      <c r="H1990" s="132">
        <f>(F1990-G1990)/2*REFERENCE!$P$19</f>
        <v>0</v>
      </c>
      <c r="I1990">
        <f>(FINTERP('STAGE-STORAGE'!$D$4:$D$54,'STAGE-STORAGE'!$A$4:$A$54,H1990))</f>
        <v>0</v>
      </c>
    </row>
    <row r="1991" spans="1:9" x14ac:dyDescent="0.25">
      <c r="A1991">
        <v>1988</v>
      </c>
      <c r="B1991" s="132">
        <f t="shared" ref="B1991:B2054" si="127">$B$5*A1990</f>
        <v>331.16666666666663</v>
      </c>
      <c r="C1991" s="162">
        <f>IF(B1991&lt;(MAX(USER_INPUT!$J$14:$J$2000)),FINTERP(USER_INPUT!$J$14:$J$2000,USER_INPUT!$K$14:$K$2000,HYDROGRAPH!B1991),0)</f>
        <v>0</v>
      </c>
      <c r="D1991" s="132">
        <f t="shared" si="126"/>
        <v>0</v>
      </c>
      <c r="E1991" s="162">
        <f t="shared" si="124"/>
        <v>0</v>
      </c>
      <c r="F1991" s="162">
        <f t="shared" si="125"/>
        <v>0</v>
      </c>
      <c r="G1991" s="162">
        <f>FINTERP(REFERENCE!$W$17:$W$67,REFERENCE!$V$17:$V$67,HYDROGRAPH!F1991)</f>
        <v>0</v>
      </c>
      <c r="H1991" s="132">
        <f>(F1991-G1991)/2*REFERENCE!$P$19</f>
        <v>0</v>
      </c>
      <c r="I1991">
        <f>(FINTERP('STAGE-STORAGE'!$D$4:$D$54,'STAGE-STORAGE'!$A$4:$A$54,H1991))</f>
        <v>0</v>
      </c>
    </row>
    <row r="1992" spans="1:9" x14ac:dyDescent="0.25">
      <c r="A1992">
        <v>1989</v>
      </c>
      <c r="B1992" s="132">
        <f t="shared" si="127"/>
        <v>331.33333333333331</v>
      </c>
      <c r="C1992" s="162">
        <f>IF(B1992&lt;(MAX(USER_INPUT!$J$14:$J$2000)),FINTERP(USER_INPUT!$J$14:$J$2000,USER_INPUT!$K$14:$K$2000,HYDROGRAPH!B1992),0)</f>
        <v>0</v>
      </c>
      <c r="D1992" s="132">
        <f t="shared" si="126"/>
        <v>0</v>
      </c>
      <c r="E1992" s="162">
        <f t="shared" si="124"/>
        <v>0</v>
      </c>
      <c r="F1992" s="162">
        <f t="shared" si="125"/>
        <v>0</v>
      </c>
      <c r="G1992" s="162">
        <f>FINTERP(REFERENCE!$W$17:$W$67,REFERENCE!$V$17:$V$67,HYDROGRAPH!F1992)</f>
        <v>0</v>
      </c>
      <c r="H1992" s="132">
        <f>(F1992-G1992)/2*REFERENCE!$P$19</f>
        <v>0</v>
      </c>
      <c r="I1992">
        <f>(FINTERP('STAGE-STORAGE'!$D$4:$D$54,'STAGE-STORAGE'!$A$4:$A$54,H1992))</f>
        <v>0</v>
      </c>
    </row>
    <row r="1993" spans="1:9" x14ac:dyDescent="0.25">
      <c r="A1993">
        <v>1990</v>
      </c>
      <c r="B1993" s="132">
        <f t="shared" si="127"/>
        <v>331.5</v>
      </c>
      <c r="C1993" s="162">
        <f>IF(B1993&lt;(MAX(USER_INPUT!$J$14:$J$2000)),FINTERP(USER_INPUT!$J$14:$J$2000,USER_INPUT!$K$14:$K$2000,HYDROGRAPH!B1993),0)</f>
        <v>0</v>
      </c>
      <c r="D1993" s="132">
        <f t="shared" si="126"/>
        <v>0</v>
      </c>
      <c r="E1993" s="162">
        <f t="shared" ref="E1993:E2056" si="128">F1992-(2*G1992)</f>
        <v>0</v>
      </c>
      <c r="F1993" s="162">
        <f t="shared" ref="F1993:F2056" si="129">D1993+E1993</f>
        <v>0</v>
      </c>
      <c r="G1993" s="162">
        <f>FINTERP(REFERENCE!$W$17:$W$67,REFERENCE!$V$17:$V$67,HYDROGRAPH!F1993)</f>
        <v>0</v>
      </c>
      <c r="H1993" s="132">
        <f>(F1993-G1993)/2*REFERENCE!$P$19</f>
        <v>0</v>
      </c>
      <c r="I1993">
        <f>(FINTERP('STAGE-STORAGE'!$D$4:$D$54,'STAGE-STORAGE'!$A$4:$A$54,H1993))</f>
        <v>0</v>
      </c>
    </row>
    <row r="1994" spans="1:9" x14ac:dyDescent="0.25">
      <c r="A1994">
        <v>1991</v>
      </c>
      <c r="B1994" s="132">
        <f t="shared" si="127"/>
        <v>331.66666666666663</v>
      </c>
      <c r="C1994" s="162">
        <f>IF(B1994&lt;(MAX(USER_INPUT!$J$14:$J$2000)),FINTERP(USER_INPUT!$J$14:$J$2000,USER_INPUT!$K$14:$K$2000,HYDROGRAPH!B1994),0)</f>
        <v>0</v>
      </c>
      <c r="D1994" s="132">
        <f t="shared" si="126"/>
        <v>0</v>
      </c>
      <c r="E1994" s="162">
        <f t="shared" si="128"/>
        <v>0</v>
      </c>
      <c r="F1994" s="162">
        <f t="shared" si="129"/>
        <v>0</v>
      </c>
      <c r="G1994" s="162">
        <f>FINTERP(REFERENCE!$W$17:$W$67,REFERENCE!$V$17:$V$67,HYDROGRAPH!F1994)</f>
        <v>0</v>
      </c>
      <c r="H1994" s="132">
        <f>(F1994-G1994)/2*REFERENCE!$P$19</f>
        <v>0</v>
      </c>
      <c r="I1994">
        <f>(FINTERP('STAGE-STORAGE'!$D$4:$D$54,'STAGE-STORAGE'!$A$4:$A$54,H1994))</f>
        <v>0</v>
      </c>
    </row>
    <row r="1995" spans="1:9" x14ac:dyDescent="0.25">
      <c r="A1995">
        <v>1992</v>
      </c>
      <c r="B1995" s="132">
        <f t="shared" si="127"/>
        <v>331.83333333333331</v>
      </c>
      <c r="C1995" s="162">
        <f>IF(B1995&lt;(MAX(USER_INPUT!$J$14:$J$2000)),FINTERP(USER_INPUT!$J$14:$J$2000,USER_INPUT!$K$14:$K$2000,HYDROGRAPH!B1995),0)</f>
        <v>0</v>
      </c>
      <c r="D1995" s="132">
        <f t="shared" si="126"/>
        <v>0</v>
      </c>
      <c r="E1995" s="162">
        <f t="shared" si="128"/>
        <v>0</v>
      </c>
      <c r="F1995" s="162">
        <f t="shared" si="129"/>
        <v>0</v>
      </c>
      <c r="G1995" s="162">
        <f>FINTERP(REFERENCE!$W$17:$W$67,REFERENCE!$V$17:$V$67,HYDROGRAPH!F1995)</f>
        <v>0</v>
      </c>
      <c r="H1995" s="132">
        <f>(F1995-G1995)/2*REFERENCE!$P$19</f>
        <v>0</v>
      </c>
      <c r="I1995">
        <f>(FINTERP('STAGE-STORAGE'!$D$4:$D$54,'STAGE-STORAGE'!$A$4:$A$54,H1995))</f>
        <v>0</v>
      </c>
    </row>
    <row r="1996" spans="1:9" x14ac:dyDescent="0.25">
      <c r="A1996">
        <v>1993</v>
      </c>
      <c r="B1996" s="132">
        <f t="shared" si="127"/>
        <v>332</v>
      </c>
      <c r="C1996" s="162">
        <f>IF(B1996&lt;(MAX(USER_INPUT!$J$14:$J$2000)),FINTERP(USER_INPUT!$J$14:$J$2000,USER_INPUT!$K$14:$K$2000,HYDROGRAPH!B1996),0)</f>
        <v>0</v>
      </c>
      <c r="D1996" s="132">
        <f t="shared" si="126"/>
        <v>0</v>
      </c>
      <c r="E1996" s="162">
        <f t="shared" si="128"/>
        <v>0</v>
      </c>
      <c r="F1996" s="162">
        <f t="shared" si="129"/>
        <v>0</v>
      </c>
      <c r="G1996" s="162">
        <f>FINTERP(REFERENCE!$W$17:$W$67,REFERENCE!$V$17:$V$67,HYDROGRAPH!F1996)</f>
        <v>0</v>
      </c>
      <c r="H1996" s="132">
        <f>(F1996-G1996)/2*REFERENCE!$P$19</f>
        <v>0</v>
      </c>
      <c r="I1996">
        <f>(FINTERP('STAGE-STORAGE'!$D$4:$D$54,'STAGE-STORAGE'!$A$4:$A$54,H1996))</f>
        <v>0</v>
      </c>
    </row>
    <row r="1997" spans="1:9" x14ac:dyDescent="0.25">
      <c r="A1997">
        <v>1994</v>
      </c>
      <c r="B1997" s="132">
        <f t="shared" si="127"/>
        <v>332.16666666666663</v>
      </c>
      <c r="C1997" s="162">
        <f>IF(B1997&lt;(MAX(USER_INPUT!$J$14:$J$2000)),FINTERP(USER_INPUT!$J$14:$J$2000,USER_INPUT!$K$14:$K$2000,HYDROGRAPH!B1997),0)</f>
        <v>0</v>
      </c>
      <c r="D1997" s="132">
        <f t="shared" si="126"/>
        <v>0</v>
      </c>
      <c r="E1997" s="162">
        <f t="shared" si="128"/>
        <v>0</v>
      </c>
      <c r="F1997" s="162">
        <f t="shared" si="129"/>
        <v>0</v>
      </c>
      <c r="G1997" s="162">
        <f>FINTERP(REFERENCE!$W$17:$W$67,REFERENCE!$V$17:$V$67,HYDROGRAPH!F1997)</f>
        <v>0</v>
      </c>
      <c r="H1997" s="132">
        <f>(F1997-G1997)/2*REFERENCE!$P$19</f>
        <v>0</v>
      </c>
      <c r="I1997">
        <f>(FINTERP('STAGE-STORAGE'!$D$4:$D$54,'STAGE-STORAGE'!$A$4:$A$54,H1997))</f>
        <v>0</v>
      </c>
    </row>
    <row r="1998" spans="1:9" x14ac:dyDescent="0.25">
      <c r="A1998">
        <v>1995</v>
      </c>
      <c r="B1998" s="132">
        <f t="shared" si="127"/>
        <v>332.33333333333331</v>
      </c>
      <c r="C1998" s="162">
        <f>IF(B1998&lt;(MAX(USER_INPUT!$J$14:$J$2000)),FINTERP(USER_INPUT!$J$14:$J$2000,USER_INPUT!$K$14:$K$2000,HYDROGRAPH!B1998),0)</f>
        <v>0</v>
      </c>
      <c r="D1998" s="132">
        <f t="shared" si="126"/>
        <v>0</v>
      </c>
      <c r="E1998" s="162">
        <f t="shared" si="128"/>
        <v>0</v>
      </c>
      <c r="F1998" s="162">
        <f t="shared" si="129"/>
        <v>0</v>
      </c>
      <c r="G1998" s="162">
        <f>FINTERP(REFERENCE!$W$17:$W$67,REFERENCE!$V$17:$V$67,HYDROGRAPH!F1998)</f>
        <v>0</v>
      </c>
      <c r="H1998" s="132">
        <f>(F1998-G1998)/2*REFERENCE!$P$19</f>
        <v>0</v>
      </c>
      <c r="I1998">
        <f>(FINTERP('STAGE-STORAGE'!$D$4:$D$54,'STAGE-STORAGE'!$A$4:$A$54,H1998))</f>
        <v>0</v>
      </c>
    </row>
    <row r="1999" spans="1:9" x14ac:dyDescent="0.25">
      <c r="A1999">
        <v>1996</v>
      </c>
      <c r="B1999" s="132">
        <f t="shared" si="127"/>
        <v>332.5</v>
      </c>
      <c r="C1999" s="162">
        <f>IF(B1999&lt;(MAX(USER_INPUT!$J$14:$J$2000)),FINTERP(USER_INPUT!$J$14:$J$2000,USER_INPUT!$K$14:$K$2000,HYDROGRAPH!B1999),0)</f>
        <v>0</v>
      </c>
      <c r="D1999" s="132">
        <f t="shared" si="126"/>
        <v>0</v>
      </c>
      <c r="E1999" s="162">
        <f t="shared" si="128"/>
        <v>0</v>
      </c>
      <c r="F1999" s="162">
        <f t="shared" si="129"/>
        <v>0</v>
      </c>
      <c r="G1999" s="162">
        <f>FINTERP(REFERENCE!$W$17:$W$67,REFERENCE!$V$17:$V$67,HYDROGRAPH!F1999)</f>
        <v>0</v>
      </c>
      <c r="H1999" s="132">
        <f>(F1999-G1999)/2*REFERENCE!$P$19</f>
        <v>0</v>
      </c>
      <c r="I1999">
        <f>(FINTERP('STAGE-STORAGE'!$D$4:$D$54,'STAGE-STORAGE'!$A$4:$A$54,H1999))</f>
        <v>0</v>
      </c>
    </row>
    <row r="2000" spans="1:9" x14ac:dyDescent="0.25">
      <c r="A2000">
        <v>1997</v>
      </c>
      <c r="B2000" s="132">
        <f t="shared" si="127"/>
        <v>332.66666666666663</v>
      </c>
      <c r="C2000" s="162">
        <f>IF(B2000&lt;(MAX(USER_INPUT!$J$14:$J$2000)),FINTERP(USER_INPUT!$J$14:$J$2000,USER_INPUT!$K$14:$K$2000,HYDROGRAPH!B2000),0)</f>
        <v>0</v>
      </c>
      <c r="D2000" s="132">
        <f t="shared" si="126"/>
        <v>0</v>
      </c>
      <c r="E2000" s="162">
        <f t="shared" si="128"/>
        <v>0</v>
      </c>
      <c r="F2000" s="162">
        <f t="shared" si="129"/>
        <v>0</v>
      </c>
      <c r="G2000" s="162">
        <f>FINTERP(REFERENCE!$W$17:$W$67,REFERENCE!$V$17:$V$67,HYDROGRAPH!F2000)</f>
        <v>0</v>
      </c>
      <c r="H2000" s="132">
        <f>(F2000-G2000)/2*REFERENCE!$P$19</f>
        <v>0</v>
      </c>
      <c r="I2000">
        <f>(FINTERP('STAGE-STORAGE'!$D$4:$D$54,'STAGE-STORAGE'!$A$4:$A$54,H2000))</f>
        <v>0</v>
      </c>
    </row>
    <row r="2001" spans="1:9" x14ac:dyDescent="0.25">
      <c r="A2001">
        <v>1998</v>
      </c>
      <c r="B2001" s="132">
        <f t="shared" si="127"/>
        <v>332.83333333333331</v>
      </c>
      <c r="C2001" s="162">
        <f>IF(B2001&lt;(MAX(USER_INPUT!$J$14:$J$2000)),FINTERP(USER_INPUT!$J$14:$J$2000,USER_INPUT!$K$14:$K$2000,HYDROGRAPH!B2001),0)</f>
        <v>0</v>
      </c>
      <c r="D2001" s="132">
        <f t="shared" si="126"/>
        <v>0</v>
      </c>
      <c r="E2001" s="162">
        <f t="shared" si="128"/>
        <v>0</v>
      </c>
      <c r="F2001" s="162">
        <f t="shared" si="129"/>
        <v>0</v>
      </c>
      <c r="G2001" s="162">
        <f>FINTERP(REFERENCE!$W$17:$W$67,REFERENCE!$V$17:$V$67,HYDROGRAPH!F2001)</f>
        <v>0</v>
      </c>
      <c r="H2001" s="132">
        <f>(F2001-G2001)/2*REFERENCE!$P$19</f>
        <v>0</v>
      </c>
      <c r="I2001">
        <f>(FINTERP('STAGE-STORAGE'!$D$4:$D$54,'STAGE-STORAGE'!$A$4:$A$54,H2001))</f>
        <v>0</v>
      </c>
    </row>
    <row r="2002" spans="1:9" x14ac:dyDescent="0.25">
      <c r="A2002">
        <v>1999</v>
      </c>
      <c r="B2002" s="132">
        <f t="shared" si="127"/>
        <v>333</v>
      </c>
      <c r="C2002" s="162">
        <f>IF(B2002&lt;(MAX(USER_INPUT!$J$14:$J$2000)),FINTERP(USER_INPUT!$J$14:$J$2000,USER_INPUT!$K$14:$K$2000,HYDROGRAPH!B2002),0)</f>
        <v>0</v>
      </c>
      <c r="D2002" s="132">
        <f t="shared" si="126"/>
        <v>0</v>
      </c>
      <c r="E2002" s="162">
        <f t="shared" si="128"/>
        <v>0</v>
      </c>
      <c r="F2002" s="162">
        <f t="shared" si="129"/>
        <v>0</v>
      </c>
      <c r="G2002" s="162">
        <f>FINTERP(REFERENCE!$W$17:$W$67,REFERENCE!$V$17:$V$67,HYDROGRAPH!F2002)</f>
        <v>0</v>
      </c>
      <c r="H2002" s="132">
        <f>(F2002-G2002)/2*REFERENCE!$P$19</f>
        <v>0</v>
      </c>
      <c r="I2002">
        <f>(FINTERP('STAGE-STORAGE'!$D$4:$D$54,'STAGE-STORAGE'!$A$4:$A$54,H2002))</f>
        <v>0</v>
      </c>
    </row>
    <row r="2003" spans="1:9" x14ac:dyDescent="0.25">
      <c r="A2003">
        <v>2000</v>
      </c>
      <c r="B2003" s="132">
        <f t="shared" si="127"/>
        <v>333.16666666666663</v>
      </c>
      <c r="C2003" s="162">
        <f>IF(B2003&lt;(MAX(USER_INPUT!$J$14:$J$2000)),FINTERP(USER_INPUT!$J$14:$J$2000,USER_INPUT!$K$14:$K$2000,HYDROGRAPH!B2003),0)</f>
        <v>0</v>
      </c>
      <c r="D2003" s="132">
        <f t="shared" si="126"/>
        <v>0</v>
      </c>
      <c r="E2003" s="162">
        <f t="shared" si="128"/>
        <v>0</v>
      </c>
      <c r="F2003" s="162">
        <f t="shared" si="129"/>
        <v>0</v>
      </c>
      <c r="G2003" s="162">
        <f>FINTERP(REFERENCE!$W$17:$W$67,REFERENCE!$V$17:$V$67,HYDROGRAPH!F2003)</f>
        <v>0</v>
      </c>
      <c r="H2003" s="132">
        <f>(F2003-G2003)/2*REFERENCE!$P$19</f>
        <v>0</v>
      </c>
      <c r="I2003">
        <f>(FINTERP('STAGE-STORAGE'!$D$4:$D$54,'STAGE-STORAGE'!$A$4:$A$54,H2003))</f>
        <v>0</v>
      </c>
    </row>
    <row r="2004" spans="1:9" x14ac:dyDescent="0.25">
      <c r="A2004">
        <v>2001</v>
      </c>
      <c r="B2004" s="132">
        <f t="shared" si="127"/>
        <v>333.33333333333331</v>
      </c>
      <c r="C2004" s="162">
        <f>IF(B2004&lt;(MAX(USER_INPUT!$J$14:$J$2000)),FINTERP(USER_INPUT!$J$14:$J$2000,USER_INPUT!$K$14:$K$2000,HYDROGRAPH!B2004),0)</f>
        <v>0</v>
      </c>
      <c r="D2004" s="132">
        <f t="shared" si="126"/>
        <v>0</v>
      </c>
      <c r="E2004" s="162">
        <f t="shared" si="128"/>
        <v>0</v>
      </c>
      <c r="F2004" s="162">
        <f t="shared" si="129"/>
        <v>0</v>
      </c>
      <c r="G2004" s="162">
        <f>FINTERP(REFERENCE!$W$17:$W$67,REFERENCE!$V$17:$V$67,HYDROGRAPH!F2004)</f>
        <v>0</v>
      </c>
      <c r="H2004" s="132">
        <f>(F2004-G2004)/2*REFERENCE!$P$19</f>
        <v>0</v>
      </c>
      <c r="I2004">
        <f>(FINTERP('STAGE-STORAGE'!$D$4:$D$54,'STAGE-STORAGE'!$A$4:$A$54,H2004))</f>
        <v>0</v>
      </c>
    </row>
    <row r="2005" spans="1:9" x14ac:dyDescent="0.25">
      <c r="A2005">
        <v>2002</v>
      </c>
      <c r="B2005" s="132">
        <f t="shared" si="127"/>
        <v>333.5</v>
      </c>
      <c r="C2005" s="162">
        <f>IF(B2005&lt;(MAX(USER_INPUT!$J$14:$J$2000)),FINTERP(USER_INPUT!$J$14:$J$2000,USER_INPUT!$K$14:$K$2000,HYDROGRAPH!B2005),0)</f>
        <v>0</v>
      </c>
      <c r="D2005" s="132">
        <f t="shared" si="126"/>
        <v>0</v>
      </c>
      <c r="E2005" s="162">
        <f t="shared" si="128"/>
        <v>0</v>
      </c>
      <c r="F2005" s="162">
        <f t="shared" si="129"/>
        <v>0</v>
      </c>
      <c r="G2005" s="162">
        <f>FINTERP(REFERENCE!$W$17:$W$67,REFERENCE!$V$17:$V$67,HYDROGRAPH!F2005)</f>
        <v>0</v>
      </c>
      <c r="H2005" s="132">
        <f>(F2005-G2005)/2*REFERENCE!$P$19</f>
        <v>0</v>
      </c>
      <c r="I2005">
        <f>(FINTERP('STAGE-STORAGE'!$D$4:$D$54,'STAGE-STORAGE'!$A$4:$A$54,H2005))</f>
        <v>0</v>
      </c>
    </row>
    <row r="2006" spans="1:9" x14ac:dyDescent="0.25">
      <c r="A2006">
        <v>2003</v>
      </c>
      <c r="B2006" s="132">
        <f t="shared" si="127"/>
        <v>333.66666666666663</v>
      </c>
      <c r="C2006" s="162">
        <f>IF(B2006&lt;(MAX(USER_INPUT!$J$14:$J$2000)),FINTERP(USER_INPUT!$J$14:$J$2000,USER_INPUT!$K$14:$K$2000,HYDROGRAPH!B2006),0)</f>
        <v>0</v>
      </c>
      <c r="D2006" s="132">
        <f t="shared" si="126"/>
        <v>0</v>
      </c>
      <c r="E2006" s="162">
        <f t="shared" si="128"/>
        <v>0</v>
      </c>
      <c r="F2006" s="162">
        <f t="shared" si="129"/>
        <v>0</v>
      </c>
      <c r="G2006" s="162">
        <f>FINTERP(REFERENCE!$W$17:$W$67,REFERENCE!$V$17:$V$67,HYDROGRAPH!F2006)</f>
        <v>0</v>
      </c>
      <c r="H2006" s="132">
        <f>(F2006-G2006)/2*REFERENCE!$P$19</f>
        <v>0</v>
      </c>
      <c r="I2006">
        <f>(FINTERP('STAGE-STORAGE'!$D$4:$D$54,'STAGE-STORAGE'!$A$4:$A$54,H2006))</f>
        <v>0</v>
      </c>
    </row>
    <row r="2007" spans="1:9" x14ac:dyDescent="0.25">
      <c r="A2007">
        <v>2004</v>
      </c>
      <c r="B2007" s="132">
        <f t="shared" si="127"/>
        <v>333.83333333333331</v>
      </c>
      <c r="C2007" s="162">
        <f>IF(B2007&lt;(MAX(USER_INPUT!$J$14:$J$2000)),FINTERP(USER_INPUT!$J$14:$J$2000,USER_INPUT!$K$14:$K$2000,HYDROGRAPH!B2007),0)</f>
        <v>0</v>
      </c>
      <c r="D2007" s="132">
        <f t="shared" si="126"/>
        <v>0</v>
      </c>
      <c r="E2007" s="162">
        <f t="shared" si="128"/>
        <v>0</v>
      </c>
      <c r="F2007" s="162">
        <f t="shared" si="129"/>
        <v>0</v>
      </c>
      <c r="G2007" s="162">
        <f>FINTERP(REFERENCE!$W$17:$W$67,REFERENCE!$V$17:$V$67,HYDROGRAPH!F2007)</f>
        <v>0</v>
      </c>
      <c r="H2007" s="132">
        <f>(F2007-G2007)/2*REFERENCE!$P$19</f>
        <v>0</v>
      </c>
      <c r="I2007">
        <f>(FINTERP('STAGE-STORAGE'!$D$4:$D$54,'STAGE-STORAGE'!$A$4:$A$54,H2007))</f>
        <v>0</v>
      </c>
    </row>
    <row r="2008" spans="1:9" x14ac:dyDescent="0.25">
      <c r="A2008">
        <v>2005</v>
      </c>
      <c r="B2008" s="132">
        <f t="shared" si="127"/>
        <v>334</v>
      </c>
      <c r="C2008" s="162">
        <f>IF(B2008&lt;(MAX(USER_INPUT!$J$14:$J$2000)),FINTERP(USER_INPUT!$J$14:$J$2000,USER_INPUT!$K$14:$K$2000,HYDROGRAPH!B2008),0)</f>
        <v>0</v>
      </c>
      <c r="D2008" s="132">
        <f t="shared" si="126"/>
        <v>0</v>
      </c>
      <c r="E2008" s="162">
        <f t="shared" si="128"/>
        <v>0</v>
      </c>
      <c r="F2008" s="162">
        <f t="shared" si="129"/>
        <v>0</v>
      </c>
      <c r="G2008" s="162">
        <f>FINTERP(REFERENCE!$W$17:$W$67,REFERENCE!$V$17:$V$67,HYDROGRAPH!F2008)</f>
        <v>0</v>
      </c>
      <c r="H2008" s="132">
        <f>(F2008-G2008)/2*REFERENCE!$P$19</f>
        <v>0</v>
      </c>
      <c r="I2008">
        <f>(FINTERP('STAGE-STORAGE'!$D$4:$D$54,'STAGE-STORAGE'!$A$4:$A$54,H2008))</f>
        <v>0</v>
      </c>
    </row>
    <row r="2009" spans="1:9" x14ac:dyDescent="0.25">
      <c r="A2009">
        <v>2006</v>
      </c>
      <c r="B2009" s="132">
        <f t="shared" si="127"/>
        <v>334.16666666666663</v>
      </c>
      <c r="C2009" s="162">
        <f>IF(B2009&lt;(MAX(USER_INPUT!$J$14:$J$2000)),FINTERP(USER_INPUT!$J$14:$J$2000,USER_INPUT!$K$14:$K$2000,HYDROGRAPH!B2009),0)</f>
        <v>0</v>
      </c>
      <c r="D2009" s="132">
        <f t="shared" si="126"/>
        <v>0</v>
      </c>
      <c r="E2009" s="162">
        <f t="shared" si="128"/>
        <v>0</v>
      </c>
      <c r="F2009" s="162">
        <f t="shared" si="129"/>
        <v>0</v>
      </c>
      <c r="G2009" s="162">
        <f>FINTERP(REFERENCE!$W$17:$W$67,REFERENCE!$V$17:$V$67,HYDROGRAPH!F2009)</f>
        <v>0</v>
      </c>
      <c r="H2009" s="132">
        <f>(F2009-G2009)/2*REFERENCE!$P$19</f>
        <v>0</v>
      </c>
      <c r="I2009">
        <f>(FINTERP('STAGE-STORAGE'!$D$4:$D$54,'STAGE-STORAGE'!$A$4:$A$54,H2009))</f>
        <v>0</v>
      </c>
    </row>
    <row r="2010" spans="1:9" x14ac:dyDescent="0.25">
      <c r="A2010">
        <v>2007</v>
      </c>
      <c r="B2010" s="132">
        <f t="shared" si="127"/>
        <v>334.33333333333331</v>
      </c>
      <c r="C2010" s="162">
        <f>IF(B2010&lt;(MAX(USER_INPUT!$J$14:$J$2000)),FINTERP(USER_INPUT!$J$14:$J$2000,USER_INPUT!$K$14:$K$2000,HYDROGRAPH!B2010),0)</f>
        <v>0</v>
      </c>
      <c r="D2010" s="132">
        <f t="shared" si="126"/>
        <v>0</v>
      </c>
      <c r="E2010" s="162">
        <f t="shared" si="128"/>
        <v>0</v>
      </c>
      <c r="F2010" s="162">
        <f t="shared" si="129"/>
        <v>0</v>
      </c>
      <c r="G2010" s="162">
        <f>FINTERP(REFERENCE!$W$17:$W$67,REFERENCE!$V$17:$V$67,HYDROGRAPH!F2010)</f>
        <v>0</v>
      </c>
      <c r="H2010" s="132">
        <f>(F2010-G2010)/2*REFERENCE!$P$19</f>
        <v>0</v>
      </c>
      <c r="I2010">
        <f>(FINTERP('STAGE-STORAGE'!$D$4:$D$54,'STAGE-STORAGE'!$A$4:$A$54,H2010))</f>
        <v>0</v>
      </c>
    </row>
    <row r="2011" spans="1:9" x14ac:dyDescent="0.25">
      <c r="A2011">
        <v>2008</v>
      </c>
      <c r="B2011" s="132">
        <f t="shared" si="127"/>
        <v>334.5</v>
      </c>
      <c r="C2011" s="162">
        <f>IF(B2011&lt;(MAX(USER_INPUT!$J$14:$J$2000)),FINTERP(USER_INPUT!$J$14:$J$2000,USER_INPUT!$K$14:$K$2000,HYDROGRAPH!B2011),0)</f>
        <v>0</v>
      </c>
      <c r="D2011" s="132">
        <f t="shared" si="126"/>
        <v>0</v>
      </c>
      <c r="E2011" s="162">
        <f t="shared" si="128"/>
        <v>0</v>
      </c>
      <c r="F2011" s="162">
        <f t="shared" si="129"/>
        <v>0</v>
      </c>
      <c r="G2011" s="162">
        <f>FINTERP(REFERENCE!$W$17:$W$67,REFERENCE!$V$17:$V$67,HYDROGRAPH!F2011)</f>
        <v>0</v>
      </c>
      <c r="H2011" s="132">
        <f>(F2011-G2011)/2*REFERENCE!$P$19</f>
        <v>0</v>
      </c>
      <c r="I2011">
        <f>(FINTERP('STAGE-STORAGE'!$D$4:$D$54,'STAGE-STORAGE'!$A$4:$A$54,H2011))</f>
        <v>0</v>
      </c>
    </row>
    <row r="2012" spans="1:9" x14ac:dyDescent="0.25">
      <c r="A2012">
        <v>2009</v>
      </c>
      <c r="B2012" s="132">
        <f t="shared" si="127"/>
        <v>334.66666666666663</v>
      </c>
      <c r="C2012" s="162">
        <f>IF(B2012&lt;(MAX(USER_INPUT!$J$14:$J$2000)),FINTERP(USER_INPUT!$J$14:$J$2000,USER_INPUT!$K$14:$K$2000,HYDROGRAPH!B2012),0)</f>
        <v>0</v>
      </c>
      <c r="D2012" s="132">
        <f t="shared" si="126"/>
        <v>0</v>
      </c>
      <c r="E2012" s="162">
        <f t="shared" si="128"/>
        <v>0</v>
      </c>
      <c r="F2012" s="162">
        <f t="shared" si="129"/>
        <v>0</v>
      </c>
      <c r="G2012" s="162">
        <f>FINTERP(REFERENCE!$W$17:$W$67,REFERENCE!$V$17:$V$67,HYDROGRAPH!F2012)</f>
        <v>0</v>
      </c>
      <c r="H2012" s="132">
        <f>(F2012-G2012)/2*REFERENCE!$P$19</f>
        <v>0</v>
      </c>
      <c r="I2012">
        <f>(FINTERP('STAGE-STORAGE'!$D$4:$D$54,'STAGE-STORAGE'!$A$4:$A$54,H2012))</f>
        <v>0</v>
      </c>
    </row>
    <row r="2013" spans="1:9" x14ac:dyDescent="0.25">
      <c r="A2013">
        <v>2010</v>
      </c>
      <c r="B2013" s="132">
        <f t="shared" si="127"/>
        <v>334.83333333333331</v>
      </c>
      <c r="C2013" s="162">
        <f>IF(B2013&lt;(MAX(USER_INPUT!$J$14:$J$2000)),FINTERP(USER_INPUT!$J$14:$J$2000,USER_INPUT!$K$14:$K$2000,HYDROGRAPH!B2013),0)</f>
        <v>0</v>
      </c>
      <c r="D2013" s="132">
        <f t="shared" si="126"/>
        <v>0</v>
      </c>
      <c r="E2013" s="162">
        <f t="shared" si="128"/>
        <v>0</v>
      </c>
      <c r="F2013" s="162">
        <f t="shared" si="129"/>
        <v>0</v>
      </c>
      <c r="G2013" s="162">
        <f>FINTERP(REFERENCE!$W$17:$W$67,REFERENCE!$V$17:$V$67,HYDROGRAPH!F2013)</f>
        <v>0</v>
      </c>
      <c r="H2013" s="132">
        <f>(F2013-G2013)/2*REFERENCE!$P$19</f>
        <v>0</v>
      </c>
      <c r="I2013">
        <f>(FINTERP('STAGE-STORAGE'!$D$4:$D$54,'STAGE-STORAGE'!$A$4:$A$54,H2013))</f>
        <v>0</v>
      </c>
    </row>
    <row r="2014" spans="1:9" x14ac:dyDescent="0.25">
      <c r="A2014">
        <v>2011</v>
      </c>
      <c r="B2014" s="132">
        <f t="shared" si="127"/>
        <v>335</v>
      </c>
      <c r="C2014" s="162">
        <f>IF(B2014&lt;(MAX(USER_INPUT!$J$14:$J$2000)),FINTERP(USER_INPUT!$J$14:$J$2000,USER_INPUT!$K$14:$K$2000,HYDROGRAPH!B2014),0)</f>
        <v>0</v>
      </c>
      <c r="D2014" s="132">
        <f t="shared" si="126"/>
        <v>0</v>
      </c>
      <c r="E2014" s="162">
        <f t="shared" si="128"/>
        <v>0</v>
      </c>
      <c r="F2014" s="162">
        <f t="shared" si="129"/>
        <v>0</v>
      </c>
      <c r="G2014" s="162">
        <f>FINTERP(REFERENCE!$W$17:$W$67,REFERENCE!$V$17:$V$67,HYDROGRAPH!F2014)</f>
        <v>0</v>
      </c>
      <c r="H2014" s="132">
        <f>(F2014-G2014)/2*REFERENCE!$P$19</f>
        <v>0</v>
      </c>
      <c r="I2014">
        <f>(FINTERP('STAGE-STORAGE'!$D$4:$D$54,'STAGE-STORAGE'!$A$4:$A$54,H2014))</f>
        <v>0</v>
      </c>
    </row>
    <row r="2015" spans="1:9" x14ac:dyDescent="0.25">
      <c r="A2015">
        <v>2012</v>
      </c>
      <c r="B2015" s="132">
        <f t="shared" si="127"/>
        <v>335.16666666666663</v>
      </c>
      <c r="C2015" s="162">
        <f>IF(B2015&lt;(MAX(USER_INPUT!$J$14:$J$2000)),FINTERP(USER_INPUT!$J$14:$J$2000,USER_INPUT!$K$14:$K$2000,HYDROGRAPH!B2015),0)</f>
        <v>0</v>
      </c>
      <c r="D2015" s="132">
        <f t="shared" si="126"/>
        <v>0</v>
      </c>
      <c r="E2015" s="162">
        <f t="shared" si="128"/>
        <v>0</v>
      </c>
      <c r="F2015" s="162">
        <f t="shared" si="129"/>
        <v>0</v>
      </c>
      <c r="G2015" s="162">
        <f>FINTERP(REFERENCE!$W$17:$W$67,REFERENCE!$V$17:$V$67,HYDROGRAPH!F2015)</f>
        <v>0</v>
      </c>
      <c r="H2015" s="132">
        <f>(F2015-G2015)/2*REFERENCE!$P$19</f>
        <v>0</v>
      </c>
      <c r="I2015">
        <f>(FINTERP('STAGE-STORAGE'!$D$4:$D$54,'STAGE-STORAGE'!$A$4:$A$54,H2015))</f>
        <v>0</v>
      </c>
    </row>
    <row r="2016" spans="1:9" x14ac:dyDescent="0.25">
      <c r="A2016">
        <v>2013</v>
      </c>
      <c r="B2016" s="132">
        <f t="shared" si="127"/>
        <v>335.33333333333331</v>
      </c>
      <c r="C2016" s="162">
        <f>IF(B2016&lt;(MAX(USER_INPUT!$J$14:$J$2000)),FINTERP(USER_INPUT!$J$14:$J$2000,USER_INPUT!$K$14:$K$2000,HYDROGRAPH!B2016),0)</f>
        <v>0</v>
      </c>
      <c r="D2016" s="132">
        <f t="shared" si="126"/>
        <v>0</v>
      </c>
      <c r="E2016" s="162">
        <f t="shared" si="128"/>
        <v>0</v>
      </c>
      <c r="F2016" s="162">
        <f t="shared" si="129"/>
        <v>0</v>
      </c>
      <c r="G2016" s="162">
        <f>FINTERP(REFERENCE!$W$17:$W$67,REFERENCE!$V$17:$V$67,HYDROGRAPH!F2016)</f>
        <v>0</v>
      </c>
      <c r="H2016" s="132">
        <f>(F2016-G2016)/2*REFERENCE!$P$19</f>
        <v>0</v>
      </c>
      <c r="I2016">
        <f>(FINTERP('STAGE-STORAGE'!$D$4:$D$54,'STAGE-STORAGE'!$A$4:$A$54,H2016))</f>
        <v>0</v>
      </c>
    </row>
    <row r="2017" spans="1:9" x14ac:dyDescent="0.25">
      <c r="A2017">
        <v>2014</v>
      </c>
      <c r="B2017" s="132">
        <f t="shared" si="127"/>
        <v>335.5</v>
      </c>
      <c r="C2017" s="162">
        <f>IF(B2017&lt;(MAX(USER_INPUT!$J$14:$J$2000)),FINTERP(USER_INPUT!$J$14:$J$2000,USER_INPUT!$K$14:$K$2000,HYDROGRAPH!B2017),0)</f>
        <v>0</v>
      </c>
      <c r="D2017" s="132">
        <f t="shared" si="126"/>
        <v>0</v>
      </c>
      <c r="E2017" s="162">
        <f t="shared" si="128"/>
        <v>0</v>
      </c>
      <c r="F2017" s="162">
        <f t="shared" si="129"/>
        <v>0</v>
      </c>
      <c r="G2017" s="162">
        <f>FINTERP(REFERENCE!$W$17:$W$67,REFERENCE!$V$17:$V$67,HYDROGRAPH!F2017)</f>
        <v>0</v>
      </c>
      <c r="H2017" s="132">
        <f>(F2017-G2017)/2*REFERENCE!$P$19</f>
        <v>0</v>
      </c>
      <c r="I2017">
        <f>(FINTERP('STAGE-STORAGE'!$D$4:$D$54,'STAGE-STORAGE'!$A$4:$A$54,H2017))</f>
        <v>0</v>
      </c>
    </row>
    <row r="2018" spans="1:9" x14ac:dyDescent="0.25">
      <c r="A2018">
        <v>2015</v>
      </c>
      <c r="B2018" s="132">
        <f t="shared" si="127"/>
        <v>335.66666666666663</v>
      </c>
      <c r="C2018" s="162">
        <f>IF(B2018&lt;(MAX(USER_INPUT!$J$14:$J$2000)),FINTERP(USER_INPUT!$J$14:$J$2000,USER_INPUT!$K$14:$K$2000,HYDROGRAPH!B2018),0)</f>
        <v>0</v>
      </c>
      <c r="D2018" s="132">
        <f t="shared" si="126"/>
        <v>0</v>
      </c>
      <c r="E2018" s="162">
        <f t="shared" si="128"/>
        <v>0</v>
      </c>
      <c r="F2018" s="162">
        <f t="shared" si="129"/>
        <v>0</v>
      </c>
      <c r="G2018" s="162">
        <f>FINTERP(REFERENCE!$W$17:$W$67,REFERENCE!$V$17:$V$67,HYDROGRAPH!F2018)</f>
        <v>0</v>
      </c>
      <c r="H2018" s="132">
        <f>(F2018-G2018)/2*REFERENCE!$P$19</f>
        <v>0</v>
      </c>
      <c r="I2018">
        <f>(FINTERP('STAGE-STORAGE'!$D$4:$D$54,'STAGE-STORAGE'!$A$4:$A$54,H2018))</f>
        <v>0</v>
      </c>
    </row>
    <row r="2019" spans="1:9" x14ac:dyDescent="0.25">
      <c r="A2019">
        <v>2016</v>
      </c>
      <c r="B2019" s="132">
        <f t="shared" si="127"/>
        <v>335.83333333333331</v>
      </c>
      <c r="C2019" s="162">
        <f>IF(B2019&lt;(MAX(USER_INPUT!$J$14:$J$2000)),FINTERP(USER_INPUT!$J$14:$J$2000,USER_INPUT!$K$14:$K$2000,HYDROGRAPH!B2019),0)</f>
        <v>0</v>
      </c>
      <c r="D2019" s="132">
        <f t="shared" si="126"/>
        <v>0</v>
      </c>
      <c r="E2019" s="162">
        <f t="shared" si="128"/>
        <v>0</v>
      </c>
      <c r="F2019" s="162">
        <f t="shared" si="129"/>
        <v>0</v>
      </c>
      <c r="G2019" s="162">
        <f>FINTERP(REFERENCE!$W$17:$W$67,REFERENCE!$V$17:$V$67,HYDROGRAPH!F2019)</f>
        <v>0</v>
      </c>
      <c r="H2019" s="132">
        <f>(F2019-G2019)/2*REFERENCE!$P$19</f>
        <v>0</v>
      </c>
      <c r="I2019">
        <f>(FINTERP('STAGE-STORAGE'!$D$4:$D$54,'STAGE-STORAGE'!$A$4:$A$54,H2019))</f>
        <v>0</v>
      </c>
    </row>
    <row r="2020" spans="1:9" x14ac:dyDescent="0.25">
      <c r="A2020">
        <v>2017</v>
      </c>
      <c r="B2020" s="132">
        <f t="shared" si="127"/>
        <v>336</v>
      </c>
      <c r="C2020" s="162">
        <f>IF(B2020&lt;(MAX(USER_INPUT!$J$14:$J$2000)),FINTERP(USER_INPUT!$J$14:$J$2000,USER_INPUT!$K$14:$K$2000,HYDROGRAPH!B2020),0)</f>
        <v>0</v>
      </c>
      <c r="D2020" s="132">
        <f t="shared" si="126"/>
        <v>0</v>
      </c>
      <c r="E2020" s="162">
        <f t="shared" si="128"/>
        <v>0</v>
      </c>
      <c r="F2020" s="162">
        <f t="shared" si="129"/>
        <v>0</v>
      </c>
      <c r="G2020" s="162">
        <f>FINTERP(REFERENCE!$W$17:$W$67,REFERENCE!$V$17:$V$67,HYDROGRAPH!F2020)</f>
        <v>0</v>
      </c>
      <c r="H2020" s="132">
        <f>(F2020-G2020)/2*REFERENCE!$P$19</f>
        <v>0</v>
      </c>
      <c r="I2020">
        <f>(FINTERP('STAGE-STORAGE'!$D$4:$D$54,'STAGE-STORAGE'!$A$4:$A$54,H2020))</f>
        <v>0</v>
      </c>
    </row>
    <row r="2021" spans="1:9" x14ac:dyDescent="0.25">
      <c r="A2021">
        <v>2018</v>
      </c>
      <c r="B2021" s="132">
        <f t="shared" si="127"/>
        <v>336.16666666666663</v>
      </c>
      <c r="C2021" s="162">
        <f>IF(B2021&lt;(MAX(USER_INPUT!$J$14:$J$2000)),FINTERP(USER_INPUT!$J$14:$J$2000,USER_INPUT!$K$14:$K$2000,HYDROGRAPH!B2021),0)</f>
        <v>0</v>
      </c>
      <c r="D2021" s="132">
        <f t="shared" si="126"/>
        <v>0</v>
      </c>
      <c r="E2021" s="162">
        <f t="shared" si="128"/>
        <v>0</v>
      </c>
      <c r="F2021" s="162">
        <f t="shared" si="129"/>
        <v>0</v>
      </c>
      <c r="G2021" s="162">
        <f>FINTERP(REFERENCE!$W$17:$W$67,REFERENCE!$V$17:$V$67,HYDROGRAPH!F2021)</f>
        <v>0</v>
      </c>
      <c r="H2021" s="132">
        <f>(F2021-G2021)/2*REFERENCE!$P$19</f>
        <v>0</v>
      </c>
      <c r="I2021">
        <f>(FINTERP('STAGE-STORAGE'!$D$4:$D$54,'STAGE-STORAGE'!$A$4:$A$54,H2021))</f>
        <v>0</v>
      </c>
    </row>
    <row r="2022" spans="1:9" x14ac:dyDescent="0.25">
      <c r="A2022">
        <v>2019</v>
      </c>
      <c r="B2022" s="132">
        <f t="shared" si="127"/>
        <v>336.33333333333331</v>
      </c>
      <c r="C2022" s="162">
        <f>IF(B2022&lt;(MAX(USER_INPUT!$J$14:$J$2000)),FINTERP(USER_INPUT!$J$14:$J$2000,USER_INPUT!$K$14:$K$2000,HYDROGRAPH!B2022),0)</f>
        <v>0</v>
      </c>
      <c r="D2022" s="132">
        <f t="shared" si="126"/>
        <v>0</v>
      </c>
      <c r="E2022" s="162">
        <f t="shared" si="128"/>
        <v>0</v>
      </c>
      <c r="F2022" s="162">
        <f t="shared" si="129"/>
        <v>0</v>
      </c>
      <c r="G2022" s="162">
        <f>FINTERP(REFERENCE!$W$17:$W$67,REFERENCE!$V$17:$V$67,HYDROGRAPH!F2022)</f>
        <v>0</v>
      </c>
      <c r="H2022" s="132">
        <f>(F2022-G2022)/2*REFERENCE!$P$19</f>
        <v>0</v>
      </c>
      <c r="I2022">
        <f>(FINTERP('STAGE-STORAGE'!$D$4:$D$54,'STAGE-STORAGE'!$A$4:$A$54,H2022))</f>
        <v>0</v>
      </c>
    </row>
    <row r="2023" spans="1:9" x14ac:dyDescent="0.25">
      <c r="A2023">
        <v>2020</v>
      </c>
      <c r="B2023" s="132">
        <f t="shared" si="127"/>
        <v>336.5</v>
      </c>
      <c r="C2023" s="162">
        <f>IF(B2023&lt;(MAX(USER_INPUT!$J$14:$J$2000)),FINTERP(USER_INPUT!$J$14:$J$2000,USER_INPUT!$K$14:$K$2000,HYDROGRAPH!B2023),0)</f>
        <v>0</v>
      </c>
      <c r="D2023" s="132">
        <f t="shared" si="126"/>
        <v>0</v>
      </c>
      <c r="E2023" s="162">
        <f t="shared" si="128"/>
        <v>0</v>
      </c>
      <c r="F2023" s="162">
        <f t="shared" si="129"/>
        <v>0</v>
      </c>
      <c r="G2023" s="162">
        <f>FINTERP(REFERENCE!$W$17:$W$67,REFERENCE!$V$17:$V$67,HYDROGRAPH!F2023)</f>
        <v>0</v>
      </c>
      <c r="H2023" s="132">
        <f>(F2023-G2023)/2*REFERENCE!$P$19</f>
        <v>0</v>
      </c>
      <c r="I2023">
        <f>(FINTERP('STAGE-STORAGE'!$D$4:$D$54,'STAGE-STORAGE'!$A$4:$A$54,H2023))</f>
        <v>0</v>
      </c>
    </row>
    <row r="2024" spans="1:9" x14ac:dyDescent="0.25">
      <c r="A2024">
        <v>2021</v>
      </c>
      <c r="B2024" s="132">
        <f t="shared" si="127"/>
        <v>336.66666666666663</v>
      </c>
      <c r="C2024" s="162">
        <f>IF(B2024&lt;(MAX(USER_INPUT!$J$14:$J$2000)),FINTERP(USER_INPUT!$J$14:$J$2000,USER_INPUT!$K$14:$K$2000,HYDROGRAPH!B2024),0)</f>
        <v>0</v>
      </c>
      <c r="D2024" s="132">
        <f t="shared" si="126"/>
        <v>0</v>
      </c>
      <c r="E2024" s="162">
        <f t="shared" si="128"/>
        <v>0</v>
      </c>
      <c r="F2024" s="162">
        <f t="shared" si="129"/>
        <v>0</v>
      </c>
      <c r="G2024" s="162">
        <f>FINTERP(REFERENCE!$W$17:$W$67,REFERENCE!$V$17:$V$67,HYDROGRAPH!F2024)</f>
        <v>0</v>
      </c>
      <c r="H2024" s="132">
        <f>(F2024-G2024)/2*REFERENCE!$P$19</f>
        <v>0</v>
      </c>
      <c r="I2024">
        <f>(FINTERP('STAGE-STORAGE'!$D$4:$D$54,'STAGE-STORAGE'!$A$4:$A$54,H2024))</f>
        <v>0</v>
      </c>
    </row>
    <row r="2025" spans="1:9" x14ac:dyDescent="0.25">
      <c r="A2025">
        <v>2022</v>
      </c>
      <c r="B2025" s="132">
        <f t="shared" si="127"/>
        <v>336.83333333333331</v>
      </c>
      <c r="C2025" s="162">
        <f>IF(B2025&lt;(MAX(USER_INPUT!$J$14:$J$2000)),FINTERP(USER_INPUT!$J$14:$J$2000,USER_INPUT!$K$14:$K$2000,HYDROGRAPH!B2025),0)</f>
        <v>0</v>
      </c>
      <c r="D2025" s="132">
        <f t="shared" si="126"/>
        <v>0</v>
      </c>
      <c r="E2025" s="162">
        <f t="shared" si="128"/>
        <v>0</v>
      </c>
      <c r="F2025" s="162">
        <f t="shared" si="129"/>
        <v>0</v>
      </c>
      <c r="G2025" s="162">
        <f>FINTERP(REFERENCE!$W$17:$W$67,REFERENCE!$V$17:$V$67,HYDROGRAPH!F2025)</f>
        <v>0</v>
      </c>
      <c r="H2025" s="132">
        <f>(F2025-G2025)/2*REFERENCE!$P$19</f>
        <v>0</v>
      </c>
      <c r="I2025">
        <f>(FINTERP('STAGE-STORAGE'!$D$4:$D$54,'STAGE-STORAGE'!$A$4:$A$54,H2025))</f>
        <v>0</v>
      </c>
    </row>
    <row r="2026" spans="1:9" x14ac:dyDescent="0.25">
      <c r="A2026">
        <v>2023</v>
      </c>
      <c r="B2026" s="132">
        <f t="shared" si="127"/>
        <v>337</v>
      </c>
      <c r="C2026" s="162">
        <f>IF(B2026&lt;(MAX(USER_INPUT!$J$14:$J$2000)),FINTERP(USER_INPUT!$J$14:$J$2000,USER_INPUT!$K$14:$K$2000,HYDROGRAPH!B2026),0)</f>
        <v>0</v>
      </c>
      <c r="D2026" s="132">
        <f t="shared" si="126"/>
        <v>0</v>
      </c>
      <c r="E2026" s="162">
        <f t="shared" si="128"/>
        <v>0</v>
      </c>
      <c r="F2026" s="162">
        <f t="shared" si="129"/>
        <v>0</v>
      </c>
      <c r="G2026" s="162">
        <f>FINTERP(REFERENCE!$W$17:$W$67,REFERENCE!$V$17:$V$67,HYDROGRAPH!F2026)</f>
        <v>0</v>
      </c>
      <c r="H2026" s="132">
        <f>(F2026-G2026)/2*REFERENCE!$P$19</f>
        <v>0</v>
      </c>
      <c r="I2026">
        <f>(FINTERP('STAGE-STORAGE'!$D$4:$D$54,'STAGE-STORAGE'!$A$4:$A$54,H2026))</f>
        <v>0</v>
      </c>
    </row>
    <row r="2027" spans="1:9" x14ac:dyDescent="0.25">
      <c r="A2027">
        <v>2024</v>
      </c>
      <c r="B2027" s="132">
        <f t="shared" si="127"/>
        <v>337.16666666666663</v>
      </c>
      <c r="C2027" s="162">
        <f>IF(B2027&lt;(MAX(USER_INPUT!$J$14:$J$2000)),FINTERP(USER_INPUT!$J$14:$J$2000,USER_INPUT!$K$14:$K$2000,HYDROGRAPH!B2027),0)</f>
        <v>0</v>
      </c>
      <c r="D2027" s="132">
        <f t="shared" si="126"/>
        <v>0</v>
      </c>
      <c r="E2027" s="162">
        <f t="shared" si="128"/>
        <v>0</v>
      </c>
      <c r="F2027" s="162">
        <f t="shared" si="129"/>
        <v>0</v>
      </c>
      <c r="G2027" s="162">
        <f>FINTERP(REFERENCE!$W$17:$W$67,REFERENCE!$V$17:$V$67,HYDROGRAPH!F2027)</f>
        <v>0</v>
      </c>
      <c r="H2027" s="132">
        <f>(F2027-G2027)/2*REFERENCE!$P$19</f>
        <v>0</v>
      </c>
      <c r="I2027">
        <f>(FINTERP('STAGE-STORAGE'!$D$4:$D$54,'STAGE-STORAGE'!$A$4:$A$54,H2027))</f>
        <v>0</v>
      </c>
    </row>
    <row r="2028" spans="1:9" x14ac:dyDescent="0.25">
      <c r="A2028">
        <v>2025</v>
      </c>
      <c r="B2028" s="132">
        <f t="shared" si="127"/>
        <v>337.33333333333331</v>
      </c>
      <c r="C2028" s="162">
        <f>IF(B2028&lt;(MAX(USER_INPUT!$J$14:$J$2000)),FINTERP(USER_INPUT!$J$14:$J$2000,USER_INPUT!$K$14:$K$2000,HYDROGRAPH!B2028),0)</f>
        <v>0</v>
      </c>
      <c r="D2028" s="132">
        <f t="shared" si="126"/>
        <v>0</v>
      </c>
      <c r="E2028" s="162">
        <f t="shared" si="128"/>
        <v>0</v>
      </c>
      <c r="F2028" s="162">
        <f t="shared" si="129"/>
        <v>0</v>
      </c>
      <c r="G2028" s="162">
        <f>FINTERP(REFERENCE!$W$17:$W$67,REFERENCE!$V$17:$V$67,HYDROGRAPH!F2028)</f>
        <v>0</v>
      </c>
      <c r="H2028" s="132">
        <f>(F2028-G2028)/2*REFERENCE!$P$19</f>
        <v>0</v>
      </c>
      <c r="I2028">
        <f>(FINTERP('STAGE-STORAGE'!$D$4:$D$54,'STAGE-STORAGE'!$A$4:$A$54,H2028))</f>
        <v>0</v>
      </c>
    </row>
    <row r="2029" spans="1:9" x14ac:dyDescent="0.25">
      <c r="A2029">
        <v>2026</v>
      </c>
      <c r="B2029" s="132">
        <f t="shared" si="127"/>
        <v>337.5</v>
      </c>
      <c r="C2029" s="162">
        <f>IF(B2029&lt;(MAX(USER_INPUT!$J$14:$J$2000)),FINTERP(USER_INPUT!$J$14:$J$2000,USER_INPUT!$K$14:$K$2000,HYDROGRAPH!B2029),0)</f>
        <v>0</v>
      </c>
      <c r="D2029" s="132">
        <f t="shared" si="126"/>
        <v>0</v>
      </c>
      <c r="E2029" s="162">
        <f t="shared" si="128"/>
        <v>0</v>
      </c>
      <c r="F2029" s="162">
        <f t="shared" si="129"/>
        <v>0</v>
      </c>
      <c r="G2029" s="162">
        <f>FINTERP(REFERENCE!$W$17:$W$67,REFERENCE!$V$17:$V$67,HYDROGRAPH!F2029)</f>
        <v>0</v>
      </c>
      <c r="H2029" s="132">
        <f>(F2029-G2029)/2*REFERENCE!$P$19</f>
        <v>0</v>
      </c>
      <c r="I2029">
        <f>(FINTERP('STAGE-STORAGE'!$D$4:$D$54,'STAGE-STORAGE'!$A$4:$A$54,H2029))</f>
        <v>0</v>
      </c>
    </row>
    <row r="2030" spans="1:9" x14ac:dyDescent="0.25">
      <c r="A2030">
        <v>2027</v>
      </c>
      <c r="B2030" s="132">
        <f t="shared" si="127"/>
        <v>337.66666666666663</v>
      </c>
      <c r="C2030" s="162">
        <f>IF(B2030&lt;(MAX(USER_INPUT!$J$14:$J$2000)),FINTERP(USER_INPUT!$J$14:$J$2000,USER_INPUT!$K$14:$K$2000,HYDROGRAPH!B2030),0)</f>
        <v>0</v>
      </c>
      <c r="D2030" s="132">
        <f t="shared" si="126"/>
        <v>0</v>
      </c>
      <c r="E2030" s="162">
        <f t="shared" si="128"/>
        <v>0</v>
      </c>
      <c r="F2030" s="162">
        <f t="shared" si="129"/>
        <v>0</v>
      </c>
      <c r="G2030" s="162">
        <f>FINTERP(REFERENCE!$W$17:$W$67,REFERENCE!$V$17:$V$67,HYDROGRAPH!F2030)</f>
        <v>0</v>
      </c>
      <c r="H2030" s="132">
        <f>(F2030-G2030)/2*REFERENCE!$P$19</f>
        <v>0</v>
      </c>
      <c r="I2030">
        <f>(FINTERP('STAGE-STORAGE'!$D$4:$D$54,'STAGE-STORAGE'!$A$4:$A$54,H2030))</f>
        <v>0</v>
      </c>
    </row>
    <row r="2031" spans="1:9" x14ac:dyDescent="0.25">
      <c r="A2031">
        <v>2028</v>
      </c>
      <c r="B2031" s="132">
        <f t="shared" si="127"/>
        <v>337.83333333333331</v>
      </c>
      <c r="C2031" s="162">
        <f>IF(B2031&lt;(MAX(USER_INPUT!$J$14:$J$2000)),FINTERP(USER_INPUT!$J$14:$J$2000,USER_INPUT!$K$14:$K$2000,HYDROGRAPH!B2031),0)</f>
        <v>0</v>
      </c>
      <c r="D2031" s="132">
        <f t="shared" si="126"/>
        <v>0</v>
      </c>
      <c r="E2031" s="162">
        <f t="shared" si="128"/>
        <v>0</v>
      </c>
      <c r="F2031" s="162">
        <f t="shared" si="129"/>
        <v>0</v>
      </c>
      <c r="G2031" s="162">
        <f>FINTERP(REFERENCE!$W$17:$W$67,REFERENCE!$V$17:$V$67,HYDROGRAPH!F2031)</f>
        <v>0</v>
      </c>
      <c r="H2031" s="132">
        <f>(F2031-G2031)/2*REFERENCE!$P$19</f>
        <v>0</v>
      </c>
      <c r="I2031">
        <f>(FINTERP('STAGE-STORAGE'!$D$4:$D$54,'STAGE-STORAGE'!$A$4:$A$54,H2031))</f>
        <v>0</v>
      </c>
    </row>
    <row r="2032" spans="1:9" x14ac:dyDescent="0.25">
      <c r="A2032">
        <v>2029</v>
      </c>
      <c r="B2032" s="132">
        <f t="shared" si="127"/>
        <v>338</v>
      </c>
      <c r="C2032" s="162">
        <f>IF(B2032&lt;(MAX(USER_INPUT!$J$14:$J$2000)),FINTERP(USER_INPUT!$J$14:$J$2000,USER_INPUT!$K$14:$K$2000,HYDROGRAPH!B2032),0)</f>
        <v>0</v>
      </c>
      <c r="D2032" s="132">
        <f t="shared" si="126"/>
        <v>0</v>
      </c>
      <c r="E2032" s="162">
        <f t="shared" si="128"/>
        <v>0</v>
      </c>
      <c r="F2032" s="162">
        <f t="shared" si="129"/>
        <v>0</v>
      </c>
      <c r="G2032" s="162">
        <f>FINTERP(REFERENCE!$W$17:$W$67,REFERENCE!$V$17:$V$67,HYDROGRAPH!F2032)</f>
        <v>0</v>
      </c>
      <c r="H2032" s="132">
        <f>(F2032-G2032)/2*REFERENCE!$P$19</f>
        <v>0</v>
      </c>
      <c r="I2032">
        <f>(FINTERP('STAGE-STORAGE'!$D$4:$D$54,'STAGE-STORAGE'!$A$4:$A$54,H2032))</f>
        <v>0</v>
      </c>
    </row>
    <row r="2033" spans="1:9" x14ac:dyDescent="0.25">
      <c r="A2033">
        <v>2030</v>
      </c>
      <c r="B2033" s="132">
        <f t="shared" si="127"/>
        <v>338.16666666666663</v>
      </c>
      <c r="C2033" s="162">
        <f>IF(B2033&lt;(MAX(USER_INPUT!$J$14:$J$2000)),FINTERP(USER_INPUT!$J$14:$J$2000,USER_INPUT!$K$14:$K$2000,HYDROGRAPH!B2033),0)</f>
        <v>0</v>
      </c>
      <c r="D2033" s="132">
        <f t="shared" si="126"/>
        <v>0</v>
      </c>
      <c r="E2033" s="162">
        <f t="shared" si="128"/>
        <v>0</v>
      </c>
      <c r="F2033" s="162">
        <f t="shared" si="129"/>
        <v>0</v>
      </c>
      <c r="G2033" s="162">
        <f>FINTERP(REFERENCE!$W$17:$W$67,REFERENCE!$V$17:$V$67,HYDROGRAPH!F2033)</f>
        <v>0</v>
      </c>
      <c r="H2033" s="132">
        <f>(F2033-G2033)/2*REFERENCE!$P$19</f>
        <v>0</v>
      </c>
      <c r="I2033">
        <f>(FINTERP('STAGE-STORAGE'!$D$4:$D$54,'STAGE-STORAGE'!$A$4:$A$54,H2033))</f>
        <v>0</v>
      </c>
    </row>
    <row r="2034" spans="1:9" x14ac:dyDescent="0.25">
      <c r="A2034">
        <v>2031</v>
      </c>
      <c r="B2034" s="132">
        <f t="shared" si="127"/>
        <v>338.33333333333331</v>
      </c>
      <c r="C2034" s="162">
        <f>IF(B2034&lt;(MAX(USER_INPUT!$J$14:$J$2000)),FINTERP(USER_INPUT!$J$14:$J$2000,USER_INPUT!$K$14:$K$2000,HYDROGRAPH!B2034),0)</f>
        <v>0</v>
      </c>
      <c r="D2034" s="132">
        <f t="shared" si="126"/>
        <v>0</v>
      </c>
      <c r="E2034" s="162">
        <f t="shared" si="128"/>
        <v>0</v>
      </c>
      <c r="F2034" s="162">
        <f t="shared" si="129"/>
        <v>0</v>
      </c>
      <c r="G2034" s="162">
        <f>FINTERP(REFERENCE!$W$17:$W$67,REFERENCE!$V$17:$V$67,HYDROGRAPH!F2034)</f>
        <v>0</v>
      </c>
      <c r="H2034" s="132">
        <f>(F2034-G2034)/2*REFERENCE!$P$19</f>
        <v>0</v>
      </c>
      <c r="I2034">
        <f>(FINTERP('STAGE-STORAGE'!$D$4:$D$54,'STAGE-STORAGE'!$A$4:$A$54,H2034))</f>
        <v>0</v>
      </c>
    </row>
    <row r="2035" spans="1:9" x14ac:dyDescent="0.25">
      <c r="A2035">
        <v>2032</v>
      </c>
      <c r="B2035" s="132">
        <f t="shared" si="127"/>
        <v>338.5</v>
      </c>
      <c r="C2035" s="162">
        <f>IF(B2035&lt;(MAX(USER_INPUT!$J$14:$J$2000)),FINTERP(USER_INPUT!$J$14:$J$2000,USER_INPUT!$K$14:$K$2000,HYDROGRAPH!B2035),0)</f>
        <v>0</v>
      </c>
      <c r="D2035" s="132">
        <f t="shared" si="126"/>
        <v>0</v>
      </c>
      <c r="E2035" s="162">
        <f t="shared" si="128"/>
        <v>0</v>
      </c>
      <c r="F2035" s="162">
        <f t="shared" si="129"/>
        <v>0</v>
      </c>
      <c r="G2035" s="162">
        <f>FINTERP(REFERENCE!$W$17:$W$67,REFERENCE!$V$17:$V$67,HYDROGRAPH!F2035)</f>
        <v>0</v>
      </c>
      <c r="H2035" s="132">
        <f>(F2035-G2035)/2*REFERENCE!$P$19</f>
        <v>0</v>
      </c>
      <c r="I2035">
        <f>(FINTERP('STAGE-STORAGE'!$D$4:$D$54,'STAGE-STORAGE'!$A$4:$A$54,H2035))</f>
        <v>0</v>
      </c>
    </row>
    <row r="2036" spans="1:9" x14ac:dyDescent="0.25">
      <c r="A2036">
        <v>2033</v>
      </c>
      <c r="B2036" s="132">
        <f t="shared" si="127"/>
        <v>338.66666666666663</v>
      </c>
      <c r="C2036" s="162">
        <f>IF(B2036&lt;(MAX(USER_INPUT!$J$14:$J$2000)),FINTERP(USER_INPUT!$J$14:$J$2000,USER_INPUT!$K$14:$K$2000,HYDROGRAPH!B2036),0)</f>
        <v>0</v>
      </c>
      <c r="D2036" s="132">
        <f t="shared" si="126"/>
        <v>0</v>
      </c>
      <c r="E2036" s="162">
        <f t="shared" si="128"/>
        <v>0</v>
      </c>
      <c r="F2036" s="162">
        <f t="shared" si="129"/>
        <v>0</v>
      </c>
      <c r="G2036" s="162">
        <f>FINTERP(REFERENCE!$W$17:$W$67,REFERENCE!$V$17:$V$67,HYDROGRAPH!F2036)</f>
        <v>0</v>
      </c>
      <c r="H2036" s="132">
        <f>(F2036-G2036)/2*REFERENCE!$P$19</f>
        <v>0</v>
      </c>
      <c r="I2036">
        <f>(FINTERP('STAGE-STORAGE'!$D$4:$D$54,'STAGE-STORAGE'!$A$4:$A$54,H2036))</f>
        <v>0</v>
      </c>
    </row>
    <row r="2037" spans="1:9" x14ac:dyDescent="0.25">
      <c r="A2037">
        <v>2034</v>
      </c>
      <c r="B2037" s="132">
        <f t="shared" si="127"/>
        <v>338.83333333333331</v>
      </c>
      <c r="C2037" s="162">
        <f>IF(B2037&lt;(MAX(USER_INPUT!$J$14:$J$2000)),FINTERP(USER_INPUT!$J$14:$J$2000,USER_INPUT!$K$14:$K$2000,HYDROGRAPH!B2037),0)</f>
        <v>0</v>
      </c>
      <c r="D2037" s="132">
        <f t="shared" si="126"/>
        <v>0</v>
      </c>
      <c r="E2037" s="162">
        <f t="shared" si="128"/>
        <v>0</v>
      </c>
      <c r="F2037" s="162">
        <f t="shared" si="129"/>
        <v>0</v>
      </c>
      <c r="G2037" s="162">
        <f>FINTERP(REFERENCE!$W$17:$W$67,REFERENCE!$V$17:$V$67,HYDROGRAPH!F2037)</f>
        <v>0</v>
      </c>
      <c r="H2037" s="132">
        <f>(F2037-G2037)/2*REFERENCE!$P$19</f>
        <v>0</v>
      </c>
      <c r="I2037">
        <f>(FINTERP('STAGE-STORAGE'!$D$4:$D$54,'STAGE-STORAGE'!$A$4:$A$54,H2037))</f>
        <v>0</v>
      </c>
    </row>
    <row r="2038" spans="1:9" x14ac:dyDescent="0.25">
      <c r="A2038">
        <v>2035</v>
      </c>
      <c r="B2038" s="132">
        <f t="shared" si="127"/>
        <v>339</v>
      </c>
      <c r="C2038" s="162">
        <f>IF(B2038&lt;(MAX(USER_INPUT!$J$14:$J$2000)),FINTERP(USER_INPUT!$J$14:$J$2000,USER_INPUT!$K$14:$K$2000,HYDROGRAPH!B2038),0)</f>
        <v>0</v>
      </c>
      <c r="D2038" s="132">
        <f t="shared" si="126"/>
        <v>0</v>
      </c>
      <c r="E2038" s="162">
        <f t="shared" si="128"/>
        <v>0</v>
      </c>
      <c r="F2038" s="162">
        <f t="shared" si="129"/>
        <v>0</v>
      </c>
      <c r="G2038" s="162">
        <f>FINTERP(REFERENCE!$W$17:$W$67,REFERENCE!$V$17:$V$67,HYDROGRAPH!F2038)</f>
        <v>0</v>
      </c>
      <c r="H2038" s="132">
        <f>(F2038-G2038)/2*REFERENCE!$P$19</f>
        <v>0</v>
      </c>
      <c r="I2038">
        <f>(FINTERP('STAGE-STORAGE'!$D$4:$D$54,'STAGE-STORAGE'!$A$4:$A$54,H2038))</f>
        <v>0</v>
      </c>
    </row>
    <row r="2039" spans="1:9" x14ac:dyDescent="0.25">
      <c r="A2039">
        <v>2036</v>
      </c>
      <c r="B2039" s="132">
        <f t="shared" si="127"/>
        <v>339.16666666666663</v>
      </c>
      <c r="C2039" s="162">
        <f>IF(B2039&lt;(MAX(USER_INPUT!$J$14:$J$2000)),FINTERP(USER_INPUT!$J$14:$J$2000,USER_INPUT!$K$14:$K$2000,HYDROGRAPH!B2039),0)</f>
        <v>0</v>
      </c>
      <c r="D2039" s="132">
        <f t="shared" si="126"/>
        <v>0</v>
      </c>
      <c r="E2039" s="162">
        <f t="shared" si="128"/>
        <v>0</v>
      </c>
      <c r="F2039" s="162">
        <f t="shared" si="129"/>
        <v>0</v>
      </c>
      <c r="G2039" s="162">
        <f>FINTERP(REFERENCE!$W$17:$W$67,REFERENCE!$V$17:$V$67,HYDROGRAPH!F2039)</f>
        <v>0</v>
      </c>
      <c r="H2039" s="132">
        <f>(F2039-G2039)/2*REFERENCE!$P$19</f>
        <v>0</v>
      </c>
      <c r="I2039">
        <f>(FINTERP('STAGE-STORAGE'!$D$4:$D$54,'STAGE-STORAGE'!$A$4:$A$54,H2039))</f>
        <v>0</v>
      </c>
    </row>
    <row r="2040" spans="1:9" x14ac:dyDescent="0.25">
      <c r="A2040">
        <v>2037</v>
      </c>
      <c r="B2040" s="132">
        <f t="shared" si="127"/>
        <v>339.33333333333331</v>
      </c>
      <c r="C2040" s="162">
        <f>IF(B2040&lt;(MAX(USER_INPUT!$J$14:$J$2000)),FINTERP(USER_INPUT!$J$14:$J$2000,USER_INPUT!$K$14:$K$2000,HYDROGRAPH!B2040),0)</f>
        <v>0</v>
      </c>
      <c r="D2040" s="132">
        <f t="shared" si="126"/>
        <v>0</v>
      </c>
      <c r="E2040" s="162">
        <f t="shared" si="128"/>
        <v>0</v>
      </c>
      <c r="F2040" s="162">
        <f t="shared" si="129"/>
        <v>0</v>
      </c>
      <c r="G2040" s="162">
        <f>FINTERP(REFERENCE!$W$17:$W$67,REFERENCE!$V$17:$V$67,HYDROGRAPH!F2040)</f>
        <v>0</v>
      </c>
      <c r="H2040" s="132">
        <f>(F2040-G2040)/2*REFERENCE!$P$19</f>
        <v>0</v>
      </c>
      <c r="I2040">
        <f>(FINTERP('STAGE-STORAGE'!$D$4:$D$54,'STAGE-STORAGE'!$A$4:$A$54,H2040))</f>
        <v>0</v>
      </c>
    </row>
    <row r="2041" spans="1:9" x14ac:dyDescent="0.25">
      <c r="A2041">
        <v>2038</v>
      </c>
      <c r="B2041" s="132">
        <f t="shared" si="127"/>
        <v>339.5</v>
      </c>
      <c r="C2041" s="162">
        <f>IF(B2041&lt;(MAX(USER_INPUT!$J$14:$J$2000)),FINTERP(USER_INPUT!$J$14:$J$2000,USER_INPUT!$K$14:$K$2000,HYDROGRAPH!B2041),0)</f>
        <v>0</v>
      </c>
      <c r="D2041" s="132">
        <f t="shared" si="126"/>
        <v>0</v>
      </c>
      <c r="E2041" s="162">
        <f t="shared" si="128"/>
        <v>0</v>
      </c>
      <c r="F2041" s="162">
        <f t="shared" si="129"/>
        <v>0</v>
      </c>
      <c r="G2041" s="162">
        <f>FINTERP(REFERENCE!$W$17:$W$67,REFERENCE!$V$17:$V$67,HYDROGRAPH!F2041)</f>
        <v>0</v>
      </c>
      <c r="H2041" s="132">
        <f>(F2041-G2041)/2*REFERENCE!$P$19</f>
        <v>0</v>
      </c>
      <c r="I2041">
        <f>(FINTERP('STAGE-STORAGE'!$D$4:$D$54,'STAGE-STORAGE'!$A$4:$A$54,H2041))</f>
        <v>0</v>
      </c>
    </row>
    <row r="2042" spans="1:9" x14ac:dyDescent="0.25">
      <c r="A2042">
        <v>2039</v>
      </c>
      <c r="B2042" s="132">
        <f t="shared" si="127"/>
        <v>339.66666666666663</v>
      </c>
      <c r="C2042" s="162">
        <f>IF(B2042&lt;(MAX(USER_INPUT!$J$14:$J$2000)),FINTERP(USER_INPUT!$J$14:$J$2000,USER_INPUT!$K$14:$K$2000,HYDROGRAPH!B2042),0)</f>
        <v>0</v>
      </c>
      <c r="D2042" s="132">
        <f t="shared" si="126"/>
        <v>0</v>
      </c>
      <c r="E2042" s="162">
        <f t="shared" si="128"/>
        <v>0</v>
      </c>
      <c r="F2042" s="162">
        <f t="shared" si="129"/>
        <v>0</v>
      </c>
      <c r="G2042" s="162">
        <f>FINTERP(REFERENCE!$W$17:$W$67,REFERENCE!$V$17:$V$67,HYDROGRAPH!F2042)</f>
        <v>0</v>
      </c>
      <c r="H2042" s="132">
        <f>(F2042-G2042)/2*REFERENCE!$P$19</f>
        <v>0</v>
      </c>
      <c r="I2042">
        <f>(FINTERP('STAGE-STORAGE'!$D$4:$D$54,'STAGE-STORAGE'!$A$4:$A$54,H2042))</f>
        <v>0</v>
      </c>
    </row>
    <row r="2043" spans="1:9" x14ac:dyDescent="0.25">
      <c r="A2043">
        <v>2040</v>
      </c>
      <c r="B2043" s="132">
        <f t="shared" si="127"/>
        <v>339.83333333333331</v>
      </c>
      <c r="C2043" s="162">
        <f>IF(B2043&lt;(MAX(USER_INPUT!$J$14:$J$2000)),FINTERP(USER_INPUT!$J$14:$J$2000,USER_INPUT!$K$14:$K$2000,HYDROGRAPH!B2043),0)</f>
        <v>0</v>
      </c>
      <c r="D2043" s="132">
        <f t="shared" si="126"/>
        <v>0</v>
      </c>
      <c r="E2043" s="162">
        <f t="shared" si="128"/>
        <v>0</v>
      </c>
      <c r="F2043" s="162">
        <f t="shared" si="129"/>
        <v>0</v>
      </c>
      <c r="G2043" s="162">
        <f>FINTERP(REFERENCE!$W$17:$W$67,REFERENCE!$V$17:$V$67,HYDROGRAPH!F2043)</f>
        <v>0</v>
      </c>
      <c r="H2043" s="132">
        <f>(F2043-G2043)/2*REFERENCE!$P$19</f>
        <v>0</v>
      </c>
      <c r="I2043">
        <f>(FINTERP('STAGE-STORAGE'!$D$4:$D$54,'STAGE-STORAGE'!$A$4:$A$54,H2043))</f>
        <v>0</v>
      </c>
    </row>
    <row r="2044" spans="1:9" x14ac:dyDescent="0.25">
      <c r="A2044">
        <v>2041</v>
      </c>
      <c r="B2044" s="132">
        <f t="shared" si="127"/>
        <v>340</v>
      </c>
      <c r="C2044" s="162">
        <f>IF(B2044&lt;(MAX(USER_INPUT!$J$14:$J$2000)),FINTERP(USER_INPUT!$J$14:$J$2000,USER_INPUT!$K$14:$K$2000,HYDROGRAPH!B2044),0)</f>
        <v>0</v>
      </c>
      <c r="D2044" s="132">
        <f t="shared" si="126"/>
        <v>0</v>
      </c>
      <c r="E2044" s="162">
        <f t="shared" si="128"/>
        <v>0</v>
      </c>
      <c r="F2044" s="162">
        <f t="shared" si="129"/>
        <v>0</v>
      </c>
      <c r="G2044" s="162">
        <f>FINTERP(REFERENCE!$W$17:$W$67,REFERENCE!$V$17:$V$67,HYDROGRAPH!F2044)</f>
        <v>0</v>
      </c>
      <c r="H2044" s="132">
        <f>(F2044-G2044)/2*REFERENCE!$P$19</f>
        <v>0</v>
      </c>
      <c r="I2044">
        <f>(FINTERP('STAGE-STORAGE'!$D$4:$D$54,'STAGE-STORAGE'!$A$4:$A$54,H2044))</f>
        <v>0</v>
      </c>
    </row>
    <row r="2045" spans="1:9" x14ac:dyDescent="0.25">
      <c r="A2045">
        <v>2042</v>
      </c>
      <c r="B2045" s="132">
        <f t="shared" si="127"/>
        <v>340.16666666666663</v>
      </c>
      <c r="C2045" s="162">
        <f>IF(B2045&lt;(MAX(USER_INPUT!$J$14:$J$2000)),FINTERP(USER_INPUT!$J$14:$J$2000,USER_INPUT!$K$14:$K$2000,HYDROGRAPH!B2045),0)</f>
        <v>0</v>
      </c>
      <c r="D2045" s="132">
        <f t="shared" si="126"/>
        <v>0</v>
      </c>
      <c r="E2045" s="162">
        <f t="shared" si="128"/>
        <v>0</v>
      </c>
      <c r="F2045" s="162">
        <f t="shared" si="129"/>
        <v>0</v>
      </c>
      <c r="G2045" s="162">
        <f>FINTERP(REFERENCE!$W$17:$W$67,REFERENCE!$V$17:$V$67,HYDROGRAPH!F2045)</f>
        <v>0</v>
      </c>
      <c r="H2045" s="132">
        <f>(F2045-G2045)/2*REFERENCE!$P$19</f>
        <v>0</v>
      </c>
      <c r="I2045">
        <f>(FINTERP('STAGE-STORAGE'!$D$4:$D$54,'STAGE-STORAGE'!$A$4:$A$54,H2045))</f>
        <v>0</v>
      </c>
    </row>
    <row r="2046" spans="1:9" x14ac:dyDescent="0.25">
      <c r="A2046">
        <v>2043</v>
      </c>
      <c r="B2046" s="132">
        <f t="shared" si="127"/>
        <v>340.33333333333331</v>
      </c>
      <c r="C2046" s="162">
        <f>IF(B2046&lt;(MAX(USER_INPUT!$J$14:$J$2000)),FINTERP(USER_INPUT!$J$14:$J$2000,USER_INPUT!$K$14:$K$2000,HYDROGRAPH!B2046),0)</f>
        <v>0</v>
      </c>
      <c r="D2046" s="132">
        <f t="shared" si="126"/>
        <v>0</v>
      </c>
      <c r="E2046" s="162">
        <f t="shared" si="128"/>
        <v>0</v>
      </c>
      <c r="F2046" s="162">
        <f t="shared" si="129"/>
        <v>0</v>
      </c>
      <c r="G2046" s="162">
        <f>FINTERP(REFERENCE!$W$17:$W$67,REFERENCE!$V$17:$V$67,HYDROGRAPH!F2046)</f>
        <v>0</v>
      </c>
      <c r="H2046" s="132">
        <f>(F2046-G2046)/2*REFERENCE!$P$19</f>
        <v>0</v>
      </c>
      <c r="I2046">
        <f>(FINTERP('STAGE-STORAGE'!$D$4:$D$54,'STAGE-STORAGE'!$A$4:$A$54,H2046))</f>
        <v>0</v>
      </c>
    </row>
    <row r="2047" spans="1:9" x14ac:dyDescent="0.25">
      <c r="A2047">
        <v>2044</v>
      </c>
      <c r="B2047" s="132">
        <f t="shared" si="127"/>
        <v>340.5</v>
      </c>
      <c r="C2047" s="162">
        <f>IF(B2047&lt;(MAX(USER_INPUT!$J$14:$J$2000)),FINTERP(USER_INPUT!$J$14:$J$2000,USER_INPUT!$K$14:$K$2000,HYDROGRAPH!B2047),0)</f>
        <v>0</v>
      </c>
      <c r="D2047" s="132">
        <f t="shared" si="126"/>
        <v>0</v>
      </c>
      <c r="E2047" s="162">
        <f t="shared" si="128"/>
        <v>0</v>
      </c>
      <c r="F2047" s="162">
        <f t="shared" si="129"/>
        <v>0</v>
      </c>
      <c r="G2047" s="162">
        <f>FINTERP(REFERENCE!$W$17:$W$67,REFERENCE!$V$17:$V$67,HYDROGRAPH!F2047)</f>
        <v>0</v>
      </c>
      <c r="H2047" s="132">
        <f>(F2047-G2047)/2*REFERENCE!$P$19</f>
        <v>0</v>
      </c>
      <c r="I2047">
        <f>(FINTERP('STAGE-STORAGE'!$D$4:$D$54,'STAGE-STORAGE'!$A$4:$A$54,H2047))</f>
        <v>0</v>
      </c>
    </row>
    <row r="2048" spans="1:9" x14ac:dyDescent="0.25">
      <c r="A2048">
        <v>2045</v>
      </c>
      <c r="B2048" s="132">
        <f t="shared" si="127"/>
        <v>340.66666666666663</v>
      </c>
      <c r="C2048" s="162">
        <f>IF(B2048&lt;(MAX(USER_INPUT!$J$14:$J$2000)),FINTERP(USER_INPUT!$J$14:$J$2000,USER_INPUT!$K$14:$K$2000,HYDROGRAPH!B2048),0)</f>
        <v>0</v>
      </c>
      <c r="D2048" s="132">
        <f t="shared" si="126"/>
        <v>0</v>
      </c>
      <c r="E2048" s="162">
        <f t="shared" si="128"/>
        <v>0</v>
      </c>
      <c r="F2048" s="162">
        <f t="shared" si="129"/>
        <v>0</v>
      </c>
      <c r="G2048" s="162">
        <f>FINTERP(REFERENCE!$W$17:$W$67,REFERENCE!$V$17:$V$67,HYDROGRAPH!F2048)</f>
        <v>0</v>
      </c>
      <c r="H2048" s="132">
        <f>(F2048-G2048)/2*REFERENCE!$P$19</f>
        <v>0</v>
      </c>
      <c r="I2048">
        <f>(FINTERP('STAGE-STORAGE'!$D$4:$D$54,'STAGE-STORAGE'!$A$4:$A$54,H2048))</f>
        <v>0</v>
      </c>
    </row>
    <row r="2049" spans="1:9" x14ac:dyDescent="0.25">
      <c r="A2049">
        <v>2046</v>
      </c>
      <c r="B2049" s="132">
        <f t="shared" si="127"/>
        <v>340.83333333333331</v>
      </c>
      <c r="C2049" s="162">
        <f>IF(B2049&lt;(MAX(USER_INPUT!$J$14:$J$2000)),FINTERP(USER_INPUT!$J$14:$J$2000,USER_INPUT!$K$14:$K$2000,HYDROGRAPH!B2049),0)</f>
        <v>0</v>
      </c>
      <c r="D2049" s="132">
        <f t="shared" si="126"/>
        <v>0</v>
      </c>
      <c r="E2049" s="162">
        <f t="shared" si="128"/>
        <v>0</v>
      </c>
      <c r="F2049" s="162">
        <f t="shared" si="129"/>
        <v>0</v>
      </c>
      <c r="G2049" s="162">
        <f>FINTERP(REFERENCE!$W$17:$W$67,REFERENCE!$V$17:$V$67,HYDROGRAPH!F2049)</f>
        <v>0</v>
      </c>
      <c r="H2049" s="132">
        <f>(F2049-G2049)/2*REFERENCE!$P$19</f>
        <v>0</v>
      </c>
      <c r="I2049">
        <f>(FINTERP('STAGE-STORAGE'!$D$4:$D$54,'STAGE-STORAGE'!$A$4:$A$54,H2049))</f>
        <v>0</v>
      </c>
    </row>
    <row r="2050" spans="1:9" x14ac:dyDescent="0.25">
      <c r="A2050">
        <v>2047</v>
      </c>
      <c r="B2050" s="132">
        <f t="shared" si="127"/>
        <v>341</v>
      </c>
      <c r="C2050" s="162">
        <f>IF(B2050&lt;(MAX(USER_INPUT!$J$14:$J$2000)),FINTERP(USER_INPUT!$J$14:$J$2000,USER_INPUT!$K$14:$K$2000,HYDROGRAPH!B2050),0)</f>
        <v>0</v>
      </c>
      <c r="D2050" s="132">
        <f t="shared" si="126"/>
        <v>0</v>
      </c>
      <c r="E2050" s="162">
        <f t="shared" si="128"/>
        <v>0</v>
      </c>
      <c r="F2050" s="162">
        <f t="shared" si="129"/>
        <v>0</v>
      </c>
      <c r="G2050" s="162">
        <f>FINTERP(REFERENCE!$W$17:$W$67,REFERENCE!$V$17:$V$67,HYDROGRAPH!F2050)</f>
        <v>0</v>
      </c>
      <c r="H2050" s="132">
        <f>(F2050-G2050)/2*REFERENCE!$P$19</f>
        <v>0</v>
      </c>
      <c r="I2050">
        <f>(FINTERP('STAGE-STORAGE'!$D$4:$D$54,'STAGE-STORAGE'!$A$4:$A$54,H2050))</f>
        <v>0</v>
      </c>
    </row>
    <row r="2051" spans="1:9" x14ac:dyDescent="0.25">
      <c r="A2051">
        <v>2048</v>
      </c>
      <c r="B2051" s="132">
        <f t="shared" si="127"/>
        <v>341.16666666666663</v>
      </c>
      <c r="C2051" s="162">
        <f>IF(B2051&lt;(MAX(USER_INPUT!$J$14:$J$2000)),FINTERP(USER_INPUT!$J$14:$J$2000,USER_INPUT!$K$14:$K$2000,HYDROGRAPH!B2051),0)</f>
        <v>0</v>
      </c>
      <c r="D2051" s="132">
        <f t="shared" si="126"/>
        <v>0</v>
      </c>
      <c r="E2051" s="162">
        <f t="shared" si="128"/>
        <v>0</v>
      </c>
      <c r="F2051" s="162">
        <f t="shared" si="129"/>
        <v>0</v>
      </c>
      <c r="G2051" s="162">
        <f>FINTERP(REFERENCE!$W$17:$W$67,REFERENCE!$V$17:$V$67,HYDROGRAPH!F2051)</f>
        <v>0</v>
      </c>
      <c r="H2051" s="132">
        <f>(F2051-G2051)/2*REFERENCE!$P$19</f>
        <v>0</v>
      </c>
      <c r="I2051">
        <f>(FINTERP('STAGE-STORAGE'!$D$4:$D$54,'STAGE-STORAGE'!$A$4:$A$54,H2051))</f>
        <v>0</v>
      </c>
    </row>
    <row r="2052" spans="1:9" x14ac:dyDescent="0.25">
      <c r="A2052">
        <v>2049</v>
      </c>
      <c r="B2052" s="132">
        <f t="shared" si="127"/>
        <v>341.33333333333331</v>
      </c>
      <c r="C2052" s="162">
        <f>IF(B2052&lt;(MAX(USER_INPUT!$J$14:$J$2000)),FINTERP(USER_INPUT!$J$14:$J$2000,USER_INPUT!$K$14:$K$2000,HYDROGRAPH!B2052),0)</f>
        <v>0</v>
      </c>
      <c r="D2052" s="132">
        <f t="shared" si="126"/>
        <v>0</v>
      </c>
      <c r="E2052" s="162">
        <f t="shared" si="128"/>
        <v>0</v>
      </c>
      <c r="F2052" s="162">
        <f t="shared" si="129"/>
        <v>0</v>
      </c>
      <c r="G2052" s="162">
        <f>FINTERP(REFERENCE!$W$17:$W$67,REFERENCE!$V$17:$V$67,HYDROGRAPH!F2052)</f>
        <v>0</v>
      </c>
      <c r="H2052" s="132">
        <f>(F2052-G2052)/2*REFERENCE!$P$19</f>
        <v>0</v>
      </c>
      <c r="I2052">
        <f>(FINTERP('STAGE-STORAGE'!$D$4:$D$54,'STAGE-STORAGE'!$A$4:$A$54,H2052))</f>
        <v>0</v>
      </c>
    </row>
    <row r="2053" spans="1:9" x14ac:dyDescent="0.25">
      <c r="A2053">
        <v>2050</v>
      </c>
      <c r="B2053" s="132">
        <f t="shared" si="127"/>
        <v>341.5</v>
      </c>
      <c r="C2053" s="162">
        <f>IF(B2053&lt;(MAX(USER_INPUT!$J$14:$J$2000)),FINTERP(USER_INPUT!$J$14:$J$2000,USER_INPUT!$K$14:$K$2000,HYDROGRAPH!B2053),0)</f>
        <v>0</v>
      </c>
      <c r="D2053" s="132">
        <f t="shared" ref="D2053:D2116" si="130">C2053+C2054</f>
        <v>0</v>
      </c>
      <c r="E2053" s="162">
        <f t="shared" si="128"/>
        <v>0</v>
      </c>
      <c r="F2053" s="162">
        <f t="shared" si="129"/>
        <v>0</v>
      </c>
      <c r="G2053" s="162">
        <f>FINTERP(REFERENCE!$W$17:$W$67,REFERENCE!$V$17:$V$67,HYDROGRAPH!F2053)</f>
        <v>0</v>
      </c>
      <c r="H2053" s="132">
        <f>(F2053-G2053)/2*REFERENCE!$P$19</f>
        <v>0</v>
      </c>
      <c r="I2053">
        <f>(FINTERP('STAGE-STORAGE'!$D$4:$D$54,'STAGE-STORAGE'!$A$4:$A$54,H2053))</f>
        <v>0</v>
      </c>
    </row>
    <row r="2054" spans="1:9" x14ac:dyDescent="0.25">
      <c r="A2054">
        <v>2051</v>
      </c>
      <c r="B2054" s="132">
        <f t="shared" si="127"/>
        <v>341.66666666666663</v>
      </c>
      <c r="C2054" s="162">
        <f>IF(B2054&lt;(MAX(USER_INPUT!$J$14:$J$2000)),FINTERP(USER_INPUT!$J$14:$J$2000,USER_INPUT!$K$14:$K$2000,HYDROGRAPH!B2054),0)</f>
        <v>0</v>
      </c>
      <c r="D2054" s="132">
        <f t="shared" si="130"/>
        <v>0</v>
      </c>
      <c r="E2054" s="162">
        <f t="shared" si="128"/>
        <v>0</v>
      </c>
      <c r="F2054" s="162">
        <f t="shared" si="129"/>
        <v>0</v>
      </c>
      <c r="G2054" s="162">
        <f>FINTERP(REFERENCE!$W$17:$W$67,REFERENCE!$V$17:$V$67,HYDROGRAPH!F2054)</f>
        <v>0</v>
      </c>
      <c r="H2054" s="132">
        <f>(F2054-G2054)/2*REFERENCE!$P$19</f>
        <v>0</v>
      </c>
      <c r="I2054">
        <f>(FINTERP('STAGE-STORAGE'!$D$4:$D$54,'STAGE-STORAGE'!$A$4:$A$54,H2054))</f>
        <v>0</v>
      </c>
    </row>
    <row r="2055" spans="1:9" x14ac:dyDescent="0.25">
      <c r="A2055">
        <v>2052</v>
      </c>
      <c r="B2055" s="132">
        <f t="shared" ref="B2055:B2118" si="131">$B$5*A2054</f>
        <v>341.83333333333331</v>
      </c>
      <c r="C2055" s="162">
        <f>IF(B2055&lt;(MAX(USER_INPUT!$J$14:$J$2000)),FINTERP(USER_INPUT!$J$14:$J$2000,USER_INPUT!$K$14:$K$2000,HYDROGRAPH!B2055),0)</f>
        <v>0</v>
      </c>
      <c r="D2055" s="132">
        <f t="shared" si="130"/>
        <v>0</v>
      </c>
      <c r="E2055" s="162">
        <f t="shared" si="128"/>
        <v>0</v>
      </c>
      <c r="F2055" s="162">
        <f t="shared" si="129"/>
        <v>0</v>
      </c>
      <c r="G2055" s="162">
        <f>FINTERP(REFERENCE!$W$17:$W$67,REFERENCE!$V$17:$V$67,HYDROGRAPH!F2055)</f>
        <v>0</v>
      </c>
      <c r="H2055" s="132">
        <f>(F2055-G2055)/2*REFERENCE!$P$19</f>
        <v>0</v>
      </c>
      <c r="I2055">
        <f>(FINTERP('STAGE-STORAGE'!$D$4:$D$54,'STAGE-STORAGE'!$A$4:$A$54,H2055))</f>
        <v>0</v>
      </c>
    </row>
    <row r="2056" spans="1:9" x14ac:dyDescent="0.25">
      <c r="A2056">
        <v>2053</v>
      </c>
      <c r="B2056" s="132">
        <f t="shared" si="131"/>
        <v>342</v>
      </c>
      <c r="C2056" s="162">
        <f>IF(B2056&lt;(MAX(USER_INPUT!$J$14:$J$2000)),FINTERP(USER_INPUT!$J$14:$J$2000,USER_INPUT!$K$14:$K$2000,HYDROGRAPH!B2056),0)</f>
        <v>0</v>
      </c>
      <c r="D2056" s="132">
        <f t="shared" si="130"/>
        <v>0</v>
      </c>
      <c r="E2056" s="162">
        <f t="shared" si="128"/>
        <v>0</v>
      </c>
      <c r="F2056" s="162">
        <f t="shared" si="129"/>
        <v>0</v>
      </c>
      <c r="G2056" s="162">
        <f>FINTERP(REFERENCE!$W$17:$W$67,REFERENCE!$V$17:$V$67,HYDROGRAPH!F2056)</f>
        <v>0</v>
      </c>
      <c r="H2056" s="132">
        <f>(F2056-G2056)/2*REFERENCE!$P$19</f>
        <v>0</v>
      </c>
      <c r="I2056">
        <f>(FINTERP('STAGE-STORAGE'!$D$4:$D$54,'STAGE-STORAGE'!$A$4:$A$54,H2056))</f>
        <v>0</v>
      </c>
    </row>
    <row r="2057" spans="1:9" x14ac:dyDescent="0.25">
      <c r="A2057">
        <v>2054</v>
      </c>
      <c r="B2057" s="132">
        <f t="shared" si="131"/>
        <v>342.16666666666663</v>
      </c>
      <c r="C2057" s="162">
        <f>IF(B2057&lt;(MAX(USER_INPUT!$J$14:$J$2000)),FINTERP(USER_INPUT!$J$14:$J$2000,USER_INPUT!$K$14:$K$2000,HYDROGRAPH!B2057),0)</f>
        <v>0</v>
      </c>
      <c r="D2057" s="132">
        <f t="shared" si="130"/>
        <v>0</v>
      </c>
      <c r="E2057" s="162">
        <f t="shared" ref="E2057:E2120" si="132">F2056-(2*G2056)</f>
        <v>0</v>
      </c>
      <c r="F2057" s="162">
        <f t="shared" ref="F2057:F2120" si="133">D2057+E2057</f>
        <v>0</v>
      </c>
      <c r="G2057" s="162">
        <f>FINTERP(REFERENCE!$W$17:$W$67,REFERENCE!$V$17:$V$67,HYDROGRAPH!F2057)</f>
        <v>0</v>
      </c>
      <c r="H2057" s="132">
        <f>(F2057-G2057)/2*REFERENCE!$P$19</f>
        <v>0</v>
      </c>
      <c r="I2057">
        <f>(FINTERP('STAGE-STORAGE'!$D$4:$D$54,'STAGE-STORAGE'!$A$4:$A$54,H2057))</f>
        <v>0</v>
      </c>
    </row>
    <row r="2058" spans="1:9" x14ac:dyDescent="0.25">
      <c r="A2058">
        <v>2055</v>
      </c>
      <c r="B2058" s="132">
        <f t="shared" si="131"/>
        <v>342.33333333333331</v>
      </c>
      <c r="C2058" s="162">
        <f>IF(B2058&lt;(MAX(USER_INPUT!$J$14:$J$2000)),FINTERP(USER_INPUT!$J$14:$J$2000,USER_INPUT!$K$14:$K$2000,HYDROGRAPH!B2058),0)</f>
        <v>0</v>
      </c>
      <c r="D2058" s="132">
        <f t="shared" si="130"/>
        <v>0</v>
      </c>
      <c r="E2058" s="162">
        <f t="shared" si="132"/>
        <v>0</v>
      </c>
      <c r="F2058" s="162">
        <f t="shared" si="133"/>
        <v>0</v>
      </c>
      <c r="G2058" s="162">
        <f>FINTERP(REFERENCE!$W$17:$W$67,REFERENCE!$V$17:$V$67,HYDROGRAPH!F2058)</f>
        <v>0</v>
      </c>
      <c r="H2058" s="132">
        <f>(F2058-G2058)/2*REFERENCE!$P$19</f>
        <v>0</v>
      </c>
      <c r="I2058">
        <f>(FINTERP('STAGE-STORAGE'!$D$4:$D$54,'STAGE-STORAGE'!$A$4:$A$54,H2058))</f>
        <v>0</v>
      </c>
    </row>
    <row r="2059" spans="1:9" x14ac:dyDescent="0.25">
      <c r="A2059">
        <v>2056</v>
      </c>
      <c r="B2059" s="132">
        <f t="shared" si="131"/>
        <v>342.5</v>
      </c>
      <c r="C2059" s="162">
        <f>IF(B2059&lt;(MAX(USER_INPUT!$J$14:$J$2000)),FINTERP(USER_INPUT!$J$14:$J$2000,USER_INPUT!$K$14:$K$2000,HYDROGRAPH!B2059),0)</f>
        <v>0</v>
      </c>
      <c r="D2059" s="132">
        <f t="shared" si="130"/>
        <v>0</v>
      </c>
      <c r="E2059" s="162">
        <f t="shared" si="132"/>
        <v>0</v>
      </c>
      <c r="F2059" s="162">
        <f t="shared" si="133"/>
        <v>0</v>
      </c>
      <c r="G2059" s="162">
        <f>FINTERP(REFERENCE!$W$17:$W$67,REFERENCE!$V$17:$V$67,HYDROGRAPH!F2059)</f>
        <v>0</v>
      </c>
      <c r="H2059" s="132">
        <f>(F2059-G2059)/2*REFERENCE!$P$19</f>
        <v>0</v>
      </c>
      <c r="I2059">
        <f>(FINTERP('STAGE-STORAGE'!$D$4:$D$54,'STAGE-STORAGE'!$A$4:$A$54,H2059))</f>
        <v>0</v>
      </c>
    </row>
    <row r="2060" spans="1:9" x14ac:dyDescent="0.25">
      <c r="A2060">
        <v>2057</v>
      </c>
      <c r="B2060" s="132">
        <f t="shared" si="131"/>
        <v>342.66666666666663</v>
      </c>
      <c r="C2060" s="162">
        <f>IF(B2060&lt;(MAX(USER_INPUT!$J$14:$J$2000)),FINTERP(USER_INPUT!$J$14:$J$2000,USER_INPUT!$K$14:$K$2000,HYDROGRAPH!B2060),0)</f>
        <v>0</v>
      </c>
      <c r="D2060" s="132">
        <f t="shared" si="130"/>
        <v>0</v>
      </c>
      <c r="E2060" s="162">
        <f t="shared" si="132"/>
        <v>0</v>
      </c>
      <c r="F2060" s="162">
        <f t="shared" si="133"/>
        <v>0</v>
      </c>
      <c r="G2060" s="162">
        <f>FINTERP(REFERENCE!$W$17:$W$67,REFERENCE!$V$17:$V$67,HYDROGRAPH!F2060)</f>
        <v>0</v>
      </c>
      <c r="H2060" s="132">
        <f>(F2060-G2060)/2*REFERENCE!$P$19</f>
        <v>0</v>
      </c>
      <c r="I2060">
        <f>(FINTERP('STAGE-STORAGE'!$D$4:$D$54,'STAGE-STORAGE'!$A$4:$A$54,H2060))</f>
        <v>0</v>
      </c>
    </row>
    <row r="2061" spans="1:9" x14ac:dyDescent="0.25">
      <c r="A2061">
        <v>2058</v>
      </c>
      <c r="B2061" s="132">
        <f t="shared" si="131"/>
        <v>342.83333333333331</v>
      </c>
      <c r="C2061" s="162">
        <f>IF(B2061&lt;(MAX(USER_INPUT!$J$14:$J$2000)),FINTERP(USER_INPUT!$J$14:$J$2000,USER_INPUT!$K$14:$K$2000,HYDROGRAPH!B2061),0)</f>
        <v>0</v>
      </c>
      <c r="D2061" s="132">
        <f t="shared" si="130"/>
        <v>0</v>
      </c>
      <c r="E2061" s="162">
        <f t="shared" si="132"/>
        <v>0</v>
      </c>
      <c r="F2061" s="162">
        <f t="shared" si="133"/>
        <v>0</v>
      </c>
      <c r="G2061" s="162">
        <f>FINTERP(REFERENCE!$W$17:$W$67,REFERENCE!$V$17:$V$67,HYDROGRAPH!F2061)</f>
        <v>0</v>
      </c>
      <c r="H2061" s="132">
        <f>(F2061-G2061)/2*REFERENCE!$P$19</f>
        <v>0</v>
      </c>
      <c r="I2061">
        <f>(FINTERP('STAGE-STORAGE'!$D$4:$D$54,'STAGE-STORAGE'!$A$4:$A$54,H2061))</f>
        <v>0</v>
      </c>
    </row>
    <row r="2062" spans="1:9" x14ac:dyDescent="0.25">
      <c r="A2062">
        <v>2059</v>
      </c>
      <c r="B2062" s="132">
        <f t="shared" si="131"/>
        <v>343</v>
      </c>
      <c r="C2062" s="162">
        <f>IF(B2062&lt;(MAX(USER_INPUT!$J$14:$J$2000)),FINTERP(USER_INPUT!$J$14:$J$2000,USER_INPUT!$K$14:$K$2000,HYDROGRAPH!B2062),0)</f>
        <v>0</v>
      </c>
      <c r="D2062" s="132">
        <f t="shared" si="130"/>
        <v>0</v>
      </c>
      <c r="E2062" s="162">
        <f t="shared" si="132"/>
        <v>0</v>
      </c>
      <c r="F2062" s="162">
        <f t="shared" si="133"/>
        <v>0</v>
      </c>
      <c r="G2062" s="162">
        <f>FINTERP(REFERENCE!$W$17:$W$67,REFERENCE!$V$17:$V$67,HYDROGRAPH!F2062)</f>
        <v>0</v>
      </c>
      <c r="H2062" s="132">
        <f>(F2062-G2062)/2*REFERENCE!$P$19</f>
        <v>0</v>
      </c>
      <c r="I2062">
        <f>(FINTERP('STAGE-STORAGE'!$D$4:$D$54,'STAGE-STORAGE'!$A$4:$A$54,H2062))</f>
        <v>0</v>
      </c>
    </row>
    <row r="2063" spans="1:9" x14ac:dyDescent="0.25">
      <c r="A2063">
        <v>2060</v>
      </c>
      <c r="B2063" s="132">
        <f t="shared" si="131"/>
        <v>343.16666666666663</v>
      </c>
      <c r="C2063" s="162">
        <f>IF(B2063&lt;(MAX(USER_INPUT!$J$14:$J$2000)),FINTERP(USER_INPUT!$J$14:$J$2000,USER_INPUT!$K$14:$K$2000,HYDROGRAPH!B2063),0)</f>
        <v>0</v>
      </c>
      <c r="D2063" s="132">
        <f t="shared" si="130"/>
        <v>0</v>
      </c>
      <c r="E2063" s="162">
        <f t="shared" si="132"/>
        <v>0</v>
      </c>
      <c r="F2063" s="162">
        <f t="shared" si="133"/>
        <v>0</v>
      </c>
      <c r="G2063" s="162">
        <f>FINTERP(REFERENCE!$W$17:$W$67,REFERENCE!$V$17:$V$67,HYDROGRAPH!F2063)</f>
        <v>0</v>
      </c>
      <c r="H2063" s="132">
        <f>(F2063-G2063)/2*REFERENCE!$P$19</f>
        <v>0</v>
      </c>
      <c r="I2063">
        <f>(FINTERP('STAGE-STORAGE'!$D$4:$D$54,'STAGE-STORAGE'!$A$4:$A$54,H2063))</f>
        <v>0</v>
      </c>
    </row>
    <row r="2064" spans="1:9" x14ac:dyDescent="0.25">
      <c r="A2064">
        <v>2061</v>
      </c>
      <c r="B2064" s="132">
        <f t="shared" si="131"/>
        <v>343.33333333333331</v>
      </c>
      <c r="C2064" s="162">
        <f>IF(B2064&lt;(MAX(USER_INPUT!$J$14:$J$2000)),FINTERP(USER_INPUT!$J$14:$J$2000,USER_INPUT!$K$14:$K$2000,HYDROGRAPH!B2064),0)</f>
        <v>0</v>
      </c>
      <c r="D2064" s="132">
        <f t="shared" si="130"/>
        <v>0</v>
      </c>
      <c r="E2064" s="162">
        <f t="shared" si="132"/>
        <v>0</v>
      </c>
      <c r="F2064" s="162">
        <f t="shared" si="133"/>
        <v>0</v>
      </c>
      <c r="G2064" s="162">
        <f>FINTERP(REFERENCE!$W$17:$W$67,REFERENCE!$V$17:$V$67,HYDROGRAPH!F2064)</f>
        <v>0</v>
      </c>
      <c r="H2064" s="132">
        <f>(F2064-G2064)/2*REFERENCE!$P$19</f>
        <v>0</v>
      </c>
      <c r="I2064">
        <f>(FINTERP('STAGE-STORAGE'!$D$4:$D$54,'STAGE-STORAGE'!$A$4:$A$54,H2064))</f>
        <v>0</v>
      </c>
    </row>
    <row r="2065" spans="1:9" x14ac:dyDescent="0.25">
      <c r="A2065">
        <v>2062</v>
      </c>
      <c r="B2065" s="132">
        <f t="shared" si="131"/>
        <v>343.5</v>
      </c>
      <c r="C2065" s="162">
        <f>IF(B2065&lt;(MAX(USER_INPUT!$J$14:$J$2000)),FINTERP(USER_INPUT!$J$14:$J$2000,USER_INPUT!$K$14:$K$2000,HYDROGRAPH!B2065),0)</f>
        <v>0</v>
      </c>
      <c r="D2065" s="132">
        <f t="shared" si="130"/>
        <v>0</v>
      </c>
      <c r="E2065" s="162">
        <f t="shared" si="132"/>
        <v>0</v>
      </c>
      <c r="F2065" s="162">
        <f t="shared" si="133"/>
        <v>0</v>
      </c>
      <c r="G2065" s="162">
        <f>FINTERP(REFERENCE!$W$17:$W$67,REFERENCE!$V$17:$V$67,HYDROGRAPH!F2065)</f>
        <v>0</v>
      </c>
      <c r="H2065" s="132">
        <f>(F2065-G2065)/2*REFERENCE!$P$19</f>
        <v>0</v>
      </c>
      <c r="I2065">
        <f>(FINTERP('STAGE-STORAGE'!$D$4:$D$54,'STAGE-STORAGE'!$A$4:$A$54,H2065))</f>
        <v>0</v>
      </c>
    </row>
    <row r="2066" spans="1:9" x14ac:dyDescent="0.25">
      <c r="A2066">
        <v>2063</v>
      </c>
      <c r="B2066" s="132">
        <f t="shared" si="131"/>
        <v>343.66666666666663</v>
      </c>
      <c r="C2066" s="162">
        <f>IF(B2066&lt;(MAX(USER_INPUT!$J$14:$J$2000)),FINTERP(USER_INPUT!$J$14:$J$2000,USER_INPUT!$K$14:$K$2000,HYDROGRAPH!B2066),0)</f>
        <v>0</v>
      </c>
      <c r="D2066" s="132">
        <f t="shared" si="130"/>
        <v>0</v>
      </c>
      <c r="E2066" s="162">
        <f t="shared" si="132"/>
        <v>0</v>
      </c>
      <c r="F2066" s="162">
        <f t="shared" si="133"/>
        <v>0</v>
      </c>
      <c r="G2066" s="162">
        <f>FINTERP(REFERENCE!$W$17:$W$67,REFERENCE!$V$17:$V$67,HYDROGRAPH!F2066)</f>
        <v>0</v>
      </c>
      <c r="H2066" s="132">
        <f>(F2066-G2066)/2*REFERENCE!$P$19</f>
        <v>0</v>
      </c>
      <c r="I2066">
        <f>(FINTERP('STAGE-STORAGE'!$D$4:$D$54,'STAGE-STORAGE'!$A$4:$A$54,H2066))</f>
        <v>0</v>
      </c>
    </row>
    <row r="2067" spans="1:9" x14ac:dyDescent="0.25">
      <c r="A2067">
        <v>2064</v>
      </c>
      <c r="B2067" s="132">
        <f t="shared" si="131"/>
        <v>343.83333333333331</v>
      </c>
      <c r="C2067" s="162">
        <f>IF(B2067&lt;(MAX(USER_INPUT!$J$14:$J$2000)),FINTERP(USER_INPUT!$J$14:$J$2000,USER_INPUT!$K$14:$K$2000,HYDROGRAPH!B2067),0)</f>
        <v>0</v>
      </c>
      <c r="D2067" s="132">
        <f t="shared" si="130"/>
        <v>0</v>
      </c>
      <c r="E2067" s="162">
        <f t="shared" si="132"/>
        <v>0</v>
      </c>
      <c r="F2067" s="162">
        <f t="shared" si="133"/>
        <v>0</v>
      </c>
      <c r="G2067" s="162">
        <f>FINTERP(REFERENCE!$W$17:$W$67,REFERENCE!$V$17:$V$67,HYDROGRAPH!F2067)</f>
        <v>0</v>
      </c>
      <c r="H2067" s="132">
        <f>(F2067-G2067)/2*REFERENCE!$P$19</f>
        <v>0</v>
      </c>
      <c r="I2067">
        <f>(FINTERP('STAGE-STORAGE'!$D$4:$D$54,'STAGE-STORAGE'!$A$4:$A$54,H2067))</f>
        <v>0</v>
      </c>
    </row>
    <row r="2068" spans="1:9" x14ac:dyDescent="0.25">
      <c r="A2068">
        <v>2065</v>
      </c>
      <c r="B2068" s="132">
        <f t="shared" si="131"/>
        <v>344</v>
      </c>
      <c r="C2068" s="162">
        <f>IF(B2068&lt;(MAX(USER_INPUT!$J$14:$J$2000)),FINTERP(USER_INPUT!$J$14:$J$2000,USER_INPUT!$K$14:$K$2000,HYDROGRAPH!B2068),0)</f>
        <v>0</v>
      </c>
      <c r="D2068" s="132">
        <f t="shared" si="130"/>
        <v>0</v>
      </c>
      <c r="E2068" s="162">
        <f t="shared" si="132"/>
        <v>0</v>
      </c>
      <c r="F2068" s="162">
        <f t="shared" si="133"/>
        <v>0</v>
      </c>
      <c r="G2068" s="162">
        <f>FINTERP(REFERENCE!$W$17:$W$67,REFERENCE!$V$17:$V$67,HYDROGRAPH!F2068)</f>
        <v>0</v>
      </c>
      <c r="H2068" s="132">
        <f>(F2068-G2068)/2*REFERENCE!$P$19</f>
        <v>0</v>
      </c>
      <c r="I2068">
        <f>(FINTERP('STAGE-STORAGE'!$D$4:$D$54,'STAGE-STORAGE'!$A$4:$A$54,H2068))</f>
        <v>0</v>
      </c>
    </row>
    <row r="2069" spans="1:9" x14ac:dyDescent="0.25">
      <c r="A2069">
        <v>2066</v>
      </c>
      <c r="B2069" s="132">
        <f t="shared" si="131"/>
        <v>344.16666666666663</v>
      </c>
      <c r="C2069" s="162">
        <f>IF(B2069&lt;(MAX(USER_INPUT!$J$14:$J$2000)),FINTERP(USER_INPUT!$J$14:$J$2000,USER_INPUT!$K$14:$K$2000,HYDROGRAPH!B2069),0)</f>
        <v>0</v>
      </c>
      <c r="D2069" s="132">
        <f t="shared" si="130"/>
        <v>0</v>
      </c>
      <c r="E2069" s="162">
        <f t="shared" si="132"/>
        <v>0</v>
      </c>
      <c r="F2069" s="162">
        <f t="shared" si="133"/>
        <v>0</v>
      </c>
      <c r="G2069" s="162">
        <f>FINTERP(REFERENCE!$W$17:$W$67,REFERENCE!$V$17:$V$67,HYDROGRAPH!F2069)</f>
        <v>0</v>
      </c>
      <c r="H2069" s="132">
        <f>(F2069-G2069)/2*REFERENCE!$P$19</f>
        <v>0</v>
      </c>
      <c r="I2069">
        <f>(FINTERP('STAGE-STORAGE'!$D$4:$D$54,'STAGE-STORAGE'!$A$4:$A$54,H2069))</f>
        <v>0</v>
      </c>
    </row>
    <row r="2070" spans="1:9" x14ac:dyDescent="0.25">
      <c r="A2070">
        <v>2067</v>
      </c>
      <c r="B2070" s="132">
        <f t="shared" si="131"/>
        <v>344.33333333333331</v>
      </c>
      <c r="C2070" s="162">
        <f>IF(B2070&lt;(MAX(USER_INPUT!$J$14:$J$2000)),FINTERP(USER_INPUT!$J$14:$J$2000,USER_INPUT!$K$14:$K$2000,HYDROGRAPH!B2070),0)</f>
        <v>0</v>
      </c>
      <c r="D2070" s="132">
        <f t="shared" si="130"/>
        <v>0</v>
      </c>
      <c r="E2070" s="162">
        <f t="shared" si="132"/>
        <v>0</v>
      </c>
      <c r="F2070" s="162">
        <f t="shared" si="133"/>
        <v>0</v>
      </c>
      <c r="G2070" s="162">
        <f>FINTERP(REFERENCE!$W$17:$W$67,REFERENCE!$V$17:$V$67,HYDROGRAPH!F2070)</f>
        <v>0</v>
      </c>
      <c r="H2070" s="132">
        <f>(F2070-G2070)/2*REFERENCE!$P$19</f>
        <v>0</v>
      </c>
      <c r="I2070">
        <f>(FINTERP('STAGE-STORAGE'!$D$4:$D$54,'STAGE-STORAGE'!$A$4:$A$54,H2070))</f>
        <v>0</v>
      </c>
    </row>
    <row r="2071" spans="1:9" x14ac:dyDescent="0.25">
      <c r="A2071">
        <v>2068</v>
      </c>
      <c r="B2071" s="132">
        <f t="shared" si="131"/>
        <v>344.5</v>
      </c>
      <c r="C2071" s="162">
        <f>IF(B2071&lt;(MAX(USER_INPUT!$J$14:$J$2000)),FINTERP(USER_INPUT!$J$14:$J$2000,USER_INPUT!$K$14:$K$2000,HYDROGRAPH!B2071),0)</f>
        <v>0</v>
      </c>
      <c r="D2071" s="132">
        <f t="shared" si="130"/>
        <v>0</v>
      </c>
      <c r="E2071" s="162">
        <f t="shared" si="132"/>
        <v>0</v>
      </c>
      <c r="F2071" s="162">
        <f t="shared" si="133"/>
        <v>0</v>
      </c>
      <c r="G2071" s="162">
        <f>FINTERP(REFERENCE!$W$17:$W$67,REFERENCE!$V$17:$V$67,HYDROGRAPH!F2071)</f>
        <v>0</v>
      </c>
      <c r="H2071" s="132">
        <f>(F2071-G2071)/2*REFERENCE!$P$19</f>
        <v>0</v>
      </c>
      <c r="I2071">
        <f>(FINTERP('STAGE-STORAGE'!$D$4:$D$54,'STAGE-STORAGE'!$A$4:$A$54,H2071))</f>
        <v>0</v>
      </c>
    </row>
    <row r="2072" spans="1:9" x14ac:dyDescent="0.25">
      <c r="A2072">
        <v>2069</v>
      </c>
      <c r="B2072" s="132">
        <f t="shared" si="131"/>
        <v>344.66666666666663</v>
      </c>
      <c r="C2072" s="162">
        <f>IF(B2072&lt;(MAX(USER_INPUT!$J$14:$J$2000)),FINTERP(USER_INPUT!$J$14:$J$2000,USER_INPUT!$K$14:$K$2000,HYDROGRAPH!B2072),0)</f>
        <v>0</v>
      </c>
      <c r="D2072" s="132">
        <f t="shared" si="130"/>
        <v>0</v>
      </c>
      <c r="E2072" s="162">
        <f t="shared" si="132"/>
        <v>0</v>
      </c>
      <c r="F2072" s="162">
        <f t="shared" si="133"/>
        <v>0</v>
      </c>
      <c r="G2072" s="162">
        <f>FINTERP(REFERENCE!$W$17:$W$67,REFERENCE!$V$17:$V$67,HYDROGRAPH!F2072)</f>
        <v>0</v>
      </c>
      <c r="H2072" s="132">
        <f>(F2072-G2072)/2*REFERENCE!$P$19</f>
        <v>0</v>
      </c>
      <c r="I2072">
        <f>(FINTERP('STAGE-STORAGE'!$D$4:$D$54,'STAGE-STORAGE'!$A$4:$A$54,H2072))</f>
        <v>0</v>
      </c>
    </row>
    <row r="2073" spans="1:9" x14ac:dyDescent="0.25">
      <c r="A2073">
        <v>2070</v>
      </c>
      <c r="B2073" s="132">
        <f t="shared" si="131"/>
        <v>344.83333333333331</v>
      </c>
      <c r="C2073" s="162">
        <f>IF(B2073&lt;(MAX(USER_INPUT!$J$14:$J$2000)),FINTERP(USER_INPUT!$J$14:$J$2000,USER_INPUT!$K$14:$K$2000,HYDROGRAPH!B2073),0)</f>
        <v>0</v>
      </c>
      <c r="D2073" s="132">
        <f t="shared" si="130"/>
        <v>0</v>
      </c>
      <c r="E2073" s="162">
        <f t="shared" si="132"/>
        <v>0</v>
      </c>
      <c r="F2073" s="162">
        <f t="shared" si="133"/>
        <v>0</v>
      </c>
      <c r="G2073" s="162">
        <f>FINTERP(REFERENCE!$W$17:$W$67,REFERENCE!$V$17:$V$67,HYDROGRAPH!F2073)</f>
        <v>0</v>
      </c>
      <c r="H2073" s="132">
        <f>(F2073-G2073)/2*REFERENCE!$P$19</f>
        <v>0</v>
      </c>
      <c r="I2073">
        <f>(FINTERP('STAGE-STORAGE'!$D$4:$D$54,'STAGE-STORAGE'!$A$4:$A$54,H2073))</f>
        <v>0</v>
      </c>
    </row>
    <row r="2074" spans="1:9" x14ac:dyDescent="0.25">
      <c r="A2074">
        <v>2071</v>
      </c>
      <c r="B2074" s="132">
        <f t="shared" si="131"/>
        <v>345</v>
      </c>
      <c r="C2074" s="162">
        <f>IF(B2074&lt;(MAX(USER_INPUT!$J$14:$J$2000)),FINTERP(USER_INPUT!$J$14:$J$2000,USER_INPUT!$K$14:$K$2000,HYDROGRAPH!B2074),0)</f>
        <v>0</v>
      </c>
      <c r="D2074" s="132">
        <f t="shared" si="130"/>
        <v>0</v>
      </c>
      <c r="E2074" s="162">
        <f t="shared" si="132"/>
        <v>0</v>
      </c>
      <c r="F2074" s="162">
        <f t="shared" si="133"/>
        <v>0</v>
      </c>
      <c r="G2074" s="162">
        <f>FINTERP(REFERENCE!$W$17:$W$67,REFERENCE!$V$17:$V$67,HYDROGRAPH!F2074)</f>
        <v>0</v>
      </c>
      <c r="H2074" s="132">
        <f>(F2074-G2074)/2*REFERENCE!$P$19</f>
        <v>0</v>
      </c>
      <c r="I2074">
        <f>(FINTERP('STAGE-STORAGE'!$D$4:$D$54,'STAGE-STORAGE'!$A$4:$A$54,H2074))</f>
        <v>0</v>
      </c>
    </row>
    <row r="2075" spans="1:9" x14ac:dyDescent="0.25">
      <c r="A2075">
        <v>2072</v>
      </c>
      <c r="B2075" s="132">
        <f t="shared" si="131"/>
        <v>345.16666666666663</v>
      </c>
      <c r="C2075" s="162">
        <f>IF(B2075&lt;(MAX(USER_INPUT!$J$14:$J$2000)),FINTERP(USER_INPUT!$J$14:$J$2000,USER_INPUT!$K$14:$K$2000,HYDROGRAPH!B2075),0)</f>
        <v>0</v>
      </c>
      <c r="D2075" s="132">
        <f t="shared" si="130"/>
        <v>0</v>
      </c>
      <c r="E2075" s="162">
        <f t="shared" si="132"/>
        <v>0</v>
      </c>
      <c r="F2075" s="162">
        <f t="shared" si="133"/>
        <v>0</v>
      </c>
      <c r="G2075" s="162">
        <f>FINTERP(REFERENCE!$W$17:$W$67,REFERENCE!$V$17:$V$67,HYDROGRAPH!F2075)</f>
        <v>0</v>
      </c>
      <c r="H2075" s="132">
        <f>(F2075-G2075)/2*REFERENCE!$P$19</f>
        <v>0</v>
      </c>
      <c r="I2075">
        <f>(FINTERP('STAGE-STORAGE'!$D$4:$D$54,'STAGE-STORAGE'!$A$4:$A$54,H2075))</f>
        <v>0</v>
      </c>
    </row>
    <row r="2076" spans="1:9" x14ac:dyDescent="0.25">
      <c r="A2076">
        <v>2073</v>
      </c>
      <c r="B2076" s="132">
        <f t="shared" si="131"/>
        <v>345.33333333333331</v>
      </c>
      <c r="C2076" s="162">
        <f>IF(B2076&lt;(MAX(USER_INPUT!$J$14:$J$2000)),FINTERP(USER_INPUT!$J$14:$J$2000,USER_INPUT!$K$14:$K$2000,HYDROGRAPH!B2076),0)</f>
        <v>0</v>
      </c>
      <c r="D2076" s="132">
        <f t="shared" si="130"/>
        <v>0</v>
      </c>
      <c r="E2076" s="162">
        <f t="shared" si="132"/>
        <v>0</v>
      </c>
      <c r="F2076" s="162">
        <f t="shared" si="133"/>
        <v>0</v>
      </c>
      <c r="G2076" s="162">
        <f>FINTERP(REFERENCE!$W$17:$W$67,REFERENCE!$V$17:$V$67,HYDROGRAPH!F2076)</f>
        <v>0</v>
      </c>
      <c r="H2076" s="132">
        <f>(F2076-G2076)/2*REFERENCE!$P$19</f>
        <v>0</v>
      </c>
      <c r="I2076">
        <f>(FINTERP('STAGE-STORAGE'!$D$4:$D$54,'STAGE-STORAGE'!$A$4:$A$54,H2076))</f>
        <v>0</v>
      </c>
    </row>
    <row r="2077" spans="1:9" x14ac:dyDescent="0.25">
      <c r="A2077">
        <v>2074</v>
      </c>
      <c r="B2077" s="132">
        <f t="shared" si="131"/>
        <v>345.5</v>
      </c>
      <c r="C2077" s="162">
        <f>IF(B2077&lt;(MAX(USER_INPUT!$J$14:$J$2000)),FINTERP(USER_INPUT!$J$14:$J$2000,USER_INPUT!$K$14:$K$2000,HYDROGRAPH!B2077),0)</f>
        <v>0</v>
      </c>
      <c r="D2077" s="132">
        <f t="shared" si="130"/>
        <v>0</v>
      </c>
      <c r="E2077" s="162">
        <f t="shared" si="132"/>
        <v>0</v>
      </c>
      <c r="F2077" s="162">
        <f t="shared" si="133"/>
        <v>0</v>
      </c>
      <c r="G2077" s="162">
        <f>FINTERP(REFERENCE!$W$17:$W$67,REFERENCE!$V$17:$V$67,HYDROGRAPH!F2077)</f>
        <v>0</v>
      </c>
      <c r="H2077" s="132">
        <f>(F2077-G2077)/2*REFERENCE!$P$19</f>
        <v>0</v>
      </c>
      <c r="I2077">
        <f>(FINTERP('STAGE-STORAGE'!$D$4:$D$54,'STAGE-STORAGE'!$A$4:$A$54,H2077))</f>
        <v>0</v>
      </c>
    </row>
    <row r="2078" spans="1:9" x14ac:dyDescent="0.25">
      <c r="A2078">
        <v>2075</v>
      </c>
      <c r="B2078" s="132">
        <f t="shared" si="131"/>
        <v>345.66666666666663</v>
      </c>
      <c r="C2078" s="162">
        <f>IF(B2078&lt;(MAX(USER_INPUT!$J$14:$J$2000)),FINTERP(USER_INPUT!$J$14:$J$2000,USER_INPUT!$K$14:$K$2000,HYDROGRAPH!B2078),0)</f>
        <v>0</v>
      </c>
      <c r="D2078" s="132">
        <f t="shared" si="130"/>
        <v>0</v>
      </c>
      <c r="E2078" s="162">
        <f t="shared" si="132"/>
        <v>0</v>
      </c>
      <c r="F2078" s="162">
        <f t="shared" si="133"/>
        <v>0</v>
      </c>
      <c r="G2078" s="162">
        <f>FINTERP(REFERENCE!$W$17:$W$67,REFERENCE!$V$17:$V$67,HYDROGRAPH!F2078)</f>
        <v>0</v>
      </c>
      <c r="H2078" s="132">
        <f>(F2078-G2078)/2*REFERENCE!$P$19</f>
        <v>0</v>
      </c>
      <c r="I2078">
        <f>(FINTERP('STAGE-STORAGE'!$D$4:$D$54,'STAGE-STORAGE'!$A$4:$A$54,H2078))</f>
        <v>0</v>
      </c>
    </row>
    <row r="2079" spans="1:9" x14ac:dyDescent="0.25">
      <c r="A2079">
        <v>2076</v>
      </c>
      <c r="B2079" s="132">
        <f t="shared" si="131"/>
        <v>345.83333333333331</v>
      </c>
      <c r="C2079" s="162">
        <f>IF(B2079&lt;(MAX(USER_INPUT!$J$14:$J$2000)),FINTERP(USER_INPUT!$J$14:$J$2000,USER_INPUT!$K$14:$K$2000,HYDROGRAPH!B2079),0)</f>
        <v>0</v>
      </c>
      <c r="D2079" s="132">
        <f t="shared" si="130"/>
        <v>0</v>
      </c>
      <c r="E2079" s="162">
        <f t="shared" si="132"/>
        <v>0</v>
      </c>
      <c r="F2079" s="162">
        <f t="shared" si="133"/>
        <v>0</v>
      </c>
      <c r="G2079" s="162">
        <f>FINTERP(REFERENCE!$W$17:$W$67,REFERENCE!$V$17:$V$67,HYDROGRAPH!F2079)</f>
        <v>0</v>
      </c>
      <c r="H2079" s="132">
        <f>(F2079-G2079)/2*REFERENCE!$P$19</f>
        <v>0</v>
      </c>
      <c r="I2079">
        <f>(FINTERP('STAGE-STORAGE'!$D$4:$D$54,'STAGE-STORAGE'!$A$4:$A$54,H2079))</f>
        <v>0</v>
      </c>
    </row>
    <row r="2080" spans="1:9" x14ac:dyDescent="0.25">
      <c r="A2080">
        <v>2077</v>
      </c>
      <c r="B2080" s="132">
        <f t="shared" si="131"/>
        <v>346</v>
      </c>
      <c r="C2080" s="162">
        <f>IF(B2080&lt;(MAX(USER_INPUT!$J$14:$J$2000)),FINTERP(USER_INPUT!$J$14:$J$2000,USER_INPUT!$K$14:$K$2000,HYDROGRAPH!B2080),0)</f>
        <v>0</v>
      </c>
      <c r="D2080" s="132">
        <f t="shared" si="130"/>
        <v>0</v>
      </c>
      <c r="E2080" s="162">
        <f t="shared" si="132"/>
        <v>0</v>
      </c>
      <c r="F2080" s="162">
        <f t="shared" si="133"/>
        <v>0</v>
      </c>
      <c r="G2080" s="162">
        <f>FINTERP(REFERENCE!$W$17:$W$67,REFERENCE!$V$17:$V$67,HYDROGRAPH!F2080)</f>
        <v>0</v>
      </c>
      <c r="H2080" s="132">
        <f>(F2080-G2080)/2*REFERENCE!$P$19</f>
        <v>0</v>
      </c>
      <c r="I2080">
        <f>(FINTERP('STAGE-STORAGE'!$D$4:$D$54,'STAGE-STORAGE'!$A$4:$A$54,H2080))</f>
        <v>0</v>
      </c>
    </row>
    <row r="2081" spans="1:9" x14ac:dyDescent="0.25">
      <c r="A2081">
        <v>2078</v>
      </c>
      <c r="B2081" s="132">
        <f t="shared" si="131"/>
        <v>346.16666666666663</v>
      </c>
      <c r="C2081" s="162">
        <f>IF(B2081&lt;(MAX(USER_INPUT!$J$14:$J$2000)),FINTERP(USER_INPUT!$J$14:$J$2000,USER_INPUT!$K$14:$K$2000,HYDROGRAPH!B2081),0)</f>
        <v>0</v>
      </c>
      <c r="D2081" s="132">
        <f t="shared" si="130"/>
        <v>0</v>
      </c>
      <c r="E2081" s="162">
        <f t="shared" si="132"/>
        <v>0</v>
      </c>
      <c r="F2081" s="162">
        <f t="shared" si="133"/>
        <v>0</v>
      </c>
      <c r="G2081" s="162">
        <f>FINTERP(REFERENCE!$W$17:$W$67,REFERENCE!$V$17:$V$67,HYDROGRAPH!F2081)</f>
        <v>0</v>
      </c>
      <c r="H2081" s="132">
        <f>(F2081-G2081)/2*REFERENCE!$P$19</f>
        <v>0</v>
      </c>
      <c r="I2081">
        <f>(FINTERP('STAGE-STORAGE'!$D$4:$D$54,'STAGE-STORAGE'!$A$4:$A$54,H2081))</f>
        <v>0</v>
      </c>
    </row>
    <row r="2082" spans="1:9" x14ac:dyDescent="0.25">
      <c r="A2082">
        <v>2079</v>
      </c>
      <c r="B2082" s="132">
        <f t="shared" si="131"/>
        <v>346.33333333333331</v>
      </c>
      <c r="C2082" s="162">
        <f>IF(B2082&lt;(MAX(USER_INPUT!$J$14:$J$2000)),FINTERP(USER_INPUT!$J$14:$J$2000,USER_INPUT!$K$14:$K$2000,HYDROGRAPH!B2082),0)</f>
        <v>0</v>
      </c>
      <c r="D2082" s="132">
        <f t="shared" si="130"/>
        <v>0</v>
      </c>
      <c r="E2082" s="162">
        <f t="shared" si="132"/>
        <v>0</v>
      </c>
      <c r="F2082" s="162">
        <f t="shared" si="133"/>
        <v>0</v>
      </c>
      <c r="G2082" s="162">
        <f>FINTERP(REFERENCE!$W$17:$W$67,REFERENCE!$V$17:$V$67,HYDROGRAPH!F2082)</f>
        <v>0</v>
      </c>
      <c r="H2082" s="132">
        <f>(F2082-G2082)/2*REFERENCE!$P$19</f>
        <v>0</v>
      </c>
      <c r="I2082">
        <f>(FINTERP('STAGE-STORAGE'!$D$4:$D$54,'STAGE-STORAGE'!$A$4:$A$54,H2082))</f>
        <v>0</v>
      </c>
    </row>
    <row r="2083" spans="1:9" x14ac:dyDescent="0.25">
      <c r="A2083">
        <v>2080</v>
      </c>
      <c r="B2083" s="132">
        <f t="shared" si="131"/>
        <v>346.5</v>
      </c>
      <c r="C2083" s="162">
        <f>IF(B2083&lt;(MAX(USER_INPUT!$J$14:$J$2000)),FINTERP(USER_INPUT!$J$14:$J$2000,USER_INPUT!$K$14:$K$2000,HYDROGRAPH!B2083),0)</f>
        <v>0</v>
      </c>
      <c r="D2083" s="132">
        <f t="shared" si="130"/>
        <v>0</v>
      </c>
      <c r="E2083" s="162">
        <f t="shared" si="132"/>
        <v>0</v>
      </c>
      <c r="F2083" s="162">
        <f t="shared" si="133"/>
        <v>0</v>
      </c>
      <c r="G2083" s="162">
        <f>FINTERP(REFERENCE!$W$17:$W$67,REFERENCE!$V$17:$V$67,HYDROGRAPH!F2083)</f>
        <v>0</v>
      </c>
      <c r="H2083" s="132">
        <f>(F2083-G2083)/2*REFERENCE!$P$19</f>
        <v>0</v>
      </c>
      <c r="I2083">
        <f>(FINTERP('STAGE-STORAGE'!$D$4:$D$54,'STAGE-STORAGE'!$A$4:$A$54,H2083))</f>
        <v>0</v>
      </c>
    </row>
    <row r="2084" spans="1:9" x14ac:dyDescent="0.25">
      <c r="A2084">
        <v>2081</v>
      </c>
      <c r="B2084" s="132">
        <f t="shared" si="131"/>
        <v>346.66666666666663</v>
      </c>
      <c r="C2084" s="162">
        <f>IF(B2084&lt;(MAX(USER_INPUT!$J$14:$J$2000)),FINTERP(USER_INPUT!$J$14:$J$2000,USER_INPUT!$K$14:$K$2000,HYDROGRAPH!B2084),0)</f>
        <v>0</v>
      </c>
      <c r="D2084" s="132">
        <f t="shared" si="130"/>
        <v>0</v>
      </c>
      <c r="E2084" s="162">
        <f t="shared" si="132"/>
        <v>0</v>
      </c>
      <c r="F2084" s="162">
        <f t="shared" si="133"/>
        <v>0</v>
      </c>
      <c r="G2084" s="162">
        <f>FINTERP(REFERENCE!$W$17:$W$67,REFERENCE!$V$17:$V$67,HYDROGRAPH!F2084)</f>
        <v>0</v>
      </c>
      <c r="H2084" s="132">
        <f>(F2084-G2084)/2*REFERENCE!$P$19</f>
        <v>0</v>
      </c>
      <c r="I2084">
        <f>(FINTERP('STAGE-STORAGE'!$D$4:$D$54,'STAGE-STORAGE'!$A$4:$A$54,H2084))</f>
        <v>0</v>
      </c>
    </row>
    <row r="2085" spans="1:9" x14ac:dyDescent="0.25">
      <c r="A2085">
        <v>2082</v>
      </c>
      <c r="B2085" s="132">
        <f t="shared" si="131"/>
        <v>346.83333333333331</v>
      </c>
      <c r="C2085" s="162">
        <f>IF(B2085&lt;(MAX(USER_INPUT!$J$14:$J$2000)),FINTERP(USER_INPUT!$J$14:$J$2000,USER_INPUT!$K$14:$K$2000,HYDROGRAPH!B2085),0)</f>
        <v>0</v>
      </c>
      <c r="D2085" s="132">
        <f t="shared" si="130"/>
        <v>0</v>
      </c>
      <c r="E2085" s="162">
        <f t="shared" si="132"/>
        <v>0</v>
      </c>
      <c r="F2085" s="162">
        <f t="shared" si="133"/>
        <v>0</v>
      </c>
      <c r="G2085" s="162">
        <f>FINTERP(REFERENCE!$W$17:$W$67,REFERENCE!$V$17:$V$67,HYDROGRAPH!F2085)</f>
        <v>0</v>
      </c>
      <c r="H2085" s="132">
        <f>(F2085-G2085)/2*REFERENCE!$P$19</f>
        <v>0</v>
      </c>
      <c r="I2085">
        <f>(FINTERP('STAGE-STORAGE'!$D$4:$D$54,'STAGE-STORAGE'!$A$4:$A$54,H2085))</f>
        <v>0</v>
      </c>
    </row>
    <row r="2086" spans="1:9" x14ac:dyDescent="0.25">
      <c r="A2086">
        <v>2083</v>
      </c>
      <c r="B2086" s="132">
        <f t="shared" si="131"/>
        <v>347</v>
      </c>
      <c r="C2086" s="162">
        <f>IF(B2086&lt;(MAX(USER_INPUT!$J$14:$J$2000)),FINTERP(USER_INPUT!$J$14:$J$2000,USER_INPUT!$K$14:$K$2000,HYDROGRAPH!B2086),0)</f>
        <v>0</v>
      </c>
      <c r="D2086" s="132">
        <f t="shared" si="130"/>
        <v>0</v>
      </c>
      <c r="E2086" s="162">
        <f t="shared" si="132"/>
        <v>0</v>
      </c>
      <c r="F2086" s="162">
        <f t="shared" si="133"/>
        <v>0</v>
      </c>
      <c r="G2086" s="162">
        <f>FINTERP(REFERENCE!$W$17:$W$67,REFERENCE!$V$17:$V$67,HYDROGRAPH!F2086)</f>
        <v>0</v>
      </c>
      <c r="H2086" s="132">
        <f>(F2086-G2086)/2*REFERENCE!$P$19</f>
        <v>0</v>
      </c>
      <c r="I2086">
        <f>(FINTERP('STAGE-STORAGE'!$D$4:$D$54,'STAGE-STORAGE'!$A$4:$A$54,H2086))</f>
        <v>0</v>
      </c>
    </row>
    <row r="2087" spans="1:9" x14ac:dyDescent="0.25">
      <c r="A2087">
        <v>2084</v>
      </c>
      <c r="B2087" s="132">
        <f t="shared" si="131"/>
        <v>347.16666666666663</v>
      </c>
      <c r="C2087" s="162">
        <f>IF(B2087&lt;(MAX(USER_INPUT!$J$14:$J$2000)),FINTERP(USER_INPUT!$J$14:$J$2000,USER_INPUT!$K$14:$K$2000,HYDROGRAPH!B2087),0)</f>
        <v>0</v>
      </c>
      <c r="D2087" s="132">
        <f t="shared" si="130"/>
        <v>0</v>
      </c>
      <c r="E2087" s="162">
        <f t="shared" si="132"/>
        <v>0</v>
      </c>
      <c r="F2087" s="162">
        <f t="shared" si="133"/>
        <v>0</v>
      </c>
      <c r="G2087" s="162">
        <f>FINTERP(REFERENCE!$W$17:$W$67,REFERENCE!$V$17:$V$67,HYDROGRAPH!F2087)</f>
        <v>0</v>
      </c>
      <c r="H2087" s="132">
        <f>(F2087-G2087)/2*REFERENCE!$P$19</f>
        <v>0</v>
      </c>
      <c r="I2087">
        <f>(FINTERP('STAGE-STORAGE'!$D$4:$D$54,'STAGE-STORAGE'!$A$4:$A$54,H2087))</f>
        <v>0</v>
      </c>
    </row>
    <row r="2088" spans="1:9" x14ac:dyDescent="0.25">
      <c r="A2088">
        <v>2085</v>
      </c>
      <c r="B2088" s="132">
        <f t="shared" si="131"/>
        <v>347.33333333333331</v>
      </c>
      <c r="C2088" s="162">
        <f>IF(B2088&lt;(MAX(USER_INPUT!$J$14:$J$2000)),FINTERP(USER_INPUT!$J$14:$J$2000,USER_INPUT!$K$14:$K$2000,HYDROGRAPH!B2088),0)</f>
        <v>0</v>
      </c>
      <c r="D2088" s="132">
        <f t="shared" si="130"/>
        <v>0</v>
      </c>
      <c r="E2088" s="162">
        <f t="shared" si="132"/>
        <v>0</v>
      </c>
      <c r="F2088" s="162">
        <f t="shared" si="133"/>
        <v>0</v>
      </c>
      <c r="G2088" s="162">
        <f>FINTERP(REFERENCE!$W$17:$W$67,REFERENCE!$V$17:$V$67,HYDROGRAPH!F2088)</f>
        <v>0</v>
      </c>
      <c r="H2088" s="132">
        <f>(F2088-G2088)/2*REFERENCE!$P$19</f>
        <v>0</v>
      </c>
      <c r="I2088">
        <f>(FINTERP('STAGE-STORAGE'!$D$4:$D$54,'STAGE-STORAGE'!$A$4:$A$54,H2088))</f>
        <v>0</v>
      </c>
    </row>
    <row r="2089" spans="1:9" x14ac:dyDescent="0.25">
      <c r="A2089">
        <v>2086</v>
      </c>
      <c r="B2089" s="132">
        <f t="shared" si="131"/>
        <v>347.5</v>
      </c>
      <c r="C2089" s="162">
        <f>IF(B2089&lt;(MAX(USER_INPUT!$J$14:$J$2000)),FINTERP(USER_INPUT!$J$14:$J$2000,USER_INPUT!$K$14:$K$2000,HYDROGRAPH!B2089),0)</f>
        <v>0</v>
      </c>
      <c r="D2089" s="132">
        <f t="shared" si="130"/>
        <v>0</v>
      </c>
      <c r="E2089" s="162">
        <f t="shared" si="132"/>
        <v>0</v>
      </c>
      <c r="F2089" s="162">
        <f t="shared" si="133"/>
        <v>0</v>
      </c>
      <c r="G2089" s="162">
        <f>FINTERP(REFERENCE!$W$17:$W$67,REFERENCE!$V$17:$V$67,HYDROGRAPH!F2089)</f>
        <v>0</v>
      </c>
      <c r="H2089" s="132">
        <f>(F2089-G2089)/2*REFERENCE!$P$19</f>
        <v>0</v>
      </c>
      <c r="I2089">
        <f>(FINTERP('STAGE-STORAGE'!$D$4:$D$54,'STAGE-STORAGE'!$A$4:$A$54,H2089))</f>
        <v>0</v>
      </c>
    </row>
    <row r="2090" spans="1:9" x14ac:dyDescent="0.25">
      <c r="A2090">
        <v>2087</v>
      </c>
      <c r="B2090" s="132">
        <f t="shared" si="131"/>
        <v>347.66666666666663</v>
      </c>
      <c r="C2090" s="162">
        <f>IF(B2090&lt;(MAX(USER_INPUT!$J$14:$J$2000)),FINTERP(USER_INPUT!$J$14:$J$2000,USER_INPUT!$K$14:$K$2000,HYDROGRAPH!B2090),0)</f>
        <v>0</v>
      </c>
      <c r="D2090" s="132">
        <f t="shared" si="130"/>
        <v>0</v>
      </c>
      <c r="E2090" s="162">
        <f t="shared" si="132"/>
        <v>0</v>
      </c>
      <c r="F2090" s="162">
        <f t="shared" si="133"/>
        <v>0</v>
      </c>
      <c r="G2090" s="162">
        <f>FINTERP(REFERENCE!$W$17:$W$67,REFERENCE!$V$17:$V$67,HYDROGRAPH!F2090)</f>
        <v>0</v>
      </c>
      <c r="H2090" s="132">
        <f>(F2090-G2090)/2*REFERENCE!$P$19</f>
        <v>0</v>
      </c>
      <c r="I2090">
        <f>(FINTERP('STAGE-STORAGE'!$D$4:$D$54,'STAGE-STORAGE'!$A$4:$A$54,H2090))</f>
        <v>0</v>
      </c>
    </row>
    <row r="2091" spans="1:9" x14ac:dyDescent="0.25">
      <c r="A2091">
        <v>2088</v>
      </c>
      <c r="B2091" s="132">
        <f t="shared" si="131"/>
        <v>347.83333333333331</v>
      </c>
      <c r="C2091" s="162">
        <f>IF(B2091&lt;(MAX(USER_INPUT!$J$14:$J$2000)),FINTERP(USER_INPUT!$J$14:$J$2000,USER_INPUT!$K$14:$K$2000,HYDROGRAPH!B2091),0)</f>
        <v>0</v>
      </c>
      <c r="D2091" s="132">
        <f t="shared" si="130"/>
        <v>0</v>
      </c>
      <c r="E2091" s="162">
        <f t="shared" si="132"/>
        <v>0</v>
      </c>
      <c r="F2091" s="162">
        <f t="shared" si="133"/>
        <v>0</v>
      </c>
      <c r="G2091" s="162">
        <f>FINTERP(REFERENCE!$W$17:$W$67,REFERENCE!$V$17:$V$67,HYDROGRAPH!F2091)</f>
        <v>0</v>
      </c>
      <c r="H2091" s="132">
        <f>(F2091-G2091)/2*REFERENCE!$P$19</f>
        <v>0</v>
      </c>
      <c r="I2091">
        <f>(FINTERP('STAGE-STORAGE'!$D$4:$D$54,'STAGE-STORAGE'!$A$4:$A$54,H2091))</f>
        <v>0</v>
      </c>
    </row>
    <row r="2092" spans="1:9" x14ac:dyDescent="0.25">
      <c r="A2092">
        <v>2089</v>
      </c>
      <c r="B2092" s="132">
        <f t="shared" si="131"/>
        <v>348</v>
      </c>
      <c r="C2092" s="162">
        <f>IF(B2092&lt;(MAX(USER_INPUT!$J$14:$J$2000)),FINTERP(USER_INPUT!$J$14:$J$2000,USER_INPUT!$K$14:$K$2000,HYDROGRAPH!B2092),0)</f>
        <v>0</v>
      </c>
      <c r="D2092" s="132">
        <f t="shared" si="130"/>
        <v>0</v>
      </c>
      <c r="E2092" s="162">
        <f t="shared" si="132"/>
        <v>0</v>
      </c>
      <c r="F2092" s="162">
        <f t="shared" si="133"/>
        <v>0</v>
      </c>
      <c r="G2092" s="162">
        <f>FINTERP(REFERENCE!$W$17:$W$67,REFERENCE!$V$17:$V$67,HYDROGRAPH!F2092)</f>
        <v>0</v>
      </c>
      <c r="H2092" s="132">
        <f>(F2092-G2092)/2*REFERENCE!$P$19</f>
        <v>0</v>
      </c>
      <c r="I2092">
        <f>(FINTERP('STAGE-STORAGE'!$D$4:$D$54,'STAGE-STORAGE'!$A$4:$A$54,H2092))</f>
        <v>0</v>
      </c>
    </row>
    <row r="2093" spans="1:9" x14ac:dyDescent="0.25">
      <c r="A2093">
        <v>2090</v>
      </c>
      <c r="B2093" s="132">
        <f t="shared" si="131"/>
        <v>348.16666666666663</v>
      </c>
      <c r="C2093" s="162">
        <f>IF(B2093&lt;(MAX(USER_INPUT!$J$14:$J$2000)),FINTERP(USER_INPUT!$J$14:$J$2000,USER_INPUT!$K$14:$K$2000,HYDROGRAPH!B2093),0)</f>
        <v>0</v>
      </c>
      <c r="D2093" s="132">
        <f t="shared" si="130"/>
        <v>0</v>
      </c>
      <c r="E2093" s="162">
        <f t="shared" si="132"/>
        <v>0</v>
      </c>
      <c r="F2093" s="162">
        <f t="shared" si="133"/>
        <v>0</v>
      </c>
      <c r="G2093" s="162">
        <f>FINTERP(REFERENCE!$W$17:$W$67,REFERENCE!$V$17:$V$67,HYDROGRAPH!F2093)</f>
        <v>0</v>
      </c>
      <c r="H2093" s="132">
        <f>(F2093-G2093)/2*REFERENCE!$P$19</f>
        <v>0</v>
      </c>
      <c r="I2093">
        <f>(FINTERP('STAGE-STORAGE'!$D$4:$D$54,'STAGE-STORAGE'!$A$4:$A$54,H2093))</f>
        <v>0</v>
      </c>
    </row>
    <row r="2094" spans="1:9" x14ac:dyDescent="0.25">
      <c r="A2094">
        <v>2091</v>
      </c>
      <c r="B2094" s="132">
        <f t="shared" si="131"/>
        <v>348.33333333333331</v>
      </c>
      <c r="C2094" s="162">
        <f>IF(B2094&lt;(MAX(USER_INPUT!$J$14:$J$2000)),FINTERP(USER_INPUT!$J$14:$J$2000,USER_INPUT!$K$14:$K$2000,HYDROGRAPH!B2094),0)</f>
        <v>0</v>
      </c>
      <c r="D2094" s="132">
        <f t="shared" si="130"/>
        <v>0</v>
      </c>
      <c r="E2094" s="162">
        <f t="shared" si="132"/>
        <v>0</v>
      </c>
      <c r="F2094" s="162">
        <f t="shared" si="133"/>
        <v>0</v>
      </c>
      <c r="G2094" s="162">
        <f>FINTERP(REFERENCE!$W$17:$W$67,REFERENCE!$V$17:$V$67,HYDROGRAPH!F2094)</f>
        <v>0</v>
      </c>
      <c r="H2094" s="132">
        <f>(F2094-G2094)/2*REFERENCE!$P$19</f>
        <v>0</v>
      </c>
      <c r="I2094">
        <f>(FINTERP('STAGE-STORAGE'!$D$4:$D$54,'STAGE-STORAGE'!$A$4:$A$54,H2094))</f>
        <v>0</v>
      </c>
    </row>
    <row r="2095" spans="1:9" x14ac:dyDescent="0.25">
      <c r="A2095">
        <v>2092</v>
      </c>
      <c r="B2095" s="132">
        <f t="shared" si="131"/>
        <v>348.5</v>
      </c>
      <c r="C2095" s="162">
        <f>IF(B2095&lt;(MAX(USER_INPUT!$J$14:$J$2000)),FINTERP(USER_INPUT!$J$14:$J$2000,USER_INPUT!$K$14:$K$2000,HYDROGRAPH!B2095),0)</f>
        <v>0</v>
      </c>
      <c r="D2095" s="132">
        <f t="shared" si="130"/>
        <v>0</v>
      </c>
      <c r="E2095" s="162">
        <f t="shared" si="132"/>
        <v>0</v>
      </c>
      <c r="F2095" s="162">
        <f t="shared" si="133"/>
        <v>0</v>
      </c>
      <c r="G2095" s="162">
        <f>FINTERP(REFERENCE!$W$17:$W$67,REFERENCE!$V$17:$V$67,HYDROGRAPH!F2095)</f>
        <v>0</v>
      </c>
      <c r="H2095" s="132">
        <f>(F2095-G2095)/2*REFERENCE!$P$19</f>
        <v>0</v>
      </c>
      <c r="I2095">
        <f>(FINTERP('STAGE-STORAGE'!$D$4:$D$54,'STAGE-STORAGE'!$A$4:$A$54,H2095))</f>
        <v>0</v>
      </c>
    </row>
    <row r="2096" spans="1:9" x14ac:dyDescent="0.25">
      <c r="A2096">
        <v>2093</v>
      </c>
      <c r="B2096" s="132">
        <f t="shared" si="131"/>
        <v>348.66666666666663</v>
      </c>
      <c r="C2096" s="162">
        <f>IF(B2096&lt;(MAX(USER_INPUT!$J$14:$J$2000)),FINTERP(USER_INPUT!$J$14:$J$2000,USER_INPUT!$K$14:$K$2000,HYDROGRAPH!B2096),0)</f>
        <v>0</v>
      </c>
      <c r="D2096" s="132">
        <f t="shared" si="130"/>
        <v>0</v>
      </c>
      <c r="E2096" s="162">
        <f t="shared" si="132"/>
        <v>0</v>
      </c>
      <c r="F2096" s="162">
        <f t="shared" si="133"/>
        <v>0</v>
      </c>
      <c r="G2096" s="162">
        <f>FINTERP(REFERENCE!$W$17:$W$67,REFERENCE!$V$17:$V$67,HYDROGRAPH!F2096)</f>
        <v>0</v>
      </c>
      <c r="H2096" s="132">
        <f>(F2096-G2096)/2*REFERENCE!$P$19</f>
        <v>0</v>
      </c>
      <c r="I2096">
        <f>(FINTERP('STAGE-STORAGE'!$D$4:$D$54,'STAGE-STORAGE'!$A$4:$A$54,H2096))</f>
        <v>0</v>
      </c>
    </row>
    <row r="2097" spans="1:9" x14ac:dyDescent="0.25">
      <c r="A2097">
        <v>2094</v>
      </c>
      <c r="B2097" s="132">
        <f t="shared" si="131"/>
        <v>348.83333333333331</v>
      </c>
      <c r="C2097" s="162">
        <f>IF(B2097&lt;(MAX(USER_INPUT!$J$14:$J$2000)),FINTERP(USER_INPUT!$J$14:$J$2000,USER_INPUT!$K$14:$K$2000,HYDROGRAPH!B2097),0)</f>
        <v>0</v>
      </c>
      <c r="D2097" s="132">
        <f t="shared" si="130"/>
        <v>0</v>
      </c>
      <c r="E2097" s="162">
        <f t="shared" si="132"/>
        <v>0</v>
      </c>
      <c r="F2097" s="162">
        <f t="shared" si="133"/>
        <v>0</v>
      </c>
      <c r="G2097" s="162">
        <f>FINTERP(REFERENCE!$W$17:$W$67,REFERENCE!$V$17:$V$67,HYDROGRAPH!F2097)</f>
        <v>0</v>
      </c>
      <c r="H2097" s="132">
        <f>(F2097-G2097)/2*REFERENCE!$P$19</f>
        <v>0</v>
      </c>
      <c r="I2097">
        <f>(FINTERP('STAGE-STORAGE'!$D$4:$D$54,'STAGE-STORAGE'!$A$4:$A$54,H2097))</f>
        <v>0</v>
      </c>
    </row>
    <row r="2098" spans="1:9" x14ac:dyDescent="0.25">
      <c r="A2098">
        <v>2095</v>
      </c>
      <c r="B2098" s="132">
        <f t="shared" si="131"/>
        <v>349</v>
      </c>
      <c r="C2098" s="162">
        <f>IF(B2098&lt;(MAX(USER_INPUT!$J$14:$J$2000)),FINTERP(USER_INPUT!$J$14:$J$2000,USER_INPUT!$K$14:$K$2000,HYDROGRAPH!B2098),0)</f>
        <v>0</v>
      </c>
      <c r="D2098" s="132">
        <f t="shared" si="130"/>
        <v>0</v>
      </c>
      <c r="E2098" s="162">
        <f t="shared" si="132"/>
        <v>0</v>
      </c>
      <c r="F2098" s="162">
        <f t="shared" si="133"/>
        <v>0</v>
      </c>
      <c r="G2098" s="162">
        <f>FINTERP(REFERENCE!$W$17:$W$67,REFERENCE!$V$17:$V$67,HYDROGRAPH!F2098)</f>
        <v>0</v>
      </c>
      <c r="H2098" s="132">
        <f>(F2098-G2098)/2*REFERENCE!$P$19</f>
        <v>0</v>
      </c>
      <c r="I2098">
        <f>(FINTERP('STAGE-STORAGE'!$D$4:$D$54,'STAGE-STORAGE'!$A$4:$A$54,H2098))</f>
        <v>0</v>
      </c>
    </row>
    <row r="2099" spans="1:9" x14ac:dyDescent="0.25">
      <c r="A2099">
        <v>2096</v>
      </c>
      <c r="B2099" s="132">
        <f t="shared" si="131"/>
        <v>349.16666666666663</v>
      </c>
      <c r="C2099" s="162">
        <f>IF(B2099&lt;(MAX(USER_INPUT!$J$14:$J$2000)),FINTERP(USER_INPUT!$J$14:$J$2000,USER_INPUT!$K$14:$K$2000,HYDROGRAPH!B2099),0)</f>
        <v>0</v>
      </c>
      <c r="D2099" s="132">
        <f t="shared" si="130"/>
        <v>0</v>
      </c>
      <c r="E2099" s="162">
        <f t="shared" si="132"/>
        <v>0</v>
      </c>
      <c r="F2099" s="162">
        <f t="shared" si="133"/>
        <v>0</v>
      </c>
      <c r="G2099" s="162">
        <f>FINTERP(REFERENCE!$W$17:$W$67,REFERENCE!$V$17:$V$67,HYDROGRAPH!F2099)</f>
        <v>0</v>
      </c>
      <c r="H2099" s="132">
        <f>(F2099-G2099)/2*REFERENCE!$P$19</f>
        <v>0</v>
      </c>
      <c r="I2099">
        <f>(FINTERP('STAGE-STORAGE'!$D$4:$D$54,'STAGE-STORAGE'!$A$4:$A$54,H2099))</f>
        <v>0</v>
      </c>
    </row>
    <row r="2100" spans="1:9" x14ac:dyDescent="0.25">
      <c r="A2100">
        <v>2097</v>
      </c>
      <c r="B2100" s="132">
        <f t="shared" si="131"/>
        <v>349.33333333333331</v>
      </c>
      <c r="C2100" s="162">
        <f>IF(B2100&lt;(MAX(USER_INPUT!$J$14:$J$2000)),FINTERP(USER_INPUT!$J$14:$J$2000,USER_INPUT!$K$14:$K$2000,HYDROGRAPH!B2100),0)</f>
        <v>0</v>
      </c>
      <c r="D2100" s="132">
        <f t="shared" si="130"/>
        <v>0</v>
      </c>
      <c r="E2100" s="162">
        <f t="shared" si="132"/>
        <v>0</v>
      </c>
      <c r="F2100" s="162">
        <f t="shared" si="133"/>
        <v>0</v>
      </c>
      <c r="G2100" s="162">
        <f>FINTERP(REFERENCE!$W$17:$W$67,REFERENCE!$V$17:$V$67,HYDROGRAPH!F2100)</f>
        <v>0</v>
      </c>
      <c r="H2100" s="132">
        <f>(F2100-G2100)/2*REFERENCE!$P$19</f>
        <v>0</v>
      </c>
      <c r="I2100">
        <f>(FINTERP('STAGE-STORAGE'!$D$4:$D$54,'STAGE-STORAGE'!$A$4:$A$54,H2100))</f>
        <v>0</v>
      </c>
    </row>
    <row r="2101" spans="1:9" x14ac:dyDescent="0.25">
      <c r="A2101">
        <v>2098</v>
      </c>
      <c r="B2101" s="132">
        <f t="shared" si="131"/>
        <v>349.5</v>
      </c>
      <c r="C2101" s="162">
        <f>IF(B2101&lt;(MAX(USER_INPUT!$J$14:$J$2000)),FINTERP(USER_INPUT!$J$14:$J$2000,USER_INPUT!$K$14:$K$2000,HYDROGRAPH!B2101),0)</f>
        <v>0</v>
      </c>
      <c r="D2101" s="132">
        <f t="shared" si="130"/>
        <v>0</v>
      </c>
      <c r="E2101" s="162">
        <f t="shared" si="132"/>
        <v>0</v>
      </c>
      <c r="F2101" s="162">
        <f t="shared" si="133"/>
        <v>0</v>
      </c>
      <c r="G2101" s="162">
        <f>FINTERP(REFERENCE!$W$17:$W$67,REFERENCE!$V$17:$V$67,HYDROGRAPH!F2101)</f>
        <v>0</v>
      </c>
      <c r="H2101" s="132">
        <f>(F2101-G2101)/2*REFERENCE!$P$19</f>
        <v>0</v>
      </c>
      <c r="I2101">
        <f>(FINTERP('STAGE-STORAGE'!$D$4:$D$54,'STAGE-STORAGE'!$A$4:$A$54,H2101))</f>
        <v>0</v>
      </c>
    </row>
    <row r="2102" spans="1:9" x14ac:dyDescent="0.25">
      <c r="A2102">
        <v>2099</v>
      </c>
      <c r="B2102" s="132">
        <f t="shared" si="131"/>
        <v>349.66666666666663</v>
      </c>
      <c r="C2102" s="162">
        <f>IF(B2102&lt;(MAX(USER_INPUT!$J$14:$J$2000)),FINTERP(USER_INPUT!$J$14:$J$2000,USER_INPUT!$K$14:$K$2000,HYDROGRAPH!B2102),0)</f>
        <v>0</v>
      </c>
      <c r="D2102" s="132">
        <f t="shared" si="130"/>
        <v>0</v>
      </c>
      <c r="E2102" s="162">
        <f t="shared" si="132"/>
        <v>0</v>
      </c>
      <c r="F2102" s="162">
        <f t="shared" si="133"/>
        <v>0</v>
      </c>
      <c r="G2102" s="162">
        <f>FINTERP(REFERENCE!$W$17:$W$67,REFERENCE!$V$17:$V$67,HYDROGRAPH!F2102)</f>
        <v>0</v>
      </c>
      <c r="H2102" s="132">
        <f>(F2102-G2102)/2*REFERENCE!$P$19</f>
        <v>0</v>
      </c>
      <c r="I2102">
        <f>(FINTERP('STAGE-STORAGE'!$D$4:$D$54,'STAGE-STORAGE'!$A$4:$A$54,H2102))</f>
        <v>0</v>
      </c>
    </row>
    <row r="2103" spans="1:9" x14ac:dyDescent="0.25">
      <c r="A2103">
        <v>2100</v>
      </c>
      <c r="B2103" s="132">
        <f t="shared" si="131"/>
        <v>349.83333333333331</v>
      </c>
      <c r="C2103" s="162">
        <f>IF(B2103&lt;(MAX(USER_INPUT!$J$14:$J$2000)),FINTERP(USER_INPUT!$J$14:$J$2000,USER_INPUT!$K$14:$K$2000,HYDROGRAPH!B2103),0)</f>
        <v>0</v>
      </c>
      <c r="D2103" s="132">
        <f t="shared" si="130"/>
        <v>0</v>
      </c>
      <c r="E2103" s="162">
        <f t="shared" si="132"/>
        <v>0</v>
      </c>
      <c r="F2103" s="162">
        <f t="shared" si="133"/>
        <v>0</v>
      </c>
      <c r="G2103" s="162">
        <f>FINTERP(REFERENCE!$W$17:$W$67,REFERENCE!$V$17:$V$67,HYDROGRAPH!F2103)</f>
        <v>0</v>
      </c>
      <c r="H2103" s="132">
        <f>(F2103-G2103)/2*REFERENCE!$P$19</f>
        <v>0</v>
      </c>
      <c r="I2103">
        <f>(FINTERP('STAGE-STORAGE'!$D$4:$D$54,'STAGE-STORAGE'!$A$4:$A$54,H2103))</f>
        <v>0</v>
      </c>
    </row>
    <row r="2104" spans="1:9" x14ac:dyDescent="0.25">
      <c r="A2104">
        <v>2101</v>
      </c>
      <c r="B2104" s="132">
        <f t="shared" si="131"/>
        <v>350</v>
      </c>
      <c r="C2104" s="162">
        <f>IF(B2104&lt;(MAX(USER_INPUT!$J$14:$J$2000)),FINTERP(USER_INPUT!$J$14:$J$2000,USER_INPUT!$K$14:$K$2000,HYDROGRAPH!B2104),0)</f>
        <v>0</v>
      </c>
      <c r="D2104" s="132">
        <f t="shared" si="130"/>
        <v>0</v>
      </c>
      <c r="E2104" s="162">
        <f t="shared" si="132"/>
        <v>0</v>
      </c>
      <c r="F2104" s="162">
        <f t="shared" si="133"/>
        <v>0</v>
      </c>
      <c r="G2104" s="162">
        <f>FINTERP(REFERENCE!$W$17:$W$67,REFERENCE!$V$17:$V$67,HYDROGRAPH!F2104)</f>
        <v>0</v>
      </c>
      <c r="H2104" s="132">
        <f>(F2104-G2104)/2*REFERENCE!$P$19</f>
        <v>0</v>
      </c>
      <c r="I2104">
        <f>(FINTERP('STAGE-STORAGE'!$D$4:$D$54,'STAGE-STORAGE'!$A$4:$A$54,H2104))</f>
        <v>0</v>
      </c>
    </row>
    <row r="2105" spans="1:9" x14ac:dyDescent="0.25">
      <c r="A2105">
        <v>2102</v>
      </c>
      <c r="B2105" s="132">
        <f t="shared" si="131"/>
        <v>350.16666666666663</v>
      </c>
      <c r="C2105" s="162">
        <f>IF(B2105&lt;(MAX(USER_INPUT!$J$14:$J$2000)),FINTERP(USER_INPUT!$J$14:$J$2000,USER_INPUT!$K$14:$K$2000,HYDROGRAPH!B2105),0)</f>
        <v>0</v>
      </c>
      <c r="D2105" s="132">
        <f t="shared" si="130"/>
        <v>0</v>
      </c>
      <c r="E2105" s="162">
        <f t="shared" si="132"/>
        <v>0</v>
      </c>
      <c r="F2105" s="162">
        <f t="shared" si="133"/>
        <v>0</v>
      </c>
      <c r="G2105" s="162">
        <f>FINTERP(REFERENCE!$W$17:$W$67,REFERENCE!$V$17:$V$67,HYDROGRAPH!F2105)</f>
        <v>0</v>
      </c>
      <c r="H2105" s="132">
        <f>(F2105-G2105)/2*REFERENCE!$P$19</f>
        <v>0</v>
      </c>
      <c r="I2105">
        <f>(FINTERP('STAGE-STORAGE'!$D$4:$D$54,'STAGE-STORAGE'!$A$4:$A$54,H2105))</f>
        <v>0</v>
      </c>
    </row>
    <row r="2106" spans="1:9" x14ac:dyDescent="0.25">
      <c r="A2106">
        <v>2103</v>
      </c>
      <c r="B2106" s="132">
        <f t="shared" si="131"/>
        <v>350.33333333333331</v>
      </c>
      <c r="C2106" s="162">
        <f>IF(B2106&lt;(MAX(USER_INPUT!$J$14:$J$2000)),FINTERP(USER_INPUT!$J$14:$J$2000,USER_INPUT!$K$14:$K$2000,HYDROGRAPH!B2106),0)</f>
        <v>0</v>
      </c>
      <c r="D2106" s="132">
        <f t="shared" si="130"/>
        <v>0</v>
      </c>
      <c r="E2106" s="162">
        <f t="shared" si="132"/>
        <v>0</v>
      </c>
      <c r="F2106" s="162">
        <f t="shared" si="133"/>
        <v>0</v>
      </c>
      <c r="G2106" s="162">
        <f>FINTERP(REFERENCE!$W$17:$W$67,REFERENCE!$V$17:$V$67,HYDROGRAPH!F2106)</f>
        <v>0</v>
      </c>
      <c r="H2106" s="132">
        <f>(F2106-G2106)/2*REFERENCE!$P$19</f>
        <v>0</v>
      </c>
      <c r="I2106">
        <f>(FINTERP('STAGE-STORAGE'!$D$4:$D$54,'STAGE-STORAGE'!$A$4:$A$54,H2106))</f>
        <v>0</v>
      </c>
    </row>
    <row r="2107" spans="1:9" x14ac:dyDescent="0.25">
      <c r="A2107">
        <v>2104</v>
      </c>
      <c r="B2107" s="132">
        <f t="shared" si="131"/>
        <v>350.5</v>
      </c>
      <c r="C2107" s="162">
        <f>IF(B2107&lt;(MAX(USER_INPUT!$J$14:$J$2000)),FINTERP(USER_INPUT!$J$14:$J$2000,USER_INPUT!$K$14:$K$2000,HYDROGRAPH!B2107),0)</f>
        <v>0</v>
      </c>
      <c r="D2107" s="132">
        <f t="shared" si="130"/>
        <v>0</v>
      </c>
      <c r="E2107" s="162">
        <f t="shared" si="132"/>
        <v>0</v>
      </c>
      <c r="F2107" s="162">
        <f t="shared" si="133"/>
        <v>0</v>
      </c>
      <c r="G2107" s="162">
        <f>FINTERP(REFERENCE!$W$17:$W$67,REFERENCE!$V$17:$V$67,HYDROGRAPH!F2107)</f>
        <v>0</v>
      </c>
      <c r="H2107" s="132">
        <f>(F2107-G2107)/2*REFERENCE!$P$19</f>
        <v>0</v>
      </c>
      <c r="I2107">
        <f>(FINTERP('STAGE-STORAGE'!$D$4:$D$54,'STAGE-STORAGE'!$A$4:$A$54,H2107))</f>
        <v>0</v>
      </c>
    </row>
    <row r="2108" spans="1:9" x14ac:dyDescent="0.25">
      <c r="A2108">
        <v>2105</v>
      </c>
      <c r="B2108" s="132">
        <f t="shared" si="131"/>
        <v>350.66666666666663</v>
      </c>
      <c r="C2108" s="162">
        <f>IF(B2108&lt;(MAX(USER_INPUT!$J$14:$J$2000)),FINTERP(USER_INPUT!$J$14:$J$2000,USER_INPUT!$K$14:$K$2000,HYDROGRAPH!B2108),0)</f>
        <v>0</v>
      </c>
      <c r="D2108" s="132">
        <f t="shared" si="130"/>
        <v>0</v>
      </c>
      <c r="E2108" s="162">
        <f t="shared" si="132"/>
        <v>0</v>
      </c>
      <c r="F2108" s="162">
        <f t="shared" si="133"/>
        <v>0</v>
      </c>
      <c r="G2108" s="162">
        <f>FINTERP(REFERENCE!$W$17:$W$67,REFERENCE!$V$17:$V$67,HYDROGRAPH!F2108)</f>
        <v>0</v>
      </c>
      <c r="H2108" s="132">
        <f>(F2108-G2108)/2*REFERENCE!$P$19</f>
        <v>0</v>
      </c>
      <c r="I2108">
        <f>(FINTERP('STAGE-STORAGE'!$D$4:$D$54,'STAGE-STORAGE'!$A$4:$A$54,H2108))</f>
        <v>0</v>
      </c>
    </row>
    <row r="2109" spans="1:9" x14ac:dyDescent="0.25">
      <c r="A2109">
        <v>2106</v>
      </c>
      <c r="B2109" s="132">
        <f t="shared" si="131"/>
        <v>350.83333333333331</v>
      </c>
      <c r="C2109" s="162">
        <f>IF(B2109&lt;(MAX(USER_INPUT!$J$14:$J$2000)),FINTERP(USER_INPUT!$J$14:$J$2000,USER_INPUT!$K$14:$K$2000,HYDROGRAPH!B2109),0)</f>
        <v>0</v>
      </c>
      <c r="D2109" s="132">
        <f t="shared" si="130"/>
        <v>0</v>
      </c>
      <c r="E2109" s="162">
        <f t="shared" si="132"/>
        <v>0</v>
      </c>
      <c r="F2109" s="162">
        <f t="shared" si="133"/>
        <v>0</v>
      </c>
      <c r="G2109" s="162">
        <f>FINTERP(REFERENCE!$W$17:$W$67,REFERENCE!$V$17:$V$67,HYDROGRAPH!F2109)</f>
        <v>0</v>
      </c>
      <c r="H2109" s="132">
        <f>(F2109-G2109)/2*REFERENCE!$P$19</f>
        <v>0</v>
      </c>
      <c r="I2109">
        <f>(FINTERP('STAGE-STORAGE'!$D$4:$D$54,'STAGE-STORAGE'!$A$4:$A$54,H2109))</f>
        <v>0</v>
      </c>
    </row>
    <row r="2110" spans="1:9" x14ac:dyDescent="0.25">
      <c r="A2110">
        <v>2107</v>
      </c>
      <c r="B2110" s="132">
        <f t="shared" si="131"/>
        <v>351</v>
      </c>
      <c r="C2110" s="162">
        <f>IF(B2110&lt;(MAX(USER_INPUT!$J$14:$J$2000)),FINTERP(USER_INPUT!$J$14:$J$2000,USER_INPUT!$K$14:$K$2000,HYDROGRAPH!B2110),0)</f>
        <v>0</v>
      </c>
      <c r="D2110" s="132">
        <f t="shared" si="130"/>
        <v>0</v>
      </c>
      <c r="E2110" s="162">
        <f t="shared" si="132"/>
        <v>0</v>
      </c>
      <c r="F2110" s="162">
        <f t="shared" si="133"/>
        <v>0</v>
      </c>
      <c r="G2110" s="162">
        <f>FINTERP(REFERENCE!$W$17:$W$67,REFERENCE!$V$17:$V$67,HYDROGRAPH!F2110)</f>
        <v>0</v>
      </c>
      <c r="H2110" s="132">
        <f>(F2110-G2110)/2*REFERENCE!$P$19</f>
        <v>0</v>
      </c>
      <c r="I2110">
        <f>(FINTERP('STAGE-STORAGE'!$D$4:$D$54,'STAGE-STORAGE'!$A$4:$A$54,H2110))</f>
        <v>0</v>
      </c>
    </row>
    <row r="2111" spans="1:9" x14ac:dyDescent="0.25">
      <c r="A2111">
        <v>2108</v>
      </c>
      <c r="B2111" s="132">
        <f t="shared" si="131"/>
        <v>351.16666666666663</v>
      </c>
      <c r="C2111" s="162">
        <f>IF(B2111&lt;(MAX(USER_INPUT!$J$14:$J$2000)),FINTERP(USER_INPUT!$J$14:$J$2000,USER_INPUT!$K$14:$K$2000,HYDROGRAPH!B2111),0)</f>
        <v>0</v>
      </c>
      <c r="D2111" s="132">
        <f t="shared" si="130"/>
        <v>0</v>
      </c>
      <c r="E2111" s="162">
        <f t="shared" si="132"/>
        <v>0</v>
      </c>
      <c r="F2111" s="162">
        <f t="shared" si="133"/>
        <v>0</v>
      </c>
      <c r="G2111" s="162">
        <f>FINTERP(REFERENCE!$W$17:$W$67,REFERENCE!$V$17:$V$67,HYDROGRAPH!F2111)</f>
        <v>0</v>
      </c>
      <c r="H2111" s="132">
        <f>(F2111-G2111)/2*REFERENCE!$P$19</f>
        <v>0</v>
      </c>
      <c r="I2111">
        <f>(FINTERP('STAGE-STORAGE'!$D$4:$D$54,'STAGE-STORAGE'!$A$4:$A$54,H2111))</f>
        <v>0</v>
      </c>
    </row>
    <row r="2112" spans="1:9" x14ac:dyDescent="0.25">
      <c r="A2112">
        <v>2109</v>
      </c>
      <c r="B2112" s="132">
        <f t="shared" si="131"/>
        <v>351.33333333333331</v>
      </c>
      <c r="C2112" s="162">
        <f>IF(B2112&lt;(MAX(USER_INPUT!$J$14:$J$2000)),FINTERP(USER_INPUT!$J$14:$J$2000,USER_INPUT!$K$14:$K$2000,HYDROGRAPH!B2112),0)</f>
        <v>0</v>
      </c>
      <c r="D2112" s="132">
        <f t="shared" si="130"/>
        <v>0</v>
      </c>
      <c r="E2112" s="162">
        <f t="shared" si="132"/>
        <v>0</v>
      </c>
      <c r="F2112" s="162">
        <f t="shared" si="133"/>
        <v>0</v>
      </c>
      <c r="G2112" s="162">
        <f>FINTERP(REFERENCE!$W$17:$W$67,REFERENCE!$V$17:$V$67,HYDROGRAPH!F2112)</f>
        <v>0</v>
      </c>
      <c r="H2112" s="132">
        <f>(F2112-G2112)/2*REFERENCE!$P$19</f>
        <v>0</v>
      </c>
      <c r="I2112">
        <f>(FINTERP('STAGE-STORAGE'!$D$4:$D$54,'STAGE-STORAGE'!$A$4:$A$54,H2112))</f>
        <v>0</v>
      </c>
    </row>
    <row r="2113" spans="1:9" x14ac:dyDescent="0.25">
      <c r="A2113">
        <v>2110</v>
      </c>
      <c r="B2113" s="132">
        <f t="shared" si="131"/>
        <v>351.5</v>
      </c>
      <c r="C2113" s="162">
        <f>IF(B2113&lt;(MAX(USER_INPUT!$J$14:$J$2000)),FINTERP(USER_INPUT!$J$14:$J$2000,USER_INPUT!$K$14:$K$2000,HYDROGRAPH!B2113),0)</f>
        <v>0</v>
      </c>
      <c r="D2113" s="132">
        <f t="shared" si="130"/>
        <v>0</v>
      </c>
      <c r="E2113" s="162">
        <f t="shared" si="132"/>
        <v>0</v>
      </c>
      <c r="F2113" s="162">
        <f t="shared" si="133"/>
        <v>0</v>
      </c>
      <c r="G2113" s="162">
        <f>FINTERP(REFERENCE!$W$17:$W$67,REFERENCE!$V$17:$V$67,HYDROGRAPH!F2113)</f>
        <v>0</v>
      </c>
      <c r="H2113" s="132">
        <f>(F2113-G2113)/2*REFERENCE!$P$19</f>
        <v>0</v>
      </c>
      <c r="I2113">
        <f>(FINTERP('STAGE-STORAGE'!$D$4:$D$54,'STAGE-STORAGE'!$A$4:$A$54,H2113))</f>
        <v>0</v>
      </c>
    </row>
    <row r="2114" spans="1:9" x14ac:dyDescent="0.25">
      <c r="A2114">
        <v>2111</v>
      </c>
      <c r="B2114" s="132">
        <f t="shared" si="131"/>
        <v>351.66666666666663</v>
      </c>
      <c r="C2114" s="162">
        <f>IF(B2114&lt;(MAX(USER_INPUT!$J$14:$J$2000)),FINTERP(USER_INPUT!$J$14:$J$2000,USER_INPUT!$K$14:$K$2000,HYDROGRAPH!B2114),0)</f>
        <v>0</v>
      </c>
      <c r="D2114" s="132">
        <f t="shared" si="130"/>
        <v>0</v>
      </c>
      <c r="E2114" s="162">
        <f t="shared" si="132"/>
        <v>0</v>
      </c>
      <c r="F2114" s="162">
        <f t="shared" si="133"/>
        <v>0</v>
      </c>
      <c r="G2114" s="162">
        <f>FINTERP(REFERENCE!$W$17:$W$67,REFERENCE!$V$17:$V$67,HYDROGRAPH!F2114)</f>
        <v>0</v>
      </c>
      <c r="H2114" s="132">
        <f>(F2114-G2114)/2*REFERENCE!$P$19</f>
        <v>0</v>
      </c>
      <c r="I2114">
        <f>(FINTERP('STAGE-STORAGE'!$D$4:$D$54,'STAGE-STORAGE'!$A$4:$A$54,H2114))</f>
        <v>0</v>
      </c>
    </row>
    <row r="2115" spans="1:9" x14ac:dyDescent="0.25">
      <c r="A2115">
        <v>2112</v>
      </c>
      <c r="B2115" s="132">
        <f t="shared" si="131"/>
        <v>351.83333333333331</v>
      </c>
      <c r="C2115" s="162">
        <f>IF(B2115&lt;(MAX(USER_INPUT!$J$14:$J$2000)),FINTERP(USER_INPUT!$J$14:$J$2000,USER_INPUT!$K$14:$K$2000,HYDROGRAPH!B2115),0)</f>
        <v>0</v>
      </c>
      <c r="D2115" s="132">
        <f t="shared" si="130"/>
        <v>0</v>
      </c>
      <c r="E2115" s="162">
        <f t="shared" si="132"/>
        <v>0</v>
      </c>
      <c r="F2115" s="162">
        <f t="shared" si="133"/>
        <v>0</v>
      </c>
      <c r="G2115" s="162">
        <f>FINTERP(REFERENCE!$W$17:$W$67,REFERENCE!$V$17:$V$67,HYDROGRAPH!F2115)</f>
        <v>0</v>
      </c>
      <c r="H2115" s="132">
        <f>(F2115-G2115)/2*REFERENCE!$P$19</f>
        <v>0</v>
      </c>
      <c r="I2115">
        <f>(FINTERP('STAGE-STORAGE'!$D$4:$D$54,'STAGE-STORAGE'!$A$4:$A$54,H2115))</f>
        <v>0</v>
      </c>
    </row>
    <row r="2116" spans="1:9" x14ac:dyDescent="0.25">
      <c r="A2116">
        <v>2113</v>
      </c>
      <c r="B2116" s="132">
        <f t="shared" si="131"/>
        <v>352</v>
      </c>
      <c r="C2116" s="162">
        <f>IF(B2116&lt;(MAX(USER_INPUT!$J$14:$J$2000)),FINTERP(USER_INPUT!$J$14:$J$2000,USER_INPUT!$K$14:$K$2000,HYDROGRAPH!B2116),0)</f>
        <v>0</v>
      </c>
      <c r="D2116" s="132">
        <f t="shared" si="130"/>
        <v>0</v>
      </c>
      <c r="E2116" s="162">
        <f t="shared" si="132"/>
        <v>0</v>
      </c>
      <c r="F2116" s="162">
        <f t="shared" si="133"/>
        <v>0</v>
      </c>
      <c r="G2116" s="162">
        <f>FINTERP(REFERENCE!$W$17:$W$67,REFERENCE!$V$17:$V$67,HYDROGRAPH!F2116)</f>
        <v>0</v>
      </c>
      <c r="H2116" s="132">
        <f>(F2116-G2116)/2*REFERENCE!$P$19</f>
        <v>0</v>
      </c>
      <c r="I2116">
        <f>(FINTERP('STAGE-STORAGE'!$D$4:$D$54,'STAGE-STORAGE'!$A$4:$A$54,H2116))</f>
        <v>0</v>
      </c>
    </row>
    <row r="2117" spans="1:9" x14ac:dyDescent="0.25">
      <c r="A2117">
        <v>2114</v>
      </c>
      <c r="B2117" s="132">
        <f t="shared" si="131"/>
        <v>352.16666666666663</v>
      </c>
      <c r="C2117" s="162">
        <f>IF(B2117&lt;(MAX(USER_INPUT!$J$14:$J$2000)),FINTERP(USER_INPUT!$J$14:$J$2000,USER_INPUT!$K$14:$K$2000,HYDROGRAPH!B2117),0)</f>
        <v>0</v>
      </c>
      <c r="D2117" s="132">
        <f t="shared" ref="D2117:D2180" si="134">C2117+C2118</f>
        <v>0</v>
      </c>
      <c r="E2117" s="162">
        <f t="shared" si="132"/>
        <v>0</v>
      </c>
      <c r="F2117" s="162">
        <f t="shared" si="133"/>
        <v>0</v>
      </c>
      <c r="G2117" s="162">
        <f>FINTERP(REFERENCE!$W$17:$W$67,REFERENCE!$V$17:$V$67,HYDROGRAPH!F2117)</f>
        <v>0</v>
      </c>
      <c r="H2117" s="132">
        <f>(F2117-G2117)/2*REFERENCE!$P$19</f>
        <v>0</v>
      </c>
      <c r="I2117">
        <f>(FINTERP('STAGE-STORAGE'!$D$4:$D$54,'STAGE-STORAGE'!$A$4:$A$54,H2117))</f>
        <v>0</v>
      </c>
    </row>
    <row r="2118" spans="1:9" x14ac:dyDescent="0.25">
      <c r="A2118">
        <v>2115</v>
      </c>
      <c r="B2118" s="132">
        <f t="shared" si="131"/>
        <v>352.33333333333331</v>
      </c>
      <c r="C2118" s="162">
        <f>IF(B2118&lt;(MAX(USER_INPUT!$J$14:$J$2000)),FINTERP(USER_INPUT!$J$14:$J$2000,USER_INPUT!$K$14:$K$2000,HYDROGRAPH!B2118),0)</f>
        <v>0</v>
      </c>
      <c r="D2118" s="132">
        <f t="shared" si="134"/>
        <v>0</v>
      </c>
      <c r="E2118" s="162">
        <f t="shared" si="132"/>
        <v>0</v>
      </c>
      <c r="F2118" s="162">
        <f t="shared" si="133"/>
        <v>0</v>
      </c>
      <c r="G2118" s="162">
        <f>FINTERP(REFERENCE!$W$17:$W$67,REFERENCE!$V$17:$V$67,HYDROGRAPH!F2118)</f>
        <v>0</v>
      </c>
      <c r="H2118" s="132">
        <f>(F2118-G2118)/2*REFERENCE!$P$19</f>
        <v>0</v>
      </c>
      <c r="I2118">
        <f>(FINTERP('STAGE-STORAGE'!$D$4:$D$54,'STAGE-STORAGE'!$A$4:$A$54,H2118))</f>
        <v>0</v>
      </c>
    </row>
    <row r="2119" spans="1:9" x14ac:dyDescent="0.25">
      <c r="A2119">
        <v>2116</v>
      </c>
      <c r="B2119" s="132">
        <f t="shared" ref="B2119:B2182" si="135">$B$5*A2118</f>
        <v>352.5</v>
      </c>
      <c r="C2119" s="162">
        <f>IF(B2119&lt;(MAX(USER_INPUT!$J$14:$J$2000)),FINTERP(USER_INPUT!$J$14:$J$2000,USER_INPUT!$K$14:$K$2000,HYDROGRAPH!B2119),0)</f>
        <v>0</v>
      </c>
      <c r="D2119" s="132">
        <f t="shared" si="134"/>
        <v>0</v>
      </c>
      <c r="E2119" s="162">
        <f t="shared" si="132"/>
        <v>0</v>
      </c>
      <c r="F2119" s="162">
        <f t="shared" si="133"/>
        <v>0</v>
      </c>
      <c r="G2119" s="162">
        <f>FINTERP(REFERENCE!$W$17:$W$67,REFERENCE!$V$17:$V$67,HYDROGRAPH!F2119)</f>
        <v>0</v>
      </c>
      <c r="H2119" s="132">
        <f>(F2119-G2119)/2*REFERENCE!$P$19</f>
        <v>0</v>
      </c>
      <c r="I2119">
        <f>(FINTERP('STAGE-STORAGE'!$D$4:$D$54,'STAGE-STORAGE'!$A$4:$A$54,H2119))</f>
        <v>0</v>
      </c>
    </row>
    <row r="2120" spans="1:9" x14ac:dyDescent="0.25">
      <c r="A2120">
        <v>2117</v>
      </c>
      <c r="B2120" s="132">
        <f t="shared" si="135"/>
        <v>352.66666666666663</v>
      </c>
      <c r="C2120" s="162">
        <f>IF(B2120&lt;(MAX(USER_INPUT!$J$14:$J$2000)),FINTERP(USER_INPUT!$J$14:$J$2000,USER_INPUT!$K$14:$K$2000,HYDROGRAPH!B2120),0)</f>
        <v>0</v>
      </c>
      <c r="D2120" s="132">
        <f t="shared" si="134"/>
        <v>0</v>
      </c>
      <c r="E2120" s="162">
        <f t="shared" si="132"/>
        <v>0</v>
      </c>
      <c r="F2120" s="162">
        <f t="shared" si="133"/>
        <v>0</v>
      </c>
      <c r="G2120" s="162">
        <f>FINTERP(REFERENCE!$W$17:$W$67,REFERENCE!$V$17:$V$67,HYDROGRAPH!F2120)</f>
        <v>0</v>
      </c>
      <c r="H2120" s="132">
        <f>(F2120-G2120)/2*REFERENCE!$P$19</f>
        <v>0</v>
      </c>
      <c r="I2120">
        <f>(FINTERP('STAGE-STORAGE'!$D$4:$D$54,'STAGE-STORAGE'!$A$4:$A$54,H2120))</f>
        <v>0</v>
      </c>
    </row>
    <row r="2121" spans="1:9" x14ac:dyDescent="0.25">
      <c r="A2121">
        <v>2118</v>
      </c>
      <c r="B2121" s="132">
        <f t="shared" si="135"/>
        <v>352.83333333333331</v>
      </c>
      <c r="C2121" s="162">
        <f>IF(B2121&lt;(MAX(USER_INPUT!$J$14:$J$2000)),FINTERP(USER_INPUT!$J$14:$J$2000,USER_INPUT!$K$14:$K$2000,HYDROGRAPH!B2121),0)</f>
        <v>0</v>
      </c>
      <c r="D2121" s="132">
        <f t="shared" si="134"/>
        <v>0</v>
      </c>
      <c r="E2121" s="162">
        <f t="shared" ref="E2121:E2184" si="136">F2120-(2*G2120)</f>
        <v>0</v>
      </c>
      <c r="F2121" s="162">
        <f t="shared" ref="F2121:F2184" si="137">D2121+E2121</f>
        <v>0</v>
      </c>
      <c r="G2121" s="162">
        <f>FINTERP(REFERENCE!$W$17:$W$67,REFERENCE!$V$17:$V$67,HYDROGRAPH!F2121)</f>
        <v>0</v>
      </c>
      <c r="H2121" s="132">
        <f>(F2121-G2121)/2*REFERENCE!$P$19</f>
        <v>0</v>
      </c>
      <c r="I2121">
        <f>(FINTERP('STAGE-STORAGE'!$D$4:$D$54,'STAGE-STORAGE'!$A$4:$A$54,H2121))</f>
        <v>0</v>
      </c>
    </row>
    <row r="2122" spans="1:9" x14ac:dyDescent="0.25">
      <c r="A2122">
        <v>2119</v>
      </c>
      <c r="B2122" s="132">
        <f t="shared" si="135"/>
        <v>353</v>
      </c>
      <c r="C2122" s="162">
        <f>IF(B2122&lt;(MAX(USER_INPUT!$J$14:$J$2000)),FINTERP(USER_INPUT!$J$14:$J$2000,USER_INPUT!$K$14:$K$2000,HYDROGRAPH!B2122),0)</f>
        <v>0</v>
      </c>
      <c r="D2122" s="132">
        <f t="shared" si="134"/>
        <v>0</v>
      </c>
      <c r="E2122" s="162">
        <f t="shared" si="136"/>
        <v>0</v>
      </c>
      <c r="F2122" s="162">
        <f t="shared" si="137"/>
        <v>0</v>
      </c>
      <c r="G2122" s="162">
        <f>FINTERP(REFERENCE!$W$17:$W$67,REFERENCE!$V$17:$V$67,HYDROGRAPH!F2122)</f>
        <v>0</v>
      </c>
      <c r="H2122" s="132">
        <f>(F2122-G2122)/2*REFERENCE!$P$19</f>
        <v>0</v>
      </c>
      <c r="I2122">
        <f>(FINTERP('STAGE-STORAGE'!$D$4:$D$54,'STAGE-STORAGE'!$A$4:$A$54,H2122))</f>
        <v>0</v>
      </c>
    </row>
    <row r="2123" spans="1:9" x14ac:dyDescent="0.25">
      <c r="A2123">
        <v>2120</v>
      </c>
      <c r="B2123" s="132">
        <f t="shared" si="135"/>
        <v>353.16666666666663</v>
      </c>
      <c r="C2123" s="162">
        <f>IF(B2123&lt;(MAX(USER_INPUT!$J$14:$J$2000)),FINTERP(USER_INPUT!$J$14:$J$2000,USER_INPUT!$K$14:$K$2000,HYDROGRAPH!B2123),0)</f>
        <v>0</v>
      </c>
      <c r="D2123" s="132">
        <f t="shared" si="134"/>
        <v>0</v>
      </c>
      <c r="E2123" s="162">
        <f t="shared" si="136"/>
        <v>0</v>
      </c>
      <c r="F2123" s="162">
        <f t="shared" si="137"/>
        <v>0</v>
      </c>
      <c r="G2123" s="162">
        <f>FINTERP(REFERENCE!$W$17:$W$67,REFERENCE!$V$17:$V$67,HYDROGRAPH!F2123)</f>
        <v>0</v>
      </c>
      <c r="H2123" s="132">
        <f>(F2123-G2123)/2*REFERENCE!$P$19</f>
        <v>0</v>
      </c>
      <c r="I2123">
        <f>(FINTERP('STAGE-STORAGE'!$D$4:$D$54,'STAGE-STORAGE'!$A$4:$A$54,H2123))</f>
        <v>0</v>
      </c>
    </row>
    <row r="2124" spans="1:9" x14ac:dyDescent="0.25">
      <c r="A2124">
        <v>2121</v>
      </c>
      <c r="B2124" s="132">
        <f t="shared" si="135"/>
        <v>353.33333333333331</v>
      </c>
      <c r="C2124" s="162">
        <f>IF(B2124&lt;(MAX(USER_INPUT!$J$14:$J$2000)),FINTERP(USER_INPUT!$J$14:$J$2000,USER_INPUT!$K$14:$K$2000,HYDROGRAPH!B2124),0)</f>
        <v>0</v>
      </c>
      <c r="D2124" s="132">
        <f t="shared" si="134"/>
        <v>0</v>
      </c>
      <c r="E2124" s="162">
        <f t="shared" si="136"/>
        <v>0</v>
      </c>
      <c r="F2124" s="162">
        <f t="shared" si="137"/>
        <v>0</v>
      </c>
      <c r="G2124" s="162">
        <f>FINTERP(REFERENCE!$W$17:$W$67,REFERENCE!$V$17:$V$67,HYDROGRAPH!F2124)</f>
        <v>0</v>
      </c>
      <c r="H2124" s="132">
        <f>(F2124-G2124)/2*REFERENCE!$P$19</f>
        <v>0</v>
      </c>
      <c r="I2124">
        <f>(FINTERP('STAGE-STORAGE'!$D$4:$D$54,'STAGE-STORAGE'!$A$4:$A$54,H2124))</f>
        <v>0</v>
      </c>
    </row>
    <row r="2125" spans="1:9" x14ac:dyDescent="0.25">
      <c r="A2125">
        <v>2122</v>
      </c>
      <c r="B2125" s="132">
        <f t="shared" si="135"/>
        <v>353.5</v>
      </c>
      <c r="C2125" s="162">
        <f>IF(B2125&lt;(MAX(USER_INPUT!$J$14:$J$2000)),FINTERP(USER_INPUT!$J$14:$J$2000,USER_INPUT!$K$14:$K$2000,HYDROGRAPH!B2125),0)</f>
        <v>0</v>
      </c>
      <c r="D2125" s="132">
        <f t="shared" si="134"/>
        <v>0</v>
      </c>
      <c r="E2125" s="162">
        <f t="shared" si="136"/>
        <v>0</v>
      </c>
      <c r="F2125" s="162">
        <f t="shared" si="137"/>
        <v>0</v>
      </c>
      <c r="G2125" s="162">
        <f>FINTERP(REFERENCE!$W$17:$W$67,REFERENCE!$V$17:$V$67,HYDROGRAPH!F2125)</f>
        <v>0</v>
      </c>
      <c r="H2125" s="132">
        <f>(F2125-G2125)/2*REFERENCE!$P$19</f>
        <v>0</v>
      </c>
      <c r="I2125">
        <f>(FINTERP('STAGE-STORAGE'!$D$4:$D$54,'STAGE-STORAGE'!$A$4:$A$54,H2125))</f>
        <v>0</v>
      </c>
    </row>
    <row r="2126" spans="1:9" x14ac:dyDescent="0.25">
      <c r="A2126">
        <v>2123</v>
      </c>
      <c r="B2126" s="132">
        <f t="shared" si="135"/>
        <v>353.66666666666663</v>
      </c>
      <c r="C2126" s="162">
        <f>IF(B2126&lt;(MAX(USER_INPUT!$J$14:$J$2000)),FINTERP(USER_INPUT!$J$14:$J$2000,USER_INPUT!$K$14:$K$2000,HYDROGRAPH!B2126),0)</f>
        <v>0</v>
      </c>
      <c r="D2126" s="132">
        <f t="shared" si="134"/>
        <v>0</v>
      </c>
      <c r="E2126" s="162">
        <f t="shared" si="136"/>
        <v>0</v>
      </c>
      <c r="F2126" s="162">
        <f t="shared" si="137"/>
        <v>0</v>
      </c>
      <c r="G2126" s="162">
        <f>FINTERP(REFERENCE!$W$17:$W$67,REFERENCE!$V$17:$V$67,HYDROGRAPH!F2126)</f>
        <v>0</v>
      </c>
      <c r="H2126" s="132">
        <f>(F2126-G2126)/2*REFERENCE!$P$19</f>
        <v>0</v>
      </c>
      <c r="I2126">
        <f>(FINTERP('STAGE-STORAGE'!$D$4:$D$54,'STAGE-STORAGE'!$A$4:$A$54,H2126))</f>
        <v>0</v>
      </c>
    </row>
    <row r="2127" spans="1:9" x14ac:dyDescent="0.25">
      <c r="A2127">
        <v>2124</v>
      </c>
      <c r="B2127" s="132">
        <f t="shared" si="135"/>
        <v>353.83333333333331</v>
      </c>
      <c r="C2127" s="162">
        <f>IF(B2127&lt;(MAX(USER_INPUT!$J$14:$J$2000)),FINTERP(USER_INPUT!$J$14:$J$2000,USER_INPUT!$K$14:$K$2000,HYDROGRAPH!B2127),0)</f>
        <v>0</v>
      </c>
      <c r="D2127" s="132">
        <f t="shared" si="134"/>
        <v>0</v>
      </c>
      <c r="E2127" s="162">
        <f t="shared" si="136"/>
        <v>0</v>
      </c>
      <c r="F2127" s="162">
        <f t="shared" si="137"/>
        <v>0</v>
      </c>
      <c r="G2127" s="162">
        <f>FINTERP(REFERENCE!$W$17:$W$67,REFERENCE!$V$17:$V$67,HYDROGRAPH!F2127)</f>
        <v>0</v>
      </c>
      <c r="H2127" s="132">
        <f>(F2127-G2127)/2*REFERENCE!$P$19</f>
        <v>0</v>
      </c>
      <c r="I2127">
        <f>(FINTERP('STAGE-STORAGE'!$D$4:$D$54,'STAGE-STORAGE'!$A$4:$A$54,H2127))</f>
        <v>0</v>
      </c>
    </row>
    <row r="2128" spans="1:9" x14ac:dyDescent="0.25">
      <c r="A2128">
        <v>2125</v>
      </c>
      <c r="B2128" s="132">
        <f t="shared" si="135"/>
        <v>354</v>
      </c>
      <c r="C2128" s="162">
        <f>IF(B2128&lt;(MAX(USER_INPUT!$J$14:$J$2000)),FINTERP(USER_INPUT!$J$14:$J$2000,USER_INPUT!$K$14:$K$2000,HYDROGRAPH!B2128),0)</f>
        <v>0</v>
      </c>
      <c r="D2128" s="132">
        <f t="shared" si="134"/>
        <v>0</v>
      </c>
      <c r="E2128" s="162">
        <f t="shared" si="136"/>
        <v>0</v>
      </c>
      <c r="F2128" s="162">
        <f t="shared" si="137"/>
        <v>0</v>
      </c>
      <c r="G2128" s="162">
        <f>FINTERP(REFERENCE!$W$17:$W$67,REFERENCE!$V$17:$V$67,HYDROGRAPH!F2128)</f>
        <v>0</v>
      </c>
      <c r="H2128" s="132">
        <f>(F2128-G2128)/2*REFERENCE!$P$19</f>
        <v>0</v>
      </c>
      <c r="I2128">
        <f>(FINTERP('STAGE-STORAGE'!$D$4:$D$54,'STAGE-STORAGE'!$A$4:$A$54,H2128))</f>
        <v>0</v>
      </c>
    </row>
    <row r="2129" spans="1:9" x14ac:dyDescent="0.25">
      <c r="A2129">
        <v>2126</v>
      </c>
      <c r="B2129" s="132">
        <f t="shared" si="135"/>
        <v>354.16666666666663</v>
      </c>
      <c r="C2129" s="162">
        <f>IF(B2129&lt;(MAX(USER_INPUT!$J$14:$J$2000)),FINTERP(USER_INPUT!$J$14:$J$2000,USER_INPUT!$K$14:$K$2000,HYDROGRAPH!B2129),0)</f>
        <v>0</v>
      </c>
      <c r="D2129" s="132">
        <f t="shared" si="134"/>
        <v>0</v>
      </c>
      <c r="E2129" s="162">
        <f t="shared" si="136"/>
        <v>0</v>
      </c>
      <c r="F2129" s="162">
        <f t="shared" si="137"/>
        <v>0</v>
      </c>
      <c r="G2129" s="162">
        <f>FINTERP(REFERENCE!$W$17:$W$67,REFERENCE!$V$17:$V$67,HYDROGRAPH!F2129)</f>
        <v>0</v>
      </c>
      <c r="H2129" s="132">
        <f>(F2129-G2129)/2*REFERENCE!$P$19</f>
        <v>0</v>
      </c>
      <c r="I2129">
        <f>(FINTERP('STAGE-STORAGE'!$D$4:$D$54,'STAGE-STORAGE'!$A$4:$A$54,H2129))</f>
        <v>0</v>
      </c>
    </row>
    <row r="2130" spans="1:9" x14ac:dyDescent="0.25">
      <c r="A2130">
        <v>2127</v>
      </c>
      <c r="B2130" s="132">
        <f t="shared" si="135"/>
        <v>354.33333333333331</v>
      </c>
      <c r="C2130" s="162">
        <f>IF(B2130&lt;(MAX(USER_INPUT!$J$14:$J$2000)),FINTERP(USER_INPUT!$J$14:$J$2000,USER_INPUT!$K$14:$K$2000,HYDROGRAPH!B2130),0)</f>
        <v>0</v>
      </c>
      <c r="D2130" s="132">
        <f t="shared" si="134"/>
        <v>0</v>
      </c>
      <c r="E2130" s="162">
        <f t="shared" si="136"/>
        <v>0</v>
      </c>
      <c r="F2130" s="162">
        <f t="shared" si="137"/>
        <v>0</v>
      </c>
      <c r="G2130" s="162">
        <f>FINTERP(REFERENCE!$W$17:$W$67,REFERENCE!$V$17:$V$67,HYDROGRAPH!F2130)</f>
        <v>0</v>
      </c>
      <c r="H2130" s="132">
        <f>(F2130-G2130)/2*REFERENCE!$P$19</f>
        <v>0</v>
      </c>
      <c r="I2130">
        <f>(FINTERP('STAGE-STORAGE'!$D$4:$D$54,'STAGE-STORAGE'!$A$4:$A$54,H2130))</f>
        <v>0</v>
      </c>
    </row>
    <row r="2131" spans="1:9" x14ac:dyDescent="0.25">
      <c r="A2131">
        <v>2128</v>
      </c>
      <c r="B2131" s="132">
        <f t="shared" si="135"/>
        <v>354.5</v>
      </c>
      <c r="C2131" s="162">
        <f>IF(B2131&lt;(MAX(USER_INPUT!$J$14:$J$2000)),FINTERP(USER_INPUT!$J$14:$J$2000,USER_INPUT!$K$14:$K$2000,HYDROGRAPH!B2131),0)</f>
        <v>0</v>
      </c>
      <c r="D2131" s="132">
        <f t="shared" si="134"/>
        <v>0</v>
      </c>
      <c r="E2131" s="162">
        <f t="shared" si="136"/>
        <v>0</v>
      </c>
      <c r="F2131" s="162">
        <f t="shared" si="137"/>
        <v>0</v>
      </c>
      <c r="G2131" s="162">
        <f>FINTERP(REFERENCE!$W$17:$W$67,REFERENCE!$V$17:$V$67,HYDROGRAPH!F2131)</f>
        <v>0</v>
      </c>
      <c r="H2131" s="132">
        <f>(F2131-G2131)/2*REFERENCE!$P$19</f>
        <v>0</v>
      </c>
      <c r="I2131">
        <f>(FINTERP('STAGE-STORAGE'!$D$4:$D$54,'STAGE-STORAGE'!$A$4:$A$54,H2131))</f>
        <v>0</v>
      </c>
    </row>
    <row r="2132" spans="1:9" x14ac:dyDescent="0.25">
      <c r="A2132">
        <v>2129</v>
      </c>
      <c r="B2132" s="132">
        <f t="shared" si="135"/>
        <v>354.66666666666663</v>
      </c>
      <c r="C2132" s="162">
        <f>IF(B2132&lt;(MAX(USER_INPUT!$J$14:$J$2000)),FINTERP(USER_INPUT!$J$14:$J$2000,USER_INPUT!$K$14:$K$2000,HYDROGRAPH!B2132),0)</f>
        <v>0</v>
      </c>
      <c r="D2132" s="132">
        <f t="shared" si="134"/>
        <v>0</v>
      </c>
      <c r="E2132" s="162">
        <f t="shared" si="136"/>
        <v>0</v>
      </c>
      <c r="F2132" s="162">
        <f t="shared" si="137"/>
        <v>0</v>
      </c>
      <c r="G2132" s="162">
        <f>FINTERP(REFERENCE!$W$17:$W$67,REFERENCE!$V$17:$V$67,HYDROGRAPH!F2132)</f>
        <v>0</v>
      </c>
      <c r="H2132" s="132">
        <f>(F2132-G2132)/2*REFERENCE!$P$19</f>
        <v>0</v>
      </c>
      <c r="I2132">
        <f>(FINTERP('STAGE-STORAGE'!$D$4:$D$54,'STAGE-STORAGE'!$A$4:$A$54,H2132))</f>
        <v>0</v>
      </c>
    </row>
    <row r="2133" spans="1:9" x14ac:dyDescent="0.25">
      <c r="A2133">
        <v>2130</v>
      </c>
      <c r="B2133" s="132">
        <f t="shared" si="135"/>
        <v>354.83333333333331</v>
      </c>
      <c r="C2133" s="162">
        <f>IF(B2133&lt;(MAX(USER_INPUT!$J$14:$J$2000)),FINTERP(USER_INPUT!$J$14:$J$2000,USER_INPUT!$K$14:$K$2000,HYDROGRAPH!B2133),0)</f>
        <v>0</v>
      </c>
      <c r="D2133" s="132">
        <f t="shared" si="134"/>
        <v>0</v>
      </c>
      <c r="E2133" s="162">
        <f t="shared" si="136"/>
        <v>0</v>
      </c>
      <c r="F2133" s="162">
        <f t="shared" si="137"/>
        <v>0</v>
      </c>
      <c r="G2133" s="162">
        <f>FINTERP(REFERENCE!$W$17:$W$67,REFERENCE!$V$17:$V$67,HYDROGRAPH!F2133)</f>
        <v>0</v>
      </c>
      <c r="H2133" s="132">
        <f>(F2133-G2133)/2*REFERENCE!$P$19</f>
        <v>0</v>
      </c>
      <c r="I2133">
        <f>(FINTERP('STAGE-STORAGE'!$D$4:$D$54,'STAGE-STORAGE'!$A$4:$A$54,H2133))</f>
        <v>0</v>
      </c>
    </row>
    <row r="2134" spans="1:9" x14ac:dyDescent="0.25">
      <c r="A2134">
        <v>2131</v>
      </c>
      <c r="B2134" s="132">
        <f t="shared" si="135"/>
        <v>355</v>
      </c>
      <c r="C2134" s="162">
        <f>IF(B2134&lt;(MAX(USER_INPUT!$J$14:$J$2000)),FINTERP(USER_INPUT!$J$14:$J$2000,USER_INPUT!$K$14:$K$2000,HYDROGRAPH!B2134),0)</f>
        <v>0</v>
      </c>
      <c r="D2134" s="132">
        <f t="shared" si="134"/>
        <v>0</v>
      </c>
      <c r="E2134" s="162">
        <f t="shared" si="136"/>
        <v>0</v>
      </c>
      <c r="F2134" s="162">
        <f t="shared" si="137"/>
        <v>0</v>
      </c>
      <c r="G2134" s="162">
        <f>FINTERP(REFERENCE!$W$17:$W$67,REFERENCE!$V$17:$V$67,HYDROGRAPH!F2134)</f>
        <v>0</v>
      </c>
      <c r="H2134" s="132">
        <f>(F2134-G2134)/2*REFERENCE!$P$19</f>
        <v>0</v>
      </c>
      <c r="I2134">
        <f>(FINTERP('STAGE-STORAGE'!$D$4:$D$54,'STAGE-STORAGE'!$A$4:$A$54,H2134))</f>
        <v>0</v>
      </c>
    </row>
    <row r="2135" spans="1:9" x14ac:dyDescent="0.25">
      <c r="A2135">
        <v>2132</v>
      </c>
      <c r="B2135" s="132">
        <f t="shared" si="135"/>
        <v>355.16666666666663</v>
      </c>
      <c r="C2135" s="162">
        <f>IF(B2135&lt;(MAX(USER_INPUT!$J$14:$J$2000)),FINTERP(USER_INPUT!$J$14:$J$2000,USER_INPUT!$K$14:$K$2000,HYDROGRAPH!B2135),0)</f>
        <v>0</v>
      </c>
      <c r="D2135" s="132">
        <f t="shared" si="134"/>
        <v>0</v>
      </c>
      <c r="E2135" s="162">
        <f t="shared" si="136"/>
        <v>0</v>
      </c>
      <c r="F2135" s="162">
        <f t="shared" si="137"/>
        <v>0</v>
      </c>
      <c r="G2135" s="162">
        <f>FINTERP(REFERENCE!$W$17:$W$67,REFERENCE!$V$17:$V$67,HYDROGRAPH!F2135)</f>
        <v>0</v>
      </c>
      <c r="H2135" s="132">
        <f>(F2135-G2135)/2*REFERENCE!$P$19</f>
        <v>0</v>
      </c>
      <c r="I2135">
        <f>(FINTERP('STAGE-STORAGE'!$D$4:$D$54,'STAGE-STORAGE'!$A$4:$A$54,H2135))</f>
        <v>0</v>
      </c>
    </row>
    <row r="2136" spans="1:9" x14ac:dyDescent="0.25">
      <c r="A2136">
        <v>2133</v>
      </c>
      <c r="B2136" s="132">
        <f t="shared" si="135"/>
        <v>355.33333333333331</v>
      </c>
      <c r="C2136" s="162">
        <f>IF(B2136&lt;(MAX(USER_INPUT!$J$14:$J$2000)),FINTERP(USER_INPUT!$J$14:$J$2000,USER_INPUT!$K$14:$K$2000,HYDROGRAPH!B2136),0)</f>
        <v>0</v>
      </c>
      <c r="D2136" s="132">
        <f t="shared" si="134"/>
        <v>0</v>
      </c>
      <c r="E2136" s="162">
        <f t="shared" si="136"/>
        <v>0</v>
      </c>
      <c r="F2136" s="162">
        <f t="shared" si="137"/>
        <v>0</v>
      </c>
      <c r="G2136" s="162">
        <f>FINTERP(REFERENCE!$W$17:$W$67,REFERENCE!$V$17:$V$67,HYDROGRAPH!F2136)</f>
        <v>0</v>
      </c>
      <c r="H2136" s="132">
        <f>(F2136-G2136)/2*REFERENCE!$P$19</f>
        <v>0</v>
      </c>
      <c r="I2136">
        <f>(FINTERP('STAGE-STORAGE'!$D$4:$D$54,'STAGE-STORAGE'!$A$4:$A$54,H2136))</f>
        <v>0</v>
      </c>
    </row>
    <row r="2137" spans="1:9" x14ac:dyDescent="0.25">
      <c r="A2137">
        <v>2134</v>
      </c>
      <c r="B2137" s="132">
        <f t="shared" si="135"/>
        <v>355.5</v>
      </c>
      <c r="C2137" s="162">
        <f>IF(B2137&lt;(MAX(USER_INPUT!$J$14:$J$2000)),FINTERP(USER_INPUT!$J$14:$J$2000,USER_INPUT!$K$14:$K$2000,HYDROGRAPH!B2137),0)</f>
        <v>0</v>
      </c>
      <c r="D2137" s="132">
        <f t="shared" si="134"/>
        <v>0</v>
      </c>
      <c r="E2137" s="162">
        <f t="shared" si="136"/>
        <v>0</v>
      </c>
      <c r="F2137" s="162">
        <f t="shared" si="137"/>
        <v>0</v>
      </c>
      <c r="G2137" s="162">
        <f>FINTERP(REFERENCE!$W$17:$W$67,REFERENCE!$V$17:$V$67,HYDROGRAPH!F2137)</f>
        <v>0</v>
      </c>
      <c r="H2137" s="132">
        <f>(F2137-G2137)/2*REFERENCE!$P$19</f>
        <v>0</v>
      </c>
      <c r="I2137">
        <f>(FINTERP('STAGE-STORAGE'!$D$4:$D$54,'STAGE-STORAGE'!$A$4:$A$54,H2137))</f>
        <v>0</v>
      </c>
    </row>
    <row r="2138" spans="1:9" x14ac:dyDescent="0.25">
      <c r="A2138">
        <v>2135</v>
      </c>
      <c r="B2138" s="132">
        <f t="shared" si="135"/>
        <v>355.66666666666663</v>
      </c>
      <c r="C2138" s="162">
        <f>IF(B2138&lt;(MAX(USER_INPUT!$J$14:$J$2000)),FINTERP(USER_INPUT!$J$14:$J$2000,USER_INPUT!$K$14:$K$2000,HYDROGRAPH!B2138),0)</f>
        <v>0</v>
      </c>
      <c r="D2138" s="132">
        <f t="shared" si="134"/>
        <v>0</v>
      </c>
      <c r="E2138" s="162">
        <f t="shared" si="136"/>
        <v>0</v>
      </c>
      <c r="F2138" s="162">
        <f t="shared" si="137"/>
        <v>0</v>
      </c>
      <c r="G2138" s="162">
        <f>FINTERP(REFERENCE!$W$17:$W$67,REFERENCE!$V$17:$V$67,HYDROGRAPH!F2138)</f>
        <v>0</v>
      </c>
      <c r="H2138" s="132">
        <f>(F2138-G2138)/2*REFERENCE!$P$19</f>
        <v>0</v>
      </c>
      <c r="I2138">
        <f>(FINTERP('STAGE-STORAGE'!$D$4:$D$54,'STAGE-STORAGE'!$A$4:$A$54,H2138))</f>
        <v>0</v>
      </c>
    </row>
    <row r="2139" spans="1:9" x14ac:dyDescent="0.25">
      <c r="A2139">
        <v>2136</v>
      </c>
      <c r="B2139" s="132">
        <f t="shared" si="135"/>
        <v>355.83333333333331</v>
      </c>
      <c r="C2139" s="162">
        <f>IF(B2139&lt;(MAX(USER_INPUT!$J$14:$J$2000)),FINTERP(USER_INPUT!$J$14:$J$2000,USER_INPUT!$K$14:$K$2000,HYDROGRAPH!B2139),0)</f>
        <v>0</v>
      </c>
      <c r="D2139" s="132">
        <f t="shared" si="134"/>
        <v>0</v>
      </c>
      <c r="E2139" s="162">
        <f t="shared" si="136"/>
        <v>0</v>
      </c>
      <c r="F2139" s="162">
        <f t="shared" si="137"/>
        <v>0</v>
      </c>
      <c r="G2139" s="162">
        <f>FINTERP(REFERENCE!$W$17:$W$67,REFERENCE!$V$17:$V$67,HYDROGRAPH!F2139)</f>
        <v>0</v>
      </c>
      <c r="H2139" s="132">
        <f>(F2139-G2139)/2*REFERENCE!$P$19</f>
        <v>0</v>
      </c>
      <c r="I2139">
        <f>(FINTERP('STAGE-STORAGE'!$D$4:$D$54,'STAGE-STORAGE'!$A$4:$A$54,H2139))</f>
        <v>0</v>
      </c>
    </row>
    <row r="2140" spans="1:9" x14ac:dyDescent="0.25">
      <c r="A2140">
        <v>2137</v>
      </c>
      <c r="B2140" s="132">
        <f t="shared" si="135"/>
        <v>356</v>
      </c>
      <c r="C2140" s="162">
        <f>IF(B2140&lt;(MAX(USER_INPUT!$J$14:$J$2000)),FINTERP(USER_INPUT!$J$14:$J$2000,USER_INPUT!$K$14:$K$2000,HYDROGRAPH!B2140),0)</f>
        <v>0</v>
      </c>
      <c r="D2140" s="132">
        <f t="shared" si="134"/>
        <v>0</v>
      </c>
      <c r="E2140" s="162">
        <f t="shared" si="136"/>
        <v>0</v>
      </c>
      <c r="F2140" s="162">
        <f t="shared" si="137"/>
        <v>0</v>
      </c>
      <c r="G2140" s="162">
        <f>FINTERP(REFERENCE!$W$17:$W$67,REFERENCE!$V$17:$V$67,HYDROGRAPH!F2140)</f>
        <v>0</v>
      </c>
      <c r="H2140" s="132">
        <f>(F2140-G2140)/2*REFERENCE!$P$19</f>
        <v>0</v>
      </c>
      <c r="I2140">
        <f>(FINTERP('STAGE-STORAGE'!$D$4:$D$54,'STAGE-STORAGE'!$A$4:$A$54,H2140))</f>
        <v>0</v>
      </c>
    </row>
    <row r="2141" spans="1:9" x14ac:dyDescent="0.25">
      <c r="A2141">
        <v>2138</v>
      </c>
      <c r="B2141" s="132">
        <f t="shared" si="135"/>
        <v>356.16666666666663</v>
      </c>
      <c r="C2141" s="162">
        <f>IF(B2141&lt;(MAX(USER_INPUT!$J$14:$J$2000)),FINTERP(USER_INPUT!$J$14:$J$2000,USER_INPUT!$K$14:$K$2000,HYDROGRAPH!B2141),0)</f>
        <v>0</v>
      </c>
      <c r="D2141" s="132">
        <f t="shared" si="134"/>
        <v>0</v>
      </c>
      <c r="E2141" s="162">
        <f t="shared" si="136"/>
        <v>0</v>
      </c>
      <c r="F2141" s="162">
        <f t="shared" si="137"/>
        <v>0</v>
      </c>
      <c r="G2141" s="162">
        <f>FINTERP(REFERENCE!$W$17:$W$67,REFERENCE!$V$17:$V$67,HYDROGRAPH!F2141)</f>
        <v>0</v>
      </c>
      <c r="H2141" s="132">
        <f>(F2141-G2141)/2*REFERENCE!$P$19</f>
        <v>0</v>
      </c>
      <c r="I2141">
        <f>(FINTERP('STAGE-STORAGE'!$D$4:$D$54,'STAGE-STORAGE'!$A$4:$A$54,H2141))</f>
        <v>0</v>
      </c>
    </row>
    <row r="2142" spans="1:9" x14ac:dyDescent="0.25">
      <c r="A2142">
        <v>2139</v>
      </c>
      <c r="B2142" s="132">
        <f t="shared" si="135"/>
        <v>356.33333333333331</v>
      </c>
      <c r="C2142" s="162">
        <f>IF(B2142&lt;(MAX(USER_INPUT!$J$14:$J$2000)),FINTERP(USER_INPUT!$J$14:$J$2000,USER_INPUT!$K$14:$K$2000,HYDROGRAPH!B2142),0)</f>
        <v>0</v>
      </c>
      <c r="D2142" s="132">
        <f t="shared" si="134"/>
        <v>0</v>
      </c>
      <c r="E2142" s="162">
        <f t="shared" si="136"/>
        <v>0</v>
      </c>
      <c r="F2142" s="162">
        <f t="shared" si="137"/>
        <v>0</v>
      </c>
      <c r="G2142" s="162">
        <f>FINTERP(REFERENCE!$W$17:$W$67,REFERENCE!$V$17:$V$67,HYDROGRAPH!F2142)</f>
        <v>0</v>
      </c>
      <c r="H2142" s="132">
        <f>(F2142-G2142)/2*REFERENCE!$P$19</f>
        <v>0</v>
      </c>
      <c r="I2142">
        <f>(FINTERP('STAGE-STORAGE'!$D$4:$D$54,'STAGE-STORAGE'!$A$4:$A$54,H2142))</f>
        <v>0</v>
      </c>
    </row>
    <row r="2143" spans="1:9" x14ac:dyDescent="0.25">
      <c r="A2143">
        <v>2140</v>
      </c>
      <c r="B2143" s="132">
        <f t="shared" si="135"/>
        <v>356.5</v>
      </c>
      <c r="C2143" s="162">
        <f>IF(B2143&lt;(MAX(USER_INPUT!$J$14:$J$2000)),FINTERP(USER_INPUT!$J$14:$J$2000,USER_INPUT!$K$14:$K$2000,HYDROGRAPH!B2143),0)</f>
        <v>0</v>
      </c>
      <c r="D2143" s="132">
        <f t="shared" si="134"/>
        <v>0</v>
      </c>
      <c r="E2143" s="162">
        <f t="shared" si="136"/>
        <v>0</v>
      </c>
      <c r="F2143" s="162">
        <f t="shared" si="137"/>
        <v>0</v>
      </c>
      <c r="G2143" s="162">
        <f>FINTERP(REFERENCE!$W$17:$W$67,REFERENCE!$V$17:$V$67,HYDROGRAPH!F2143)</f>
        <v>0</v>
      </c>
      <c r="H2143" s="132">
        <f>(F2143-G2143)/2*REFERENCE!$P$19</f>
        <v>0</v>
      </c>
      <c r="I2143">
        <f>(FINTERP('STAGE-STORAGE'!$D$4:$D$54,'STAGE-STORAGE'!$A$4:$A$54,H2143))</f>
        <v>0</v>
      </c>
    </row>
    <row r="2144" spans="1:9" x14ac:dyDescent="0.25">
      <c r="A2144">
        <v>2141</v>
      </c>
      <c r="B2144" s="132">
        <f t="shared" si="135"/>
        <v>356.66666666666663</v>
      </c>
      <c r="C2144" s="162">
        <f>IF(B2144&lt;(MAX(USER_INPUT!$J$14:$J$2000)),FINTERP(USER_INPUT!$J$14:$J$2000,USER_INPUT!$K$14:$K$2000,HYDROGRAPH!B2144),0)</f>
        <v>0</v>
      </c>
      <c r="D2144" s="132">
        <f t="shared" si="134"/>
        <v>0</v>
      </c>
      <c r="E2144" s="162">
        <f t="shared" si="136"/>
        <v>0</v>
      </c>
      <c r="F2144" s="162">
        <f t="shared" si="137"/>
        <v>0</v>
      </c>
      <c r="G2144" s="162">
        <f>FINTERP(REFERENCE!$W$17:$W$67,REFERENCE!$V$17:$V$67,HYDROGRAPH!F2144)</f>
        <v>0</v>
      </c>
      <c r="H2144" s="132">
        <f>(F2144-G2144)/2*REFERENCE!$P$19</f>
        <v>0</v>
      </c>
      <c r="I2144">
        <f>(FINTERP('STAGE-STORAGE'!$D$4:$D$54,'STAGE-STORAGE'!$A$4:$A$54,H2144))</f>
        <v>0</v>
      </c>
    </row>
    <row r="2145" spans="1:9" x14ac:dyDescent="0.25">
      <c r="A2145">
        <v>2142</v>
      </c>
      <c r="B2145" s="132">
        <f t="shared" si="135"/>
        <v>356.83333333333331</v>
      </c>
      <c r="C2145" s="162">
        <f>IF(B2145&lt;(MAX(USER_INPUT!$J$14:$J$2000)),FINTERP(USER_INPUT!$J$14:$J$2000,USER_INPUT!$K$14:$K$2000,HYDROGRAPH!B2145),0)</f>
        <v>0</v>
      </c>
      <c r="D2145" s="132">
        <f t="shared" si="134"/>
        <v>0</v>
      </c>
      <c r="E2145" s="162">
        <f t="shared" si="136"/>
        <v>0</v>
      </c>
      <c r="F2145" s="162">
        <f t="shared" si="137"/>
        <v>0</v>
      </c>
      <c r="G2145" s="162">
        <f>FINTERP(REFERENCE!$W$17:$W$67,REFERENCE!$V$17:$V$67,HYDROGRAPH!F2145)</f>
        <v>0</v>
      </c>
      <c r="H2145" s="132">
        <f>(F2145-G2145)/2*REFERENCE!$P$19</f>
        <v>0</v>
      </c>
      <c r="I2145">
        <f>(FINTERP('STAGE-STORAGE'!$D$4:$D$54,'STAGE-STORAGE'!$A$4:$A$54,H2145))</f>
        <v>0</v>
      </c>
    </row>
    <row r="2146" spans="1:9" x14ac:dyDescent="0.25">
      <c r="A2146">
        <v>2143</v>
      </c>
      <c r="B2146" s="132">
        <f t="shared" si="135"/>
        <v>357</v>
      </c>
      <c r="C2146" s="162">
        <f>IF(B2146&lt;(MAX(USER_INPUT!$J$14:$J$2000)),FINTERP(USER_INPUT!$J$14:$J$2000,USER_INPUT!$K$14:$K$2000,HYDROGRAPH!B2146),0)</f>
        <v>0</v>
      </c>
      <c r="D2146" s="132">
        <f t="shared" si="134"/>
        <v>0</v>
      </c>
      <c r="E2146" s="162">
        <f t="shared" si="136"/>
        <v>0</v>
      </c>
      <c r="F2146" s="162">
        <f t="shared" si="137"/>
        <v>0</v>
      </c>
      <c r="G2146" s="162">
        <f>FINTERP(REFERENCE!$W$17:$W$67,REFERENCE!$V$17:$V$67,HYDROGRAPH!F2146)</f>
        <v>0</v>
      </c>
      <c r="H2146" s="132">
        <f>(F2146-G2146)/2*REFERENCE!$P$19</f>
        <v>0</v>
      </c>
      <c r="I2146">
        <f>(FINTERP('STAGE-STORAGE'!$D$4:$D$54,'STAGE-STORAGE'!$A$4:$A$54,H2146))</f>
        <v>0</v>
      </c>
    </row>
    <row r="2147" spans="1:9" x14ac:dyDescent="0.25">
      <c r="A2147">
        <v>2144</v>
      </c>
      <c r="B2147" s="132">
        <f t="shared" si="135"/>
        <v>357.16666666666663</v>
      </c>
      <c r="C2147" s="162">
        <f>IF(B2147&lt;(MAX(USER_INPUT!$J$14:$J$2000)),FINTERP(USER_INPUT!$J$14:$J$2000,USER_INPUT!$K$14:$K$2000,HYDROGRAPH!B2147),0)</f>
        <v>0</v>
      </c>
      <c r="D2147" s="132">
        <f t="shared" si="134"/>
        <v>0</v>
      </c>
      <c r="E2147" s="162">
        <f t="shared" si="136"/>
        <v>0</v>
      </c>
      <c r="F2147" s="162">
        <f t="shared" si="137"/>
        <v>0</v>
      </c>
      <c r="G2147" s="162">
        <f>FINTERP(REFERENCE!$W$17:$W$67,REFERENCE!$V$17:$V$67,HYDROGRAPH!F2147)</f>
        <v>0</v>
      </c>
      <c r="H2147" s="132">
        <f>(F2147-G2147)/2*REFERENCE!$P$19</f>
        <v>0</v>
      </c>
      <c r="I2147">
        <f>(FINTERP('STAGE-STORAGE'!$D$4:$D$54,'STAGE-STORAGE'!$A$4:$A$54,H2147))</f>
        <v>0</v>
      </c>
    </row>
    <row r="2148" spans="1:9" x14ac:dyDescent="0.25">
      <c r="A2148">
        <v>2145</v>
      </c>
      <c r="B2148" s="132">
        <f t="shared" si="135"/>
        <v>357.33333333333331</v>
      </c>
      <c r="C2148" s="162">
        <f>IF(B2148&lt;(MAX(USER_INPUT!$J$14:$J$2000)),FINTERP(USER_INPUT!$J$14:$J$2000,USER_INPUT!$K$14:$K$2000,HYDROGRAPH!B2148),0)</f>
        <v>0</v>
      </c>
      <c r="D2148" s="132">
        <f t="shared" si="134"/>
        <v>0</v>
      </c>
      <c r="E2148" s="162">
        <f t="shared" si="136"/>
        <v>0</v>
      </c>
      <c r="F2148" s="162">
        <f t="shared" si="137"/>
        <v>0</v>
      </c>
      <c r="G2148" s="162">
        <f>FINTERP(REFERENCE!$W$17:$W$67,REFERENCE!$V$17:$V$67,HYDROGRAPH!F2148)</f>
        <v>0</v>
      </c>
      <c r="H2148" s="132">
        <f>(F2148-G2148)/2*REFERENCE!$P$19</f>
        <v>0</v>
      </c>
      <c r="I2148">
        <f>(FINTERP('STAGE-STORAGE'!$D$4:$D$54,'STAGE-STORAGE'!$A$4:$A$54,H2148))</f>
        <v>0</v>
      </c>
    </row>
    <row r="2149" spans="1:9" x14ac:dyDescent="0.25">
      <c r="A2149">
        <v>2146</v>
      </c>
      <c r="B2149" s="132">
        <f t="shared" si="135"/>
        <v>357.5</v>
      </c>
      <c r="C2149" s="162">
        <f>IF(B2149&lt;(MAX(USER_INPUT!$J$14:$J$2000)),FINTERP(USER_INPUT!$J$14:$J$2000,USER_INPUT!$K$14:$K$2000,HYDROGRAPH!B2149),0)</f>
        <v>0</v>
      </c>
      <c r="D2149" s="132">
        <f t="shared" si="134"/>
        <v>0</v>
      </c>
      <c r="E2149" s="162">
        <f t="shared" si="136"/>
        <v>0</v>
      </c>
      <c r="F2149" s="162">
        <f t="shared" si="137"/>
        <v>0</v>
      </c>
      <c r="G2149" s="162">
        <f>FINTERP(REFERENCE!$W$17:$W$67,REFERENCE!$V$17:$V$67,HYDROGRAPH!F2149)</f>
        <v>0</v>
      </c>
      <c r="H2149" s="132">
        <f>(F2149-G2149)/2*REFERENCE!$P$19</f>
        <v>0</v>
      </c>
      <c r="I2149">
        <f>(FINTERP('STAGE-STORAGE'!$D$4:$D$54,'STAGE-STORAGE'!$A$4:$A$54,H2149))</f>
        <v>0</v>
      </c>
    </row>
    <row r="2150" spans="1:9" x14ac:dyDescent="0.25">
      <c r="A2150">
        <v>2147</v>
      </c>
      <c r="B2150" s="132">
        <f t="shared" si="135"/>
        <v>357.66666666666663</v>
      </c>
      <c r="C2150" s="162">
        <f>IF(B2150&lt;(MAX(USER_INPUT!$J$14:$J$2000)),FINTERP(USER_INPUT!$J$14:$J$2000,USER_INPUT!$K$14:$K$2000,HYDROGRAPH!B2150),0)</f>
        <v>0</v>
      </c>
      <c r="D2150" s="132">
        <f t="shared" si="134"/>
        <v>0</v>
      </c>
      <c r="E2150" s="162">
        <f t="shared" si="136"/>
        <v>0</v>
      </c>
      <c r="F2150" s="162">
        <f t="shared" si="137"/>
        <v>0</v>
      </c>
      <c r="G2150" s="162">
        <f>FINTERP(REFERENCE!$W$17:$W$67,REFERENCE!$V$17:$V$67,HYDROGRAPH!F2150)</f>
        <v>0</v>
      </c>
      <c r="H2150" s="132">
        <f>(F2150-G2150)/2*REFERENCE!$P$19</f>
        <v>0</v>
      </c>
      <c r="I2150">
        <f>(FINTERP('STAGE-STORAGE'!$D$4:$D$54,'STAGE-STORAGE'!$A$4:$A$54,H2150))</f>
        <v>0</v>
      </c>
    </row>
    <row r="2151" spans="1:9" x14ac:dyDescent="0.25">
      <c r="A2151">
        <v>2148</v>
      </c>
      <c r="B2151" s="132">
        <f t="shared" si="135"/>
        <v>357.83333333333331</v>
      </c>
      <c r="C2151" s="162">
        <f>IF(B2151&lt;(MAX(USER_INPUT!$J$14:$J$2000)),FINTERP(USER_INPUT!$J$14:$J$2000,USER_INPUT!$K$14:$K$2000,HYDROGRAPH!B2151),0)</f>
        <v>0</v>
      </c>
      <c r="D2151" s="132">
        <f t="shared" si="134"/>
        <v>0</v>
      </c>
      <c r="E2151" s="162">
        <f t="shared" si="136"/>
        <v>0</v>
      </c>
      <c r="F2151" s="162">
        <f t="shared" si="137"/>
        <v>0</v>
      </c>
      <c r="G2151" s="162">
        <f>FINTERP(REFERENCE!$W$17:$W$67,REFERENCE!$V$17:$V$67,HYDROGRAPH!F2151)</f>
        <v>0</v>
      </c>
      <c r="H2151" s="132">
        <f>(F2151-G2151)/2*REFERENCE!$P$19</f>
        <v>0</v>
      </c>
      <c r="I2151">
        <f>(FINTERP('STAGE-STORAGE'!$D$4:$D$54,'STAGE-STORAGE'!$A$4:$A$54,H2151))</f>
        <v>0</v>
      </c>
    </row>
    <row r="2152" spans="1:9" x14ac:dyDescent="0.25">
      <c r="A2152">
        <v>2149</v>
      </c>
      <c r="B2152" s="132">
        <f t="shared" si="135"/>
        <v>358</v>
      </c>
      <c r="C2152" s="162">
        <f>IF(B2152&lt;(MAX(USER_INPUT!$J$14:$J$2000)),FINTERP(USER_INPUT!$J$14:$J$2000,USER_INPUT!$K$14:$K$2000,HYDROGRAPH!B2152),0)</f>
        <v>0</v>
      </c>
      <c r="D2152" s="132">
        <f t="shared" si="134"/>
        <v>0</v>
      </c>
      <c r="E2152" s="162">
        <f t="shared" si="136"/>
        <v>0</v>
      </c>
      <c r="F2152" s="162">
        <f t="shared" si="137"/>
        <v>0</v>
      </c>
      <c r="G2152" s="162">
        <f>FINTERP(REFERENCE!$W$17:$W$67,REFERENCE!$V$17:$V$67,HYDROGRAPH!F2152)</f>
        <v>0</v>
      </c>
      <c r="H2152" s="132">
        <f>(F2152-G2152)/2*REFERENCE!$P$19</f>
        <v>0</v>
      </c>
      <c r="I2152">
        <f>(FINTERP('STAGE-STORAGE'!$D$4:$D$54,'STAGE-STORAGE'!$A$4:$A$54,H2152))</f>
        <v>0</v>
      </c>
    </row>
    <row r="2153" spans="1:9" x14ac:dyDescent="0.25">
      <c r="A2153">
        <v>2150</v>
      </c>
      <c r="B2153" s="132">
        <f t="shared" si="135"/>
        <v>358.16666666666663</v>
      </c>
      <c r="C2153" s="162">
        <f>IF(B2153&lt;(MAX(USER_INPUT!$J$14:$J$2000)),FINTERP(USER_INPUT!$J$14:$J$2000,USER_INPUT!$K$14:$K$2000,HYDROGRAPH!B2153),0)</f>
        <v>0</v>
      </c>
      <c r="D2153" s="132">
        <f t="shared" si="134"/>
        <v>0</v>
      </c>
      <c r="E2153" s="162">
        <f t="shared" si="136"/>
        <v>0</v>
      </c>
      <c r="F2153" s="162">
        <f t="shared" si="137"/>
        <v>0</v>
      </c>
      <c r="G2153" s="162">
        <f>FINTERP(REFERENCE!$W$17:$W$67,REFERENCE!$V$17:$V$67,HYDROGRAPH!F2153)</f>
        <v>0</v>
      </c>
      <c r="H2153" s="132">
        <f>(F2153-G2153)/2*REFERENCE!$P$19</f>
        <v>0</v>
      </c>
      <c r="I2153">
        <f>(FINTERP('STAGE-STORAGE'!$D$4:$D$54,'STAGE-STORAGE'!$A$4:$A$54,H2153))</f>
        <v>0</v>
      </c>
    </row>
    <row r="2154" spans="1:9" x14ac:dyDescent="0.25">
      <c r="A2154">
        <v>2151</v>
      </c>
      <c r="B2154" s="132">
        <f t="shared" si="135"/>
        <v>358.33333333333331</v>
      </c>
      <c r="C2154" s="162">
        <f>IF(B2154&lt;(MAX(USER_INPUT!$J$14:$J$2000)),FINTERP(USER_INPUT!$J$14:$J$2000,USER_INPUT!$K$14:$K$2000,HYDROGRAPH!B2154),0)</f>
        <v>0</v>
      </c>
      <c r="D2154" s="132">
        <f t="shared" si="134"/>
        <v>0</v>
      </c>
      <c r="E2154" s="162">
        <f t="shared" si="136"/>
        <v>0</v>
      </c>
      <c r="F2154" s="162">
        <f t="shared" si="137"/>
        <v>0</v>
      </c>
      <c r="G2154" s="162">
        <f>FINTERP(REFERENCE!$W$17:$W$67,REFERENCE!$V$17:$V$67,HYDROGRAPH!F2154)</f>
        <v>0</v>
      </c>
      <c r="H2154" s="132">
        <f>(F2154-G2154)/2*REFERENCE!$P$19</f>
        <v>0</v>
      </c>
      <c r="I2154">
        <f>(FINTERP('STAGE-STORAGE'!$D$4:$D$54,'STAGE-STORAGE'!$A$4:$A$54,H2154))</f>
        <v>0</v>
      </c>
    </row>
    <row r="2155" spans="1:9" x14ac:dyDescent="0.25">
      <c r="A2155">
        <v>2152</v>
      </c>
      <c r="B2155" s="132">
        <f t="shared" si="135"/>
        <v>358.5</v>
      </c>
      <c r="C2155" s="162">
        <f>IF(B2155&lt;(MAX(USER_INPUT!$J$14:$J$2000)),FINTERP(USER_INPUT!$J$14:$J$2000,USER_INPUT!$K$14:$K$2000,HYDROGRAPH!B2155),0)</f>
        <v>0</v>
      </c>
      <c r="D2155" s="132">
        <f t="shared" si="134"/>
        <v>0</v>
      </c>
      <c r="E2155" s="162">
        <f t="shared" si="136"/>
        <v>0</v>
      </c>
      <c r="F2155" s="162">
        <f t="shared" si="137"/>
        <v>0</v>
      </c>
      <c r="G2155" s="162">
        <f>FINTERP(REFERENCE!$W$17:$W$67,REFERENCE!$V$17:$V$67,HYDROGRAPH!F2155)</f>
        <v>0</v>
      </c>
      <c r="H2155" s="132">
        <f>(F2155-G2155)/2*REFERENCE!$P$19</f>
        <v>0</v>
      </c>
      <c r="I2155">
        <f>(FINTERP('STAGE-STORAGE'!$D$4:$D$54,'STAGE-STORAGE'!$A$4:$A$54,H2155))</f>
        <v>0</v>
      </c>
    </row>
    <row r="2156" spans="1:9" x14ac:dyDescent="0.25">
      <c r="A2156">
        <v>2153</v>
      </c>
      <c r="B2156" s="132">
        <f t="shared" si="135"/>
        <v>358.66666666666663</v>
      </c>
      <c r="C2156" s="162">
        <f>IF(B2156&lt;(MAX(USER_INPUT!$J$14:$J$2000)),FINTERP(USER_INPUT!$J$14:$J$2000,USER_INPUT!$K$14:$K$2000,HYDROGRAPH!B2156),0)</f>
        <v>0</v>
      </c>
      <c r="D2156" s="132">
        <f t="shared" si="134"/>
        <v>0</v>
      </c>
      <c r="E2156" s="162">
        <f t="shared" si="136"/>
        <v>0</v>
      </c>
      <c r="F2156" s="162">
        <f t="shared" si="137"/>
        <v>0</v>
      </c>
      <c r="G2156" s="162">
        <f>FINTERP(REFERENCE!$W$17:$W$67,REFERENCE!$V$17:$V$67,HYDROGRAPH!F2156)</f>
        <v>0</v>
      </c>
      <c r="H2156" s="132">
        <f>(F2156-G2156)/2*REFERENCE!$P$19</f>
        <v>0</v>
      </c>
      <c r="I2156">
        <f>(FINTERP('STAGE-STORAGE'!$D$4:$D$54,'STAGE-STORAGE'!$A$4:$A$54,H2156))</f>
        <v>0</v>
      </c>
    </row>
    <row r="2157" spans="1:9" x14ac:dyDescent="0.25">
      <c r="A2157">
        <v>2154</v>
      </c>
      <c r="B2157" s="132">
        <f t="shared" si="135"/>
        <v>358.83333333333331</v>
      </c>
      <c r="C2157" s="162">
        <f>IF(B2157&lt;(MAX(USER_INPUT!$J$14:$J$2000)),FINTERP(USER_INPUT!$J$14:$J$2000,USER_INPUT!$K$14:$K$2000,HYDROGRAPH!B2157),0)</f>
        <v>0</v>
      </c>
      <c r="D2157" s="132">
        <f t="shared" si="134"/>
        <v>0</v>
      </c>
      <c r="E2157" s="162">
        <f t="shared" si="136"/>
        <v>0</v>
      </c>
      <c r="F2157" s="162">
        <f t="shared" si="137"/>
        <v>0</v>
      </c>
      <c r="G2157" s="162">
        <f>FINTERP(REFERENCE!$W$17:$W$67,REFERENCE!$V$17:$V$67,HYDROGRAPH!F2157)</f>
        <v>0</v>
      </c>
      <c r="H2157" s="132">
        <f>(F2157-G2157)/2*REFERENCE!$P$19</f>
        <v>0</v>
      </c>
      <c r="I2157">
        <f>(FINTERP('STAGE-STORAGE'!$D$4:$D$54,'STAGE-STORAGE'!$A$4:$A$54,H2157))</f>
        <v>0</v>
      </c>
    </row>
    <row r="2158" spans="1:9" x14ac:dyDescent="0.25">
      <c r="A2158">
        <v>2155</v>
      </c>
      <c r="B2158" s="132">
        <f t="shared" si="135"/>
        <v>359</v>
      </c>
      <c r="C2158" s="162">
        <f>IF(B2158&lt;(MAX(USER_INPUT!$J$14:$J$2000)),FINTERP(USER_INPUT!$J$14:$J$2000,USER_INPUT!$K$14:$K$2000,HYDROGRAPH!B2158),0)</f>
        <v>0</v>
      </c>
      <c r="D2158" s="132">
        <f t="shared" si="134"/>
        <v>0</v>
      </c>
      <c r="E2158" s="162">
        <f t="shared" si="136"/>
        <v>0</v>
      </c>
      <c r="F2158" s="162">
        <f t="shared" si="137"/>
        <v>0</v>
      </c>
      <c r="G2158" s="162">
        <f>FINTERP(REFERENCE!$W$17:$W$67,REFERENCE!$V$17:$V$67,HYDROGRAPH!F2158)</f>
        <v>0</v>
      </c>
      <c r="H2158" s="132">
        <f>(F2158-G2158)/2*REFERENCE!$P$19</f>
        <v>0</v>
      </c>
      <c r="I2158">
        <f>(FINTERP('STAGE-STORAGE'!$D$4:$D$54,'STAGE-STORAGE'!$A$4:$A$54,H2158))</f>
        <v>0</v>
      </c>
    </row>
    <row r="2159" spans="1:9" x14ac:dyDescent="0.25">
      <c r="A2159">
        <v>2156</v>
      </c>
      <c r="B2159" s="132">
        <f t="shared" si="135"/>
        <v>359.16666666666663</v>
      </c>
      <c r="C2159" s="162">
        <f>IF(B2159&lt;(MAX(USER_INPUT!$J$14:$J$2000)),FINTERP(USER_INPUT!$J$14:$J$2000,USER_INPUT!$K$14:$K$2000,HYDROGRAPH!B2159),0)</f>
        <v>0</v>
      </c>
      <c r="D2159" s="132">
        <f t="shared" si="134"/>
        <v>0</v>
      </c>
      <c r="E2159" s="162">
        <f t="shared" si="136"/>
        <v>0</v>
      </c>
      <c r="F2159" s="162">
        <f t="shared" si="137"/>
        <v>0</v>
      </c>
      <c r="G2159" s="162">
        <f>FINTERP(REFERENCE!$W$17:$W$67,REFERENCE!$V$17:$V$67,HYDROGRAPH!F2159)</f>
        <v>0</v>
      </c>
      <c r="H2159" s="132">
        <f>(F2159-G2159)/2*REFERENCE!$P$19</f>
        <v>0</v>
      </c>
      <c r="I2159">
        <f>(FINTERP('STAGE-STORAGE'!$D$4:$D$54,'STAGE-STORAGE'!$A$4:$A$54,H2159))</f>
        <v>0</v>
      </c>
    </row>
    <row r="2160" spans="1:9" x14ac:dyDescent="0.25">
      <c r="A2160">
        <v>2157</v>
      </c>
      <c r="B2160" s="132">
        <f t="shared" si="135"/>
        <v>359.33333333333331</v>
      </c>
      <c r="C2160" s="162">
        <f>IF(B2160&lt;(MAX(USER_INPUT!$J$14:$J$2000)),FINTERP(USER_INPUT!$J$14:$J$2000,USER_INPUT!$K$14:$K$2000,HYDROGRAPH!B2160),0)</f>
        <v>0</v>
      </c>
      <c r="D2160" s="132">
        <f t="shared" si="134"/>
        <v>0</v>
      </c>
      <c r="E2160" s="162">
        <f t="shared" si="136"/>
        <v>0</v>
      </c>
      <c r="F2160" s="162">
        <f t="shared" si="137"/>
        <v>0</v>
      </c>
      <c r="G2160" s="162">
        <f>FINTERP(REFERENCE!$W$17:$W$67,REFERENCE!$V$17:$V$67,HYDROGRAPH!F2160)</f>
        <v>0</v>
      </c>
      <c r="H2160" s="132">
        <f>(F2160-G2160)/2*REFERENCE!$P$19</f>
        <v>0</v>
      </c>
      <c r="I2160">
        <f>(FINTERP('STAGE-STORAGE'!$D$4:$D$54,'STAGE-STORAGE'!$A$4:$A$54,H2160))</f>
        <v>0</v>
      </c>
    </row>
    <row r="2161" spans="1:9" x14ac:dyDescent="0.25">
      <c r="A2161">
        <v>2158</v>
      </c>
      <c r="B2161" s="132">
        <f t="shared" si="135"/>
        <v>359.5</v>
      </c>
      <c r="C2161" s="162">
        <f>IF(B2161&lt;(MAX(USER_INPUT!$J$14:$J$2000)),FINTERP(USER_INPUT!$J$14:$J$2000,USER_INPUT!$K$14:$K$2000,HYDROGRAPH!B2161),0)</f>
        <v>0</v>
      </c>
      <c r="D2161" s="132">
        <f t="shared" si="134"/>
        <v>0</v>
      </c>
      <c r="E2161" s="162">
        <f t="shared" si="136"/>
        <v>0</v>
      </c>
      <c r="F2161" s="162">
        <f t="shared" si="137"/>
        <v>0</v>
      </c>
      <c r="G2161" s="162">
        <f>FINTERP(REFERENCE!$W$17:$W$67,REFERENCE!$V$17:$V$67,HYDROGRAPH!F2161)</f>
        <v>0</v>
      </c>
      <c r="H2161" s="132">
        <f>(F2161-G2161)/2*REFERENCE!$P$19</f>
        <v>0</v>
      </c>
      <c r="I2161">
        <f>(FINTERP('STAGE-STORAGE'!$D$4:$D$54,'STAGE-STORAGE'!$A$4:$A$54,H2161))</f>
        <v>0</v>
      </c>
    </row>
    <row r="2162" spans="1:9" x14ac:dyDescent="0.25">
      <c r="A2162">
        <v>2159</v>
      </c>
      <c r="B2162" s="132">
        <f t="shared" si="135"/>
        <v>359.66666666666663</v>
      </c>
      <c r="C2162" s="162">
        <f>IF(B2162&lt;(MAX(USER_INPUT!$J$14:$J$2000)),FINTERP(USER_INPUT!$J$14:$J$2000,USER_INPUT!$K$14:$K$2000,HYDROGRAPH!B2162),0)</f>
        <v>0</v>
      </c>
      <c r="D2162" s="132">
        <f t="shared" si="134"/>
        <v>0</v>
      </c>
      <c r="E2162" s="162">
        <f t="shared" si="136"/>
        <v>0</v>
      </c>
      <c r="F2162" s="162">
        <f t="shared" si="137"/>
        <v>0</v>
      </c>
      <c r="G2162" s="162">
        <f>FINTERP(REFERENCE!$W$17:$W$67,REFERENCE!$V$17:$V$67,HYDROGRAPH!F2162)</f>
        <v>0</v>
      </c>
      <c r="H2162" s="132">
        <f>(F2162-G2162)/2*REFERENCE!$P$19</f>
        <v>0</v>
      </c>
      <c r="I2162">
        <f>(FINTERP('STAGE-STORAGE'!$D$4:$D$54,'STAGE-STORAGE'!$A$4:$A$54,H2162))</f>
        <v>0</v>
      </c>
    </row>
    <row r="2163" spans="1:9" x14ac:dyDescent="0.25">
      <c r="A2163">
        <v>2160</v>
      </c>
      <c r="B2163" s="132">
        <f t="shared" si="135"/>
        <v>359.83333333333331</v>
      </c>
      <c r="C2163" s="162">
        <f>IF(B2163&lt;(MAX(USER_INPUT!$J$14:$J$2000)),FINTERP(USER_INPUT!$J$14:$J$2000,USER_INPUT!$K$14:$K$2000,HYDROGRAPH!B2163),0)</f>
        <v>0</v>
      </c>
      <c r="D2163" s="132">
        <f t="shared" si="134"/>
        <v>0</v>
      </c>
      <c r="E2163" s="162">
        <f t="shared" si="136"/>
        <v>0</v>
      </c>
      <c r="F2163" s="162">
        <f t="shared" si="137"/>
        <v>0</v>
      </c>
      <c r="G2163" s="162">
        <f>FINTERP(REFERENCE!$W$17:$W$67,REFERENCE!$V$17:$V$67,HYDROGRAPH!F2163)</f>
        <v>0</v>
      </c>
      <c r="H2163" s="132">
        <f>(F2163-G2163)/2*REFERENCE!$P$19</f>
        <v>0</v>
      </c>
      <c r="I2163">
        <f>(FINTERP('STAGE-STORAGE'!$D$4:$D$54,'STAGE-STORAGE'!$A$4:$A$54,H2163))</f>
        <v>0</v>
      </c>
    </row>
    <row r="2164" spans="1:9" x14ac:dyDescent="0.25">
      <c r="A2164">
        <v>2161</v>
      </c>
      <c r="B2164" s="132">
        <f t="shared" si="135"/>
        <v>360</v>
      </c>
      <c r="C2164" s="162">
        <f>IF(B2164&lt;(MAX(USER_INPUT!$J$14:$J$2000)),FINTERP(USER_INPUT!$J$14:$J$2000,USER_INPUT!$K$14:$K$2000,HYDROGRAPH!B2164),0)</f>
        <v>0</v>
      </c>
      <c r="D2164" s="132">
        <f t="shared" si="134"/>
        <v>0</v>
      </c>
      <c r="E2164" s="162">
        <f t="shared" si="136"/>
        <v>0</v>
      </c>
      <c r="F2164" s="162">
        <f t="shared" si="137"/>
        <v>0</v>
      </c>
      <c r="G2164" s="162">
        <f>FINTERP(REFERENCE!$W$17:$W$67,REFERENCE!$V$17:$V$67,HYDROGRAPH!F2164)</f>
        <v>0</v>
      </c>
      <c r="H2164" s="132">
        <f>(F2164-G2164)/2*REFERENCE!$P$19</f>
        <v>0</v>
      </c>
      <c r="I2164">
        <f>(FINTERP('STAGE-STORAGE'!$D$4:$D$54,'STAGE-STORAGE'!$A$4:$A$54,H2164))</f>
        <v>0</v>
      </c>
    </row>
    <row r="2165" spans="1:9" x14ac:dyDescent="0.25">
      <c r="A2165">
        <v>2162</v>
      </c>
      <c r="B2165" s="132">
        <f t="shared" si="135"/>
        <v>360.16666666666663</v>
      </c>
      <c r="C2165" s="162">
        <f>IF(B2165&lt;(MAX(USER_INPUT!$J$14:$J$2000)),FINTERP(USER_INPUT!$J$14:$J$2000,USER_INPUT!$K$14:$K$2000,HYDROGRAPH!B2165),0)</f>
        <v>0</v>
      </c>
      <c r="D2165" s="132">
        <f t="shared" si="134"/>
        <v>0</v>
      </c>
      <c r="E2165" s="162">
        <f t="shared" si="136"/>
        <v>0</v>
      </c>
      <c r="F2165" s="162">
        <f t="shared" si="137"/>
        <v>0</v>
      </c>
      <c r="G2165" s="162">
        <f>FINTERP(REFERENCE!$W$17:$W$67,REFERENCE!$V$17:$V$67,HYDROGRAPH!F2165)</f>
        <v>0</v>
      </c>
      <c r="H2165" s="132">
        <f>(F2165-G2165)/2*REFERENCE!$P$19</f>
        <v>0</v>
      </c>
      <c r="I2165">
        <f>(FINTERP('STAGE-STORAGE'!$D$4:$D$54,'STAGE-STORAGE'!$A$4:$A$54,H2165))</f>
        <v>0</v>
      </c>
    </row>
    <row r="2166" spans="1:9" x14ac:dyDescent="0.25">
      <c r="A2166">
        <v>2163</v>
      </c>
      <c r="B2166" s="132">
        <f t="shared" si="135"/>
        <v>360.33333333333331</v>
      </c>
      <c r="C2166" s="162">
        <f>IF(B2166&lt;(MAX(USER_INPUT!$J$14:$J$2000)),FINTERP(USER_INPUT!$J$14:$J$2000,USER_INPUT!$K$14:$K$2000,HYDROGRAPH!B2166),0)</f>
        <v>0</v>
      </c>
      <c r="D2166" s="132">
        <f t="shared" si="134"/>
        <v>0</v>
      </c>
      <c r="E2166" s="162">
        <f t="shared" si="136"/>
        <v>0</v>
      </c>
      <c r="F2166" s="162">
        <f t="shared" si="137"/>
        <v>0</v>
      </c>
      <c r="G2166" s="162">
        <f>FINTERP(REFERENCE!$W$17:$W$67,REFERENCE!$V$17:$V$67,HYDROGRAPH!F2166)</f>
        <v>0</v>
      </c>
      <c r="H2166" s="132">
        <f>(F2166-G2166)/2*REFERENCE!$P$19</f>
        <v>0</v>
      </c>
      <c r="I2166">
        <f>(FINTERP('STAGE-STORAGE'!$D$4:$D$54,'STAGE-STORAGE'!$A$4:$A$54,H2166))</f>
        <v>0</v>
      </c>
    </row>
    <row r="2167" spans="1:9" x14ac:dyDescent="0.25">
      <c r="A2167">
        <v>2164</v>
      </c>
      <c r="B2167" s="132">
        <f t="shared" si="135"/>
        <v>360.5</v>
      </c>
      <c r="C2167" s="162">
        <f>IF(B2167&lt;(MAX(USER_INPUT!$J$14:$J$2000)),FINTERP(USER_INPUT!$J$14:$J$2000,USER_INPUT!$K$14:$K$2000,HYDROGRAPH!B2167),0)</f>
        <v>0</v>
      </c>
      <c r="D2167" s="132">
        <f t="shared" si="134"/>
        <v>0</v>
      </c>
      <c r="E2167" s="162">
        <f t="shared" si="136"/>
        <v>0</v>
      </c>
      <c r="F2167" s="162">
        <f t="shared" si="137"/>
        <v>0</v>
      </c>
      <c r="G2167" s="162">
        <f>FINTERP(REFERENCE!$W$17:$W$67,REFERENCE!$V$17:$V$67,HYDROGRAPH!F2167)</f>
        <v>0</v>
      </c>
      <c r="H2167" s="132">
        <f>(F2167-G2167)/2*REFERENCE!$P$19</f>
        <v>0</v>
      </c>
      <c r="I2167">
        <f>(FINTERP('STAGE-STORAGE'!$D$4:$D$54,'STAGE-STORAGE'!$A$4:$A$54,H2167))</f>
        <v>0</v>
      </c>
    </row>
    <row r="2168" spans="1:9" x14ac:dyDescent="0.25">
      <c r="A2168">
        <v>2165</v>
      </c>
      <c r="B2168" s="132">
        <f t="shared" si="135"/>
        <v>360.66666666666663</v>
      </c>
      <c r="C2168" s="162">
        <f>IF(B2168&lt;(MAX(USER_INPUT!$J$14:$J$2000)),FINTERP(USER_INPUT!$J$14:$J$2000,USER_INPUT!$K$14:$K$2000,HYDROGRAPH!B2168),0)</f>
        <v>0</v>
      </c>
      <c r="D2168" s="132">
        <f t="shared" si="134"/>
        <v>0</v>
      </c>
      <c r="E2168" s="162">
        <f t="shared" si="136"/>
        <v>0</v>
      </c>
      <c r="F2168" s="162">
        <f t="shared" si="137"/>
        <v>0</v>
      </c>
      <c r="G2168" s="162">
        <f>FINTERP(REFERENCE!$W$17:$W$67,REFERENCE!$V$17:$V$67,HYDROGRAPH!F2168)</f>
        <v>0</v>
      </c>
      <c r="H2168" s="132">
        <f>(F2168-G2168)/2*REFERENCE!$P$19</f>
        <v>0</v>
      </c>
      <c r="I2168">
        <f>(FINTERP('STAGE-STORAGE'!$D$4:$D$54,'STAGE-STORAGE'!$A$4:$A$54,H2168))</f>
        <v>0</v>
      </c>
    </row>
    <row r="2169" spans="1:9" x14ac:dyDescent="0.25">
      <c r="A2169">
        <v>2166</v>
      </c>
      <c r="B2169" s="132">
        <f t="shared" si="135"/>
        <v>360.83333333333331</v>
      </c>
      <c r="C2169" s="162">
        <f>IF(B2169&lt;(MAX(USER_INPUT!$J$14:$J$2000)),FINTERP(USER_INPUT!$J$14:$J$2000,USER_INPUT!$K$14:$K$2000,HYDROGRAPH!B2169),0)</f>
        <v>0</v>
      </c>
      <c r="D2169" s="132">
        <f t="shared" si="134"/>
        <v>0</v>
      </c>
      <c r="E2169" s="162">
        <f t="shared" si="136"/>
        <v>0</v>
      </c>
      <c r="F2169" s="162">
        <f t="shared" si="137"/>
        <v>0</v>
      </c>
      <c r="G2169" s="162">
        <f>FINTERP(REFERENCE!$W$17:$W$67,REFERENCE!$V$17:$V$67,HYDROGRAPH!F2169)</f>
        <v>0</v>
      </c>
      <c r="H2169" s="132">
        <f>(F2169-G2169)/2*REFERENCE!$P$19</f>
        <v>0</v>
      </c>
      <c r="I2169">
        <f>(FINTERP('STAGE-STORAGE'!$D$4:$D$54,'STAGE-STORAGE'!$A$4:$A$54,H2169))</f>
        <v>0</v>
      </c>
    </row>
    <row r="2170" spans="1:9" x14ac:dyDescent="0.25">
      <c r="A2170">
        <v>2167</v>
      </c>
      <c r="B2170" s="132">
        <f t="shared" si="135"/>
        <v>361</v>
      </c>
      <c r="C2170" s="162">
        <f>IF(B2170&lt;(MAX(USER_INPUT!$J$14:$J$2000)),FINTERP(USER_INPUT!$J$14:$J$2000,USER_INPUT!$K$14:$K$2000,HYDROGRAPH!B2170),0)</f>
        <v>0</v>
      </c>
      <c r="D2170" s="132">
        <f t="shared" si="134"/>
        <v>0</v>
      </c>
      <c r="E2170" s="162">
        <f t="shared" si="136"/>
        <v>0</v>
      </c>
      <c r="F2170" s="162">
        <f t="shared" si="137"/>
        <v>0</v>
      </c>
      <c r="G2170" s="162">
        <f>FINTERP(REFERENCE!$W$17:$W$67,REFERENCE!$V$17:$V$67,HYDROGRAPH!F2170)</f>
        <v>0</v>
      </c>
      <c r="H2170" s="132">
        <f>(F2170-G2170)/2*REFERENCE!$P$19</f>
        <v>0</v>
      </c>
      <c r="I2170">
        <f>(FINTERP('STAGE-STORAGE'!$D$4:$D$54,'STAGE-STORAGE'!$A$4:$A$54,H2170))</f>
        <v>0</v>
      </c>
    </row>
    <row r="2171" spans="1:9" x14ac:dyDescent="0.25">
      <c r="A2171">
        <v>2168</v>
      </c>
      <c r="B2171" s="132">
        <f t="shared" si="135"/>
        <v>361.16666666666663</v>
      </c>
      <c r="C2171" s="162">
        <f>IF(B2171&lt;(MAX(USER_INPUT!$J$14:$J$2000)),FINTERP(USER_INPUT!$J$14:$J$2000,USER_INPUT!$K$14:$K$2000,HYDROGRAPH!B2171),0)</f>
        <v>0</v>
      </c>
      <c r="D2171" s="132">
        <f t="shared" si="134"/>
        <v>0</v>
      </c>
      <c r="E2171" s="162">
        <f t="shared" si="136"/>
        <v>0</v>
      </c>
      <c r="F2171" s="162">
        <f t="shared" si="137"/>
        <v>0</v>
      </c>
      <c r="G2171" s="162">
        <f>FINTERP(REFERENCE!$W$17:$W$67,REFERENCE!$V$17:$V$67,HYDROGRAPH!F2171)</f>
        <v>0</v>
      </c>
      <c r="H2171" s="132">
        <f>(F2171-G2171)/2*REFERENCE!$P$19</f>
        <v>0</v>
      </c>
      <c r="I2171">
        <f>(FINTERP('STAGE-STORAGE'!$D$4:$D$54,'STAGE-STORAGE'!$A$4:$A$54,H2171))</f>
        <v>0</v>
      </c>
    </row>
    <row r="2172" spans="1:9" x14ac:dyDescent="0.25">
      <c r="A2172">
        <v>2169</v>
      </c>
      <c r="B2172" s="132">
        <f t="shared" si="135"/>
        <v>361.33333333333331</v>
      </c>
      <c r="C2172" s="162">
        <f>IF(B2172&lt;(MAX(USER_INPUT!$J$14:$J$2000)),FINTERP(USER_INPUT!$J$14:$J$2000,USER_INPUT!$K$14:$K$2000,HYDROGRAPH!B2172),0)</f>
        <v>0</v>
      </c>
      <c r="D2172" s="132">
        <f t="shared" si="134"/>
        <v>0</v>
      </c>
      <c r="E2172" s="162">
        <f t="shared" si="136"/>
        <v>0</v>
      </c>
      <c r="F2172" s="162">
        <f t="shared" si="137"/>
        <v>0</v>
      </c>
      <c r="G2172" s="162">
        <f>FINTERP(REFERENCE!$W$17:$W$67,REFERENCE!$V$17:$V$67,HYDROGRAPH!F2172)</f>
        <v>0</v>
      </c>
      <c r="H2172" s="132">
        <f>(F2172-G2172)/2*REFERENCE!$P$19</f>
        <v>0</v>
      </c>
      <c r="I2172">
        <f>(FINTERP('STAGE-STORAGE'!$D$4:$D$54,'STAGE-STORAGE'!$A$4:$A$54,H2172))</f>
        <v>0</v>
      </c>
    </row>
    <row r="2173" spans="1:9" x14ac:dyDescent="0.25">
      <c r="A2173">
        <v>2170</v>
      </c>
      <c r="B2173" s="132">
        <f t="shared" si="135"/>
        <v>361.5</v>
      </c>
      <c r="C2173" s="162">
        <f>IF(B2173&lt;(MAX(USER_INPUT!$J$14:$J$2000)),FINTERP(USER_INPUT!$J$14:$J$2000,USER_INPUT!$K$14:$K$2000,HYDROGRAPH!B2173),0)</f>
        <v>0</v>
      </c>
      <c r="D2173" s="132">
        <f t="shared" si="134"/>
        <v>0</v>
      </c>
      <c r="E2173" s="162">
        <f t="shared" si="136"/>
        <v>0</v>
      </c>
      <c r="F2173" s="162">
        <f t="shared" si="137"/>
        <v>0</v>
      </c>
      <c r="G2173" s="162">
        <f>FINTERP(REFERENCE!$W$17:$W$67,REFERENCE!$V$17:$V$67,HYDROGRAPH!F2173)</f>
        <v>0</v>
      </c>
      <c r="H2173" s="132">
        <f>(F2173-G2173)/2*REFERENCE!$P$19</f>
        <v>0</v>
      </c>
      <c r="I2173">
        <f>(FINTERP('STAGE-STORAGE'!$D$4:$D$54,'STAGE-STORAGE'!$A$4:$A$54,H2173))</f>
        <v>0</v>
      </c>
    </row>
    <row r="2174" spans="1:9" x14ac:dyDescent="0.25">
      <c r="A2174">
        <v>2171</v>
      </c>
      <c r="B2174" s="132">
        <f t="shared" si="135"/>
        <v>361.66666666666663</v>
      </c>
      <c r="C2174" s="162">
        <f>IF(B2174&lt;(MAX(USER_INPUT!$J$14:$J$2000)),FINTERP(USER_INPUT!$J$14:$J$2000,USER_INPUT!$K$14:$K$2000,HYDROGRAPH!B2174),0)</f>
        <v>0</v>
      </c>
      <c r="D2174" s="132">
        <f t="shared" si="134"/>
        <v>0</v>
      </c>
      <c r="E2174" s="162">
        <f t="shared" si="136"/>
        <v>0</v>
      </c>
      <c r="F2174" s="162">
        <f t="shared" si="137"/>
        <v>0</v>
      </c>
      <c r="G2174" s="162">
        <f>FINTERP(REFERENCE!$W$17:$W$67,REFERENCE!$V$17:$V$67,HYDROGRAPH!F2174)</f>
        <v>0</v>
      </c>
      <c r="H2174" s="132">
        <f>(F2174-G2174)/2*REFERENCE!$P$19</f>
        <v>0</v>
      </c>
      <c r="I2174">
        <f>(FINTERP('STAGE-STORAGE'!$D$4:$D$54,'STAGE-STORAGE'!$A$4:$A$54,H2174))</f>
        <v>0</v>
      </c>
    </row>
    <row r="2175" spans="1:9" x14ac:dyDescent="0.25">
      <c r="A2175">
        <v>2172</v>
      </c>
      <c r="B2175" s="132">
        <f t="shared" si="135"/>
        <v>361.83333333333331</v>
      </c>
      <c r="C2175" s="162">
        <f>IF(B2175&lt;(MAX(USER_INPUT!$J$14:$J$2000)),FINTERP(USER_INPUT!$J$14:$J$2000,USER_INPUT!$K$14:$K$2000,HYDROGRAPH!B2175),0)</f>
        <v>0</v>
      </c>
      <c r="D2175" s="132">
        <f t="shared" si="134"/>
        <v>0</v>
      </c>
      <c r="E2175" s="162">
        <f t="shared" si="136"/>
        <v>0</v>
      </c>
      <c r="F2175" s="162">
        <f t="shared" si="137"/>
        <v>0</v>
      </c>
      <c r="G2175" s="162">
        <f>FINTERP(REFERENCE!$W$17:$W$67,REFERENCE!$V$17:$V$67,HYDROGRAPH!F2175)</f>
        <v>0</v>
      </c>
      <c r="H2175" s="132">
        <f>(F2175-G2175)/2*REFERENCE!$P$19</f>
        <v>0</v>
      </c>
      <c r="I2175">
        <f>(FINTERP('STAGE-STORAGE'!$D$4:$D$54,'STAGE-STORAGE'!$A$4:$A$54,H2175))</f>
        <v>0</v>
      </c>
    </row>
    <row r="2176" spans="1:9" x14ac:dyDescent="0.25">
      <c r="A2176">
        <v>2173</v>
      </c>
      <c r="B2176" s="132">
        <f t="shared" si="135"/>
        <v>362</v>
      </c>
      <c r="C2176" s="162">
        <f>IF(B2176&lt;(MAX(USER_INPUT!$J$14:$J$2000)),FINTERP(USER_INPUT!$J$14:$J$2000,USER_INPUT!$K$14:$K$2000,HYDROGRAPH!B2176),0)</f>
        <v>0</v>
      </c>
      <c r="D2176" s="132">
        <f t="shared" si="134"/>
        <v>0</v>
      </c>
      <c r="E2176" s="162">
        <f t="shared" si="136"/>
        <v>0</v>
      </c>
      <c r="F2176" s="162">
        <f t="shared" si="137"/>
        <v>0</v>
      </c>
      <c r="G2176" s="162">
        <f>FINTERP(REFERENCE!$W$17:$W$67,REFERENCE!$V$17:$V$67,HYDROGRAPH!F2176)</f>
        <v>0</v>
      </c>
      <c r="H2176" s="132">
        <f>(F2176-G2176)/2*REFERENCE!$P$19</f>
        <v>0</v>
      </c>
      <c r="I2176">
        <f>(FINTERP('STAGE-STORAGE'!$D$4:$D$54,'STAGE-STORAGE'!$A$4:$A$54,H2176))</f>
        <v>0</v>
      </c>
    </row>
    <row r="2177" spans="1:9" x14ac:dyDescent="0.25">
      <c r="A2177">
        <v>2174</v>
      </c>
      <c r="B2177" s="132">
        <f t="shared" si="135"/>
        <v>362.16666666666663</v>
      </c>
      <c r="C2177" s="162">
        <f>IF(B2177&lt;(MAX(USER_INPUT!$J$14:$J$2000)),FINTERP(USER_INPUT!$J$14:$J$2000,USER_INPUT!$K$14:$K$2000,HYDROGRAPH!B2177),0)</f>
        <v>0</v>
      </c>
      <c r="D2177" s="132">
        <f t="shared" si="134"/>
        <v>0</v>
      </c>
      <c r="E2177" s="162">
        <f t="shared" si="136"/>
        <v>0</v>
      </c>
      <c r="F2177" s="162">
        <f t="shared" si="137"/>
        <v>0</v>
      </c>
      <c r="G2177" s="162">
        <f>FINTERP(REFERENCE!$W$17:$W$67,REFERENCE!$V$17:$V$67,HYDROGRAPH!F2177)</f>
        <v>0</v>
      </c>
      <c r="H2177" s="132">
        <f>(F2177-G2177)/2*REFERENCE!$P$19</f>
        <v>0</v>
      </c>
      <c r="I2177">
        <f>(FINTERP('STAGE-STORAGE'!$D$4:$D$54,'STAGE-STORAGE'!$A$4:$A$54,H2177))</f>
        <v>0</v>
      </c>
    </row>
    <row r="2178" spans="1:9" x14ac:dyDescent="0.25">
      <c r="A2178">
        <v>2175</v>
      </c>
      <c r="B2178" s="132">
        <f t="shared" si="135"/>
        <v>362.33333333333331</v>
      </c>
      <c r="C2178" s="162">
        <f>IF(B2178&lt;(MAX(USER_INPUT!$J$14:$J$2000)),FINTERP(USER_INPUT!$J$14:$J$2000,USER_INPUT!$K$14:$K$2000,HYDROGRAPH!B2178),0)</f>
        <v>0</v>
      </c>
      <c r="D2178" s="132">
        <f t="shared" si="134"/>
        <v>0</v>
      </c>
      <c r="E2178" s="162">
        <f t="shared" si="136"/>
        <v>0</v>
      </c>
      <c r="F2178" s="162">
        <f t="shared" si="137"/>
        <v>0</v>
      </c>
      <c r="G2178" s="162">
        <f>FINTERP(REFERENCE!$W$17:$W$67,REFERENCE!$V$17:$V$67,HYDROGRAPH!F2178)</f>
        <v>0</v>
      </c>
      <c r="H2178" s="132">
        <f>(F2178-G2178)/2*REFERENCE!$P$19</f>
        <v>0</v>
      </c>
      <c r="I2178">
        <f>(FINTERP('STAGE-STORAGE'!$D$4:$D$54,'STAGE-STORAGE'!$A$4:$A$54,H2178))</f>
        <v>0</v>
      </c>
    </row>
    <row r="2179" spans="1:9" x14ac:dyDescent="0.25">
      <c r="A2179">
        <v>2176</v>
      </c>
      <c r="B2179" s="132">
        <f t="shared" si="135"/>
        <v>362.5</v>
      </c>
      <c r="C2179" s="162">
        <f>IF(B2179&lt;(MAX(USER_INPUT!$J$14:$J$2000)),FINTERP(USER_INPUT!$J$14:$J$2000,USER_INPUT!$K$14:$K$2000,HYDROGRAPH!B2179),0)</f>
        <v>0</v>
      </c>
      <c r="D2179" s="132">
        <f t="shared" si="134"/>
        <v>0</v>
      </c>
      <c r="E2179" s="162">
        <f t="shared" si="136"/>
        <v>0</v>
      </c>
      <c r="F2179" s="162">
        <f t="shared" si="137"/>
        <v>0</v>
      </c>
      <c r="G2179" s="162">
        <f>FINTERP(REFERENCE!$W$17:$W$67,REFERENCE!$V$17:$V$67,HYDROGRAPH!F2179)</f>
        <v>0</v>
      </c>
      <c r="H2179" s="132">
        <f>(F2179-G2179)/2*REFERENCE!$P$19</f>
        <v>0</v>
      </c>
      <c r="I2179">
        <f>(FINTERP('STAGE-STORAGE'!$D$4:$D$54,'STAGE-STORAGE'!$A$4:$A$54,H2179))</f>
        <v>0</v>
      </c>
    </row>
    <row r="2180" spans="1:9" x14ac:dyDescent="0.25">
      <c r="A2180">
        <v>2177</v>
      </c>
      <c r="B2180" s="132">
        <f t="shared" si="135"/>
        <v>362.66666666666663</v>
      </c>
      <c r="C2180" s="162">
        <f>IF(B2180&lt;(MAX(USER_INPUT!$J$14:$J$2000)),FINTERP(USER_INPUT!$J$14:$J$2000,USER_INPUT!$K$14:$K$2000,HYDROGRAPH!B2180),0)</f>
        <v>0</v>
      </c>
      <c r="D2180" s="132">
        <f t="shared" si="134"/>
        <v>0</v>
      </c>
      <c r="E2180" s="162">
        <f t="shared" si="136"/>
        <v>0</v>
      </c>
      <c r="F2180" s="162">
        <f t="shared" si="137"/>
        <v>0</v>
      </c>
      <c r="G2180" s="162">
        <f>FINTERP(REFERENCE!$W$17:$W$67,REFERENCE!$V$17:$V$67,HYDROGRAPH!F2180)</f>
        <v>0</v>
      </c>
      <c r="H2180" s="132">
        <f>(F2180-G2180)/2*REFERENCE!$P$19</f>
        <v>0</v>
      </c>
      <c r="I2180">
        <f>(FINTERP('STAGE-STORAGE'!$D$4:$D$54,'STAGE-STORAGE'!$A$4:$A$54,H2180))</f>
        <v>0</v>
      </c>
    </row>
    <row r="2181" spans="1:9" x14ac:dyDescent="0.25">
      <c r="A2181">
        <v>2178</v>
      </c>
      <c r="B2181" s="132">
        <f t="shared" si="135"/>
        <v>362.83333333333331</v>
      </c>
      <c r="C2181" s="162">
        <f>IF(B2181&lt;(MAX(USER_INPUT!$J$14:$J$2000)),FINTERP(USER_INPUT!$J$14:$J$2000,USER_INPUT!$K$14:$K$2000,HYDROGRAPH!B2181),0)</f>
        <v>0</v>
      </c>
      <c r="D2181" s="132">
        <f t="shared" ref="D2181:D2244" si="138">C2181+C2182</f>
        <v>0</v>
      </c>
      <c r="E2181" s="162">
        <f t="shared" si="136"/>
        <v>0</v>
      </c>
      <c r="F2181" s="162">
        <f t="shared" si="137"/>
        <v>0</v>
      </c>
      <c r="G2181" s="162">
        <f>FINTERP(REFERENCE!$W$17:$W$67,REFERENCE!$V$17:$V$67,HYDROGRAPH!F2181)</f>
        <v>0</v>
      </c>
      <c r="H2181" s="132">
        <f>(F2181-G2181)/2*REFERENCE!$P$19</f>
        <v>0</v>
      </c>
      <c r="I2181">
        <f>(FINTERP('STAGE-STORAGE'!$D$4:$D$54,'STAGE-STORAGE'!$A$4:$A$54,H2181))</f>
        <v>0</v>
      </c>
    </row>
    <row r="2182" spans="1:9" x14ac:dyDescent="0.25">
      <c r="A2182">
        <v>2179</v>
      </c>
      <c r="B2182" s="132">
        <f t="shared" si="135"/>
        <v>363</v>
      </c>
      <c r="C2182" s="162">
        <f>IF(B2182&lt;(MAX(USER_INPUT!$J$14:$J$2000)),FINTERP(USER_INPUT!$J$14:$J$2000,USER_INPUT!$K$14:$K$2000,HYDROGRAPH!B2182),0)</f>
        <v>0</v>
      </c>
      <c r="D2182" s="132">
        <f t="shared" si="138"/>
        <v>0</v>
      </c>
      <c r="E2182" s="162">
        <f t="shared" si="136"/>
        <v>0</v>
      </c>
      <c r="F2182" s="162">
        <f t="shared" si="137"/>
        <v>0</v>
      </c>
      <c r="G2182" s="162">
        <f>FINTERP(REFERENCE!$W$17:$W$67,REFERENCE!$V$17:$V$67,HYDROGRAPH!F2182)</f>
        <v>0</v>
      </c>
      <c r="H2182" s="132">
        <f>(F2182-G2182)/2*REFERENCE!$P$19</f>
        <v>0</v>
      </c>
      <c r="I2182">
        <f>(FINTERP('STAGE-STORAGE'!$D$4:$D$54,'STAGE-STORAGE'!$A$4:$A$54,H2182))</f>
        <v>0</v>
      </c>
    </row>
    <row r="2183" spans="1:9" x14ac:dyDescent="0.25">
      <c r="A2183">
        <v>2180</v>
      </c>
      <c r="B2183" s="132">
        <f t="shared" ref="B2183:B2246" si="139">$B$5*A2182</f>
        <v>363.16666666666663</v>
      </c>
      <c r="C2183" s="162">
        <f>IF(B2183&lt;(MAX(USER_INPUT!$J$14:$J$2000)),FINTERP(USER_INPUT!$J$14:$J$2000,USER_INPUT!$K$14:$K$2000,HYDROGRAPH!B2183),0)</f>
        <v>0</v>
      </c>
      <c r="D2183" s="132">
        <f t="shared" si="138"/>
        <v>0</v>
      </c>
      <c r="E2183" s="162">
        <f t="shared" si="136"/>
        <v>0</v>
      </c>
      <c r="F2183" s="162">
        <f t="shared" si="137"/>
        <v>0</v>
      </c>
      <c r="G2183" s="162">
        <f>FINTERP(REFERENCE!$W$17:$W$67,REFERENCE!$V$17:$V$67,HYDROGRAPH!F2183)</f>
        <v>0</v>
      </c>
      <c r="H2183" s="132">
        <f>(F2183-G2183)/2*REFERENCE!$P$19</f>
        <v>0</v>
      </c>
      <c r="I2183">
        <f>(FINTERP('STAGE-STORAGE'!$D$4:$D$54,'STAGE-STORAGE'!$A$4:$A$54,H2183))</f>
        <v>0</v>
      </c>
    </row>
    <row r="2184" spans="1:9" x14ac:dyDescent="0.25">
      <c r="A2184">
        <v>2181</v>
      </c>
      <c r="B2184" s="132">
        <f t="shared" si="139"/>
        <v>363.33333333333331</v>
      </c>
      <c r="C2184" s="162">
        <f>IF(B2184&lt;(MAX(USER_INPUT!$J$14:$J$2000)),FINTERP(USER_INPUT!$J$14:$J$2000,USER_INPUT!$K$14:$K$2000,HYDROGRAPH!B2184),0)</f>
        <v>0</v>
      </c>
      <c r="D2184" s="132">
        <f t="shared" si="138"/>
        <v>0</v>
      </c>
      <c r="E2184" s="162">
        <f t="shared" si="136"/>
        <v>0</v>
      </c>
      <c r="F2184" s="162">
        <f t="shared" si="137"/>
        <v>0</v>
      </c>
      <c r="G2184" s="162">
        <f>FINTERP(REFERENCE!$W$17:$W$67,REFERENCE!$V$17:$V$67,HYDROGRAPH!F2184)</f>
        <v>0</v>
      </c>
      <c r="H2184" s="132">
        <f>(F2184-G2184)/2*REFERENCE!$P$19</f>
        <v>0</v>
      </c>
      <c r="I2184">
        <f>(FINTERP('STAGE-STORAGE'!$D$4:$D$54,'STAGE-STORAGE'!$A$4:$A$54,H2184))</f>
        <v>0</v>
      </c>
    </row>
    <row r="2185" spans="1:9" x14ac:dyDescent="0.25">
      <c r="A2185">
        <v>2182</v>
      </c>
      <c r="B2185" s="132">
        <f t="shared" si="139"/>
        <v>363.5</v>
      </c>
      <c r="C2185" s="162">
        <f>IF(B2185&lt;(MAX(USER_INPUT!$J$14:$J$2000)),FINTERP(USER_INPUT!$J$14:$J$2000,USER_INPUT!$K$14:$K$2000,HYDROGRAPH!B2185),0)</f>
        <v>0</v>
      </c>
      <c r="D2185" s="132">
        <f t="shared" si="138"/>
        <v>0</v>
      </c>
      <c r="E2185" s="162">
        <f t="shared" ref="E2185:E2248" si="140">F2184-(2*G2184)</f>
        <v>0</v>
      </c>
      <c r="F2185" s="162">
        <f t="shared" ref="F2185:F2248" si="141">D2185+E2185</f>
        <v>0</v>
      </c>
      <c r="G2185" s="162">
        <f>FINTERP(REFERENCE!$W$17:$W$67,REFERENCE!$V$17:$V$67,HYDROGRAPH!F2185)</f>
        <v>0</v>
      </c>
      <c r="H2185" s="132">
        <f>(F2185-G2185)/2*REFERENCE!$P$19</f>
        <v>0</v>
      </c>
      <c r="I2185">
        <f>(FINTERP('STAGE-STORAGE'!$D$4:$D$54,'STAGE-STORAGE'!$A$4:$A$54,H2185))</f>
        <v>0</v>
      </c>
    </row>
    <row r="2186" spans="1:9" x14ac:dyDescent="0.25">
      <c r="A2186">
        <v>2183</v>
      </c>
      <c r="B2186" s="132">
        <f t="shared" si="139"/>
        <v>363.66666666666663</v>
      </c>
      <c r="C2186" s="162">
        <f>IF(B2186&lt;(MAX(USER_INPUT!$J$14:$J$2000)),FINTERP(USER_INPUT!$J$14:$J$2000,USER_INPUT!$K$14:$K$2000,HYDROGRAPH!B2186),0)</f>
        <v>0</v>
      </c>
      <c r="D2186" s="132">
        <f t="shared" si="138"/>
        <v>0</v>
      </c>
      <c r="E2186" s="162">
        <f t="shared" si="140"/>
        <v>0</v>
      </c>
      <c r="F2186" s="162">
        <f t="shared" si="141"/>
        <v>0</v>
      </c>
      <c r="G2186" s="162">
        <f>FINTERP(REFERENCE!$W$17:$W$67,REFERENCE!$V$17:$V$67,HYDROGRAPH!F2186)</f>
        <v>0</v>
      </c>
      <c r="H2186" s="132">
        <f>(F2186-G2186)/2*REFERENCE!$P$19</f>
        <v>0</v>
      </c>
      <c r="I2186">
        <f>(FINTERP('STAGE-STORAGE'!$D$4:$D$54,'STAGE-STORAGE'!$A$4:$A$54,H2186))</f>
        <v>0</v>
      </c>
    </row>
    <row r="2187" spans="1:9" x14ac:dyDescent="0.25">
      <c r="A2187">
        <v>2184</v>
      </c>
      <c r="B2187" s="132">
        <f t="shared" si="139"/>
        <v>363.83333333333331</v>
      </c>
      <c r="C2187" s="162">
        <f>IF(B2187&lt;(MAX(USER_INPUT!$J$14:$J$2000)),FINTERP(USER_INPUT!$J$14:$J$2000,USER_INPUT!$K$14:$K$2000,HYDROGRAPH!B2187),0)</f>
        <v>0</v>
      </c>
      <c r="D2187" s="132">
        <f t="shared" si="138"/>
        <v>0</v>
      </c>
      <c r="E2187" s="162">
        <f t="shared" si="140"/>
        <v>0</v>
      </c>
      <c r="F2187" s="162">
        <f t="shared" si="141"/>
        <v>0</v>
      </c>
      <c r="G2187" s="162">
        <f>FINTERP(REFERENCE!$W$17:$W$67,REFERENCE!$V$17:$V$67,HYDROGRAPH!F2187)</f>
        <v>0</v>
      </c>
      <c r="H2187" s="132">
        <f>(F2187-G2187)/2*REFERENCE!$P$19</f>
        <v>0</v>
      </c>
      <c r="I2187">
        <f>(FINTERP('STAGE-STORAGE'!$D$4:$D$54,'STAGE-STORAGE'!$A$4:$A$54,H2187))</f>
        <v>0</v>
      </c>
    </row>
    <row r="2188" spans="1:9" x14ac:dyDescent="0.25">
      <c r="A2188">
        <v>2185</v>
      </c>
      <c r="B2188" s="132">
        <f t="shared" si="139"/>
        <v>364</v>
      </c>
      <c r="C2188" s="162">
        <f>IF(B2188&lt;(MAX(USER_INPUT!$J$14:$J$2000)),FINTERP(USER_INPUT!$J$14:$J$2000,USER_INPUT!$K$14:$K$2000,HYDROGRAPH!B2188),0)</f>
        <v>0</v>
      </c>
      <c r="D2188" s="132">
        <f t="shared" si="138"/>
        <v>0</v>
      </c>
      <c r="E2188" s="162">
        <f t="shared" si="140"/>
        <v>0</v>
      </c>
      <c r="F2188" s="162">
        <f t="shared" si="141"/>
        <v>0</v>
      </c>
      <c r="G2188" s="162">
        <f>FINTERP(REFERENCE!$W$17:$W$67,REFERENCE!$V$17:$V$67,HYDROGRAPH!F2188)</f>
        <v>0</v>
      </c>
      <c r="H2188" s="132">
        <f>(F2188-G2188)/2*REFERENCE!$P$19</f>
        <v>0</v>
      </c>
      <c r="I2188">
        <f>(FINTERP('STAGE-STORAGE'!$D$4:$D$54,'STAGE-STORAGE'!$A$4:$A$54,H2188))</f>
        <v>0</v>
      </c>
    </row>
    <row r="2189" spans="1:9" x14ac:dyDescent="0.25">
      <c r="A2189">
        <v>2186</v>
      </c>
      <c r="B2189" s="132">
        <f t="shared" si="139"/>
        <v>364.16666666666663</v>
      </c>
      <c r="C2189" s="162">
        <f>IF(B2189&lt;(MAX(USER_INPUT!$J$14:$J$2000)),FINTERP(USER_INPUT!$J$14:$J$2000,USER_INPUT!$K$14:$K$2000,HYDROGRAPH!B2189),0)</f>
        <v>0</v>
      </c>
      <c r="D2189" s="132">
        <f t="shared" si="138"/>
        <v>0</v>
      </c>
      <c r="E2189" s="162">
        <f t="shared" si="140"/>
        <v>0</v>
      </c>
      <c r="F2189" s="162">
        <f t="shared" si="141"/>
        <v>0</v>
      </c>
      <c r="G2189" s="162">
        <f>FINTERP(REFERENCE!$W$17:$W$67,REFERENCE!$V$17:$V$67,HYDROGRAPH!F2189)</f>
        <v>0</v>
      </c>
      <c r="H2189" s="132">
        <f>(F2189-G2189)/2*REFERENCE!$P$19</f>
        <v>0</v>
      </c>
      <c r="I2189">
        <f>(FINTERP('STAGE-STORAGE'!$D$4:$D$54,'STAGE-STORAGE'!$A$4:$A$54,H2189))</f>
        <v>0</v>
      </c>
    </row>
    <row r="2190" spans="1:9" x14ac:dyDescent="0.25">
      <c r="A2190">
        <v>2187</v>
      </c>
      <c r="B2190" s="132">
        <f t="shared" si="139"/>
        <v>364.33333333333331</v>
      </c>
      <c r="C2190" s="162">
        <f>IF(B2190&lt;(MAX(USER_INPUT!$J$14:$J$2000)),FINTERP(USER_INPUT!$J$14:$J$2000,USER_INPUT!$K$14:$K$2000,HYDROGRAPH!B2190),0)</f>
        <v>0</v>
      </c>
      <c r="D2190" s="132">
        <f t="shared" si="138"/>
        <v>0</v>
      </c>
      <c r="E2190" s="162">
        <f t="shared" si="140"/>
        <v>0</v>
      </c>
      <c r="F2190" s="162">
        <f t="shared" si="141"/>
        <v>0</v>
      </c>
      <c r="G2190" s="162">
        <f>FINTERP(REFERENCE!$W$17:$W$67,REFERENCE!$V$17:$V$67,HYDROGRAPH!F2190)</f>
        <v>0</v>
      </c>
      <c r="H2190" s="132">
        <f>(F2190-G2190)/2*REFERENCE!$P$19</f>
        <v>0</v>
      </c>
      <c r="I2190">
        <f>(FINTERP('STAGE-STORAGE'!$D$4:$D$54,'STAGE-STORAGE'!$A$4:$A$54,H2190))</f>
        <v>0</v>
      </c>
    </row>
    <row r="2191" spans="1:9" x14ac:dyDescent="0.25">
      <c r="A2191">
        <v>2188</v>
      </c>
      <c r="B2191" s="132">
        <f t="shared" si="139"/>
        <v>364.5</v>
      </c>
      <c r="C2191" s="162">
        <f>IF(B2191&lt;(MAX(USER_INPUT!$J$14:$J$2000)),FINTERP(USER_INPUT!$J$14:$J$2000,USER_INPUT!$K$14:$K$2000,HYDROGRAPH!B2191),0)</f>
        <v>0</v>
      </c>
      <c r="D2191" s="132">
        <f t="shared" si="138"/>
        <v>0</v>
      </c>
      <c r="E2191" s="162">
        <f t="shared" si="140"/>
        <v>0</v>
      </c>
      <c r="F2191" s="162">
        <f t="shared" si="141"/>
        <v>0</v>
      </c>
      <c r="G2191" s="162">
        <f>FINTERP(REFERENCE!$W$17:$W$67,REFERENCE!$V$17:$V$67,HYDROGRAPH!F2191)</f>
        <v>0</v>
      </c>
      <c r="H2191" s="132">
        <f>(F2191-G2191)/2*REFERENCE!$P$19</f>
        <v>0</v>
      </c>
      <c r="I2191">
        <f>(FINTERP('STAGE-STORAGE'!$D$4:$D$54,'STAGE-STORAGE'!$A$4:$A$54,H2191))</f>
        <v>0</v>
      </c>
    </row>
    <row r="2192" spans="1:9" x14ac:dyDescent="0.25">
      <c r="A2192">
        <v>2189</v>
      </c>
      <c r="B2192" s="132">
        <f t="shared" si="139"/>
        <v>364.66666666666663</v>
      </c>
      <c r="C2192" s="162">
        <f>IF(B2192&lt;(MAX(USER_INPUT!$J$14:$J$2000)),FINTERP(USER_INPUT!$J$14:$J$2000,USER_INPUT!$K$14:$K$2000,HYDROGRAPH!B2192),0)</f>
        <v>0</v>
      </c>
      <c r="D2192" s="132">
        <f t="shared" si="138"/>
        <v>0</v>
      </c>
      <c r="E2192" s="162">
        <f t="shared" si="140"/>
        <v>0</v>
      </c>
      <c r="F2192" s="162">
        <f t="shared" si="141"/>
        <v>0</v>
      </c>
      <c r="G2192" s="162">
        <f>FINTERP(REFERENCE!$W$17:$W$67,REFERENCE!$V$17:$V$67,HYDROGRAPH!F2192)</f>
        <v>0</v>
      </c>
      <c r="H2192" s="132">
        <f>(F2192-G2192)/2*REFERENCE!$P$19</f>
        <v>0</v>
      </c>
      <c r="I2192">
        <f>(FINTERP('STAGE-STORAGE'!$D$4:$D$54,'STAGE-STORAGE'!$A$4:$A$54,H2192))</f>
        <v>0</v>
      </c>
    </row>
    <row r="2193" spans="1:9" x14ac:dyDescent="0.25">
      <c r="A2193">
        <v>2190</v>
      </c>
      <c r="B2193" s="132">
        <f t="shared" si="139"/>
        <v>364.83333333333331</v>
      </c>
      <c r="C2193" s="162">
        <f>IF(B2193&lt;(MAX(USER_INPUT!$J$14:$J$2000)),FINTERP(USER_INPUT!$J$14:$J$2000,USER_INPUT!$K$14:$K$2000,HYDROGRAPH!B2193),0)</f>
        <v>0</v>
      </c>
      <c r="D2193" s="132">
        <f t="shared" si="138"/>
        <v>0</v>
      </c>
      <c r="E2193" s="162">
        <f t="shared" si="140"/>
        <v>0</v>
      </c>
      <c r="F2193" s="162">
        <f t="shared" si="141"/>
        <v>0</v>
      </c>
      <c r="G2193" s="162">
        <f>FINTERP(REFERENCE!$W$17:$W$67,REFERENCE!$V$17:$V$67,HYDROGRAPH!F2193)</f>
        <v>0</v>
      </c>
      <c r="H2193" s="132">
        <f>(F2193-G2193)/2*REFERENCE!$P$19</f>
        <v>0</v>
      </c>
      <c r="I2193">
        <f>(FINTERP('STAGE-STORAGE'!$D$4:$D$54,'STAGE-STORAGE'!$A$4:$A$54,H2193))</f>
        <v>0</v>
      </c>
    </row>
    <row r="2194" spans="1:9" x14ac:dyDescent="0.25">
      <c r="A2194">
        <v>2191</v>
      </c>
      <c r="B2194" s="132">
        <f t="shared" si="139"/>
        <v>365</v>
      </c>
      <c r="C2194" s="162">
        <f>IF(B2194&lt;(MAX(USER_INPUT!$J$14:$J$2000)),FINTERP(USER_INPUT!$J$14:$J$2000,USER_INPUT!$K$14:$K$2000,HYDROGRAPH!B2194),0)</f>
        <v>0</v>
      </c>
      <c r="D2194" s="132">
        <f t="shared" si="138"/>
        <v>0</v>
      </c>
      <c r="E2194" s="162">
        <f t="shared" si="140"/>
        <v>0</v>
      </c>
      <c r="F2194" s="162">
        <f t="shared" si="141"/>
        <v>0</v>
      </c>
      <c r="G2194" s="162">
        <f>FINTERP(REFERENCE!$W$17:$W$67,REFERENCE!$V$17:$V$67,HYDROGRAPH!F2194)</f>
        <v>0</v>
      </c>
      <c r="H2194" s="132">
        <f>(F2194-G2194)/2*REFERENCE!$P$19</f>
        <v>0</v>
      </c>
      <c r="I2194">
        <f>(FINTERP('STAGE-STORAGE'!$D$4:$D$54,'STAGE-STORAGE'!$A$4:$A$54,H2194))</f>
        <v>0</v>
      </c>
    </row>
    <row r="2195" spans="1:9" x14ac:dyDescent="0.25">
      <c r="A2195">
        <v>2192</v>
      </c>
      <c r="B2195" s="132">
        <f t="shared" si="139"/>
        <v>365.16666666666663</v>
      </c>
      <c r="C2195" s="162">
        <f>IF(B2195&lt;(MAX(USER_INPUT!$J$14:$J$2000)),FINTERP(USER_INPUT!$J$14:$J$2000,USER_INPUT!$K$14:$K$2000,HYDROGRAPH!B2195),0)</f>
        <v>0</v>
      </c>
      <c r="D2195" s="132">
        <f t="shared" si="138"/>
        <v>0</v>
      </c>
      <c r="E2195" s="162">
        <f t="shared" si="140"/>
        <v>0</v>
      </c>
      <c r="F2195" s="162">
        <f t="shared" si="141"/>
        <v>0</v>
      </c>
      <c r="G2195" s="162">
        <f>FINTERP(REFERENCE!$W$17:$W$67,REFERENCE!$V$17:$V$67,HYDROGRAPH!F2195)</f>
        <v>0</v>
      </c>
      <c r="H2195" s="132">
        <f>(F2195-G2195)/2*REFERENCE!$P$19</f>
        <v>0</v>
      </c>
      <c r="I2195">
        <f>(FINTERP('STAGE-STORAGE'!$D$4:$D$54,'STAGE-STORAGE'!$A$4:$A$54,H2195))</f>
        <v>0</v>
      </c>
    </row>
    <row r="2196" spans="1:9" x14ac:dyDescent="0.25">
      <c r="A2196">
        <v>2193</v>
      </c>
      <c r="B2196" s="132">
        <f t="shared" si="139"/>
        <v>365.33333333333331</v>
      </c>
      <c r="C2196" s="162">
        <f>IF(B2196&lt;(MAX(USER_INPUT!$J$14:$J$2000)),FINTERP(USER_INPUT!$J$14:$J$2000,USER_INPUT!$K$14:$K$2000,HYDROGRAPH!B2196),0)</f>
        <v>0</v>
      </c>
      <c r="D2196" s="132">
        <f t="shared" si="138"/>
        <v>0</v>
      </c>
      <c r="E2196" s="162">
        <f t="shared" si="140"/>
        <v>0</v>
      </c>
      <c r="F2196" s="162">
        <f t="shared" si="141"/>
        <v>0</v>
      </c>
      <c r="G2196" s="162">
        <f>FINTERP(REFERENCE!$W$17:$W$67,REFERENCE!$V$17:$V$67,HYDROGRAPH!F2196)</f>
        <v>0</v>
      </c>
      <c r="H2196" s="132">
        <f>(F2196-G2196)/2*REFERENCE!$P$19</f>
        <v>0</v>
      </c>
      <c r="I2196">
        <f>(FINTERP('STAGE-STORAGE'!$D$4:$D$54,'STAGE-STORAGE'!$A$4:$A$54,H2196))</f>
        <v>0</v>
      </c>
    </row>
    <row r="2197" spans="1:9" x14ac:dyDescent="0.25">
      <c r="A2197">
        <v>2194</v>
      </c>
      <c r="B2197" s="132">
        <f t="shared" si="139"/>
        <v>365.5</v>
      </c>
      <c r="C2197" s="162">
        <f>IF(B2197&lt;(MAX(USER_INPUT!$J$14:$J$2000)),FINTERP(USER_INPUT!$J$14:$J$2000,USER_INPUT!$K$14:$K$2000,HYDROGRAPH!B2197),0)</f>
        <v>0</v>
      </c>
      <c r="D2197" s="132">
        <f t="shared" si="138"/>
        <v>0</v>
      </c>
      <c r="E2197" s="162">
        <f t="shared" si="140"/>
        <v>0</v>
      </c>
      <c r="F2197" s="162">
        <f t="shared" si="141"/>
        <v>0</v>
      </c>
      <c r="G2197" s="162">
        <f>FINTERP(REFERENCE!$W$17:$W$67,REFERENCE!$V$17:$V$67,HYDROGRAPH!F2197)</f>
        <v>0</v>
      </c>
      <c r="H2197" s="132">
        <f>(F2197-G2197)/2*REFERENCE!$P$19</f>
        <v>0</v>
      </c>
      <c r="I2197">
        <f>(FINTERP('STAGE-STORAGE'!$D$4:$D$54,'STAGE-STORAGE'!$A$4:$A$54,H2197))</f>
        <v>0</v>
      </c>
    </row>
    <row r="2198" spans="1:9" x14ac:dyDescent="0.25">
      <c r="A2198">
        <v>2195</v>
      </c>
      <c r="B2198" s="132">
        <f t="shared" si="139"/>
        <v>365.66666666666663</v>
      </c>
      <c r="C2198" s="162">
        <f>IF(B2198&lt;(MAX(USER_INPUT!$J$14:$J$2000)),FINTERP(USER_INPUT!$J$14:$J$2000,USER_INPUT!$K$14:$K$2000,HYDROGRAPH!B2198),0)</f>
        <v>0</v>
      </c>
      <c r="D2198" s="132">
        <f t="shared" si="138"/>
        <v>0</v>
      </c>
      <c r="E2198" s="162">
        <f t="shared" si="140"/>
        <v>0</v>
      </c>
      <c r="F2198" s="162">
        <f t="shared" si="141"/>
        <v>0</v>
      </c>
      <c r="G2198" s="162">
        <f>FINTERP(REFERENCE!$W$17:$W$67,REFERENCE!$V$17:$V$67,HYDROGRAPH!F2198)</f>
        <v>0</v>
      </c>
      <c r="H2198" s="132">
        <f>(F2198-G2198)/2*REFERENCE!$P$19</f>
        <v>0</v>
      </c>
      <c r="I2198">
        <f>(FINTERP('STAGE-STORAGE'!$D$4:$D$54,'STAGE-STORAGE'!$A$4:$A$54,H2198))</f>
        <v>0</v>
      </c>
    </row>
    <row r="2199" spans="1:9" x14ac:dyDescent="0.25">
      <c r="A2199">
        <v>2196</v>
      </c>
      <c r="B2199" s="132">
        <f t="shared" si="139"/>
        <v>365.83333333333331</v>
      </c>
      <c r="C2199" s="162">
        <f>IF(B2199&lt;(MAX(USER_INPUT!$J$14:$J$2000)),FINTERP(USER_INPUT!$J$14:$J$2000,USER_INPUT!$K$14:$K$2000,HYDROGRAPH!B2199),0)</f>
        <v>0</v>
      </c>
      <c r="D2199" s="132">
        <f t="shared" si="138"/>
        <v>0</v>
      </c>
      <c r="E2199" s="162">
        <f t="shared" si="140"/>
        <v>0</v>
      </c>
      <c r="F2199" s="162">
        <f t="shared" si="141"/>
        <v>0</v>
      </c>
      <c r="G2199" s="162">
        <f>FINTERP(REFERENCE!$W$17:$W$67,REFERENCE!$V$17:$V$67,HYDROGRAPH!F2199)</f>
        <v>0</v>
      </c>
      <c r="H2199" s="132">
        <f>(F2199-G2199)/2*REFERENCE!$P$19</f>
        <v>0</v>
      </c>
      <c r="I2199">
        <f>(FINTERP('STAGE-STORAGE'!$D$4:$D$54,'STAGE-STORAGE'!$A$4:$A$54,H2199))</f>
        <v>0</v>
      </c>
    </row>
    <row r="2200" spans="1:9" x14ac:dyDescent="0.25">
      <c r="A2200">
        <v>2197</v>
      </c>
      <c r="B2200" s="132">
        <f t="shared" si="139"/>
        <v>366</v>
      </c>
      <c r="C2200" s="162">
        <f>IF(B2200&lt;(MAX(USER_INPUT!$J$14:$J$2000)),FINTERP(USER_INPUT!$J$14:$J$2000,USER_INPUT!$K$14:$K$2000,HYDROGRAPH!B2200),0)</f>
        <v>0</v>
      </c>
      <c r="D2200" s="132">
        <f t="shared" si="138"/>
        <v>0</v>
      </c>
      <c r="E2200" s="162">
        <f t="shared" si="140"/>
        <v>0</v>
      </c>
      <c r="F2200" s="162">
        <f t="shared" si="141"/>
        <v>0</v>
      </c>
      <c r="G2200" s="162">
        <f>FINTERP(REFERENCE!$W$17:$W$67,REFERENCE!$V$17:$V$67,HYDROGRAPH!F2200)</f>
        <v>0</v>
      </c>
      <c r="H2200" s="132">
        <f>(F2200-G2200)/2*REFERENCE!$P$19</f>
        <v>0</v>
      </c>
      <c r="I2200">
        <f>(FINTERP('STAGE-STORAGE'!$D$4:$D$54,'STAGE-STORAGE'!$A$4:$A$54,H2200))</f>
        <v>0</v>
      </c>
    </row>
    <row r="2201" spans="1:9" x14ac:dyDescent="0.25">
      <c r="A2201">
        <v>2198</v>
      </c>
      <c r="B2201" s="132">
        <f t="shared" si="139"/>
        <v>366.16666666666663</v>
      </c>
      <c r="C2201" s="162">
        <f>IF(B2201&lt;(MAX(USER_INPUT!$J$14:$J$2000)),FINTERP(USER_INPUT!$J$14:$J$2000,USER_INPUT!$K$14:$K$2000,HYDROGRAPH!B2201),0)</f>
        <v>0</v>
      </c>
      <c r="D2201" s="132">
        <f t="shared" si="138"/>
        <v>0</v>
      </c>
      <c r="E2201" s="162">
        <f t="shared" si="140"/>
        <v>0</v>
      </c>
      <c r="F2201" s="162">
        <f t="shared" si="141"/>
        <v>0</v>
      </c>
      <c r="G2201" s="162">
        <f>FINTERP(REFERENCE!$W$17:$W$67,REFERENCE!$V$17:$V$67,HYDROGRAPH!F2201)</f>
        <v>0</v>
      </c>
      <c r="H2201" s="132">
        <f>(F2201-G2201)/2*REFERENCE!$P$19</f>
        <v>0</v>
      </c>
      <c r="I2201">
        <f>(FINTERP('STAGE-STORAGE'!$D$4:$D$54,'STAGE-STORAGE'!$A$4:$A$54,H2201))</f>
        <v>0</v>
      </c>
    </row>
    <row r="2202" spans="1:9" x14ac:dyDescent="0.25">
      <c r="A2202">
        <v>2199</v>
      </c>
      <c r="B2202" s="132">
        <f t="shared" si="139"/>
        <v>366.33333333333331</v>
      </c>
      <c r="C2202" s="162">
        <f>IF(B2202&lt;(MAX(USER_INPUT!$J$14:$J$2000)),FINTERP(USER_INPUT!$J$14:$J$2000,USER_INPUT!$K$14:$K$2000,HYDROGRAPH!B2202),0)</f>
        <v>0</v>
      </c>
      <c r="D2202" s="132">
        <f t="shared" si="138"/>
        <v>0</v>
      </c>
      <c r="E2202" s="162">
        <f t="shared" si="140"/>
        <v>0</v>
      </c>
      <c r="F2202" s="162">
        <f t="shared" si="141"/>
        <v>0</v>
      </c>
      <c r="G2202" s="162">
        <f>FINTERP(REFERENCE!$W$17:$W$67,REFERENCE!$V$17:$V$67,HYDROGRAPH!F2202)</f>
        <v>0</v>
      </c>
      <c r="H2202" s="132">
        <f>(F2202-G2202)/2*REFERENCE!$P$19</f>
        <v>0</v>
      </c>
      <c r="I2202">
        <f>(FINTERP('STAGE-STORAGE'!$D$4:$D$54,'STAGE-STORAGE'!$A$4:$A$54,H2202))</f>
        <v>0</v>
      </c>
    </row>
    <row r="2203" spans="1:9" x14ac:dyDescent="0.25">
      <c r="A2203">
        <v>2200</v>
      </c>
      <c r="B2203" s="132">
        <f t="shared" si="139"/>
        <v>366.5</v>
      </c>
      <c r="C2203" s="162">
        <f>IF(B2203&lt;(MAX(USER_INPUT!$J$14:$J$2000)),FINTERP(USER_INPUT!$J$14:$J$2000,USER_INPUT!$K$14:$K$2000,HYDROGRAPH!B2203),0)</f>
        <v>0</v>
      </c>
      <c r="D2203" s="132">
        <f t="shared" si="138"/>
        <v>0</v>
      </c>
      <c r="E2203" s="162">
        <f t="shared" si="140"/>
        <v>0</v>
      </c>
      <c r="F2203" s="162">
        <f t="shared" si="141"/>
        <v>0</v>
      </c>
      <c r="G2203" s="162">
        <f>FINTERP(REFERENCE!$W$17:$W$67,REFERENCE!$V$17:$V$67,HYDROGRAPH!F2203)</f>
        <v>0</v>
      </c>
      <c r="H2203" s="132">
        <f>(F2203-G2203)/2*REFERENCE!$P$19</f>
        <v>0</v>
      </c>
      <c r="I2203">
        <f>(FINTERP('STAGE-STORAGE'!$D$4:$D$54,'STAGE-STORAGE'!$A$4:$A$54,H2203))</f>
        <v>0</v>
      </c>
    </row>
    <row r="2204" spans="1:9" x14ac:dyDescent="0.25">
      <c r="A2204">
        <v>2201</v>
      </c>
      <c r="B2204" s="132">
        <f t="shared" si="139"/>
        <v>366.66666666666663</v>
      </c>
      <c r="C2204" s="162">
        <f>IF(B2204&lt;(MAX(USER_INPUT!$J$14:$J$2000)),FINTERP(USER_INPUT!$J$14:$J$2000,USER_INPUT!$K$14:$K$2000,HYDROGRAPH!B2204),0)</f>
        <v>0</v>
      </c>
      <c r="D2204" s="132">
        <f t="shared" si="138"/>
        <v>0</v>
      </c>
      <c r="E2204" s="162">
        <f t="shared" si="140"/>
        <v>0</v>
      </c>
      <c r="F2204" s="162">
        <f t="shared" si="141"/>
        <v>0</v>
      </c>
      <c r="G2204" s="162">
        <f>FINTERP(REFERENCE!$W$17:$W$67,REFERENCE!$V$17:$V$67,HYDROGRAPH!F2204)</f>
        <v>0</v>
      </c>
      <c r="H2204" s="132">
        <f>(F2204-G2204)/2*REFERENCE!$P$19</f>
        <v>0</v>
      </c>
      <c r="I2204">
        <f>(FINTERP('STAGE-STORAGE'!$D$4:$D$54,'STAGE-STORAGE'!$A$4:$A$54,H2204))</f>
        <v>0</v>
      </c>
    </row>
    <row r="2205" spans="1:9" x14ac:dyDescent="0.25">
      <c r="A2205">
        <v>2202</v>
      </c>
      <c r="B2205" s="132">
        <f t="shared" si="139"/>
        <v>366.83333333333331</v>
      </c>
      <c r="C2205" s="162">
        <f>IF(B2205&lt;(MAX(USER_INPUT!$J$14:$J$2000)),FINTERP(USER_INPUT!$J$14:$J$2000,USER_INPUT!$K$14:$K$2000,HYDROGRAPH!B2205),0)</f>
        <v>0</v>
      </c>
      <c r="D2205" s="132">
        <f t="shared" si="138"/>
        <v>0</v>
      </c>
      <c r="E2205" s="162">
        <f t="shared" si="140"/>
        <v>0</v>
      </c>
      <c r="F2205" s="162">
        <f t="shared" si="141"/>
        <v>0</v>
      </c>
      <c r="G2205" s="162">
        <f>FINTERP(REFERENCE!$W$17:$W$67,REFERENCE!$V$17:$V$67,HYDROGRAPH!F2205)</f>
        <v>0</v>
      </c>
      <c r="H2205" s="132">
        <f>(F2205-G2205)/2*REFERENCE!$P$19</f>
        <v>0</v>
      </c>
      <c r="I2205">
        <f>(FINTERP('STAGE-STORAGE'!$D$4:$D$54,'STAGE-STORAGE'!$A$4:$A$54,H2205))</f>
        <v>0</v>
      </c>
    </row>
    <row r="2206" spans="1:9" x14ac:dyDescent="0.25">
      <c r="A2206">
        <v>2203</v>
      </c>
      <c r="B2206" s="132">
        <f t="shared" si="139"/>
        <v>367</v>
      </c>
      <c r="C2206" s="162">
        <f>IF(B2206&lt;(MAX(USER_INPUT!$J$14:$J$2000)),FINTERP(USER_INPUT!$J$14:$J$2000,USER_INPUT!$K$14:$K$2000,HYDROGRAPH!B2206),0)</f>
        <v>0</v>
      </c>
      <c r="D2206" s="132">
        <f t="shared" si="138"/>
        <v>0</v>
      </c>
      <c r="E2206" s="162">
        <f t="shared" si="140"/>
        <v>0</v>
      </c>
      <c r="F2206" s="162">
        <f t="shared" si="141"/>
        <v>0</v>
      </c>
      <c r="G2206" s="162">
        <f>FINTERP(REFERENCE!$W$17:$W$67,REFERENCE!$V$17:$V$67,HYDROGRAPH!F2206)</f>
        <v>0</v>
      </c>
      <c r="H2206" s="132">
        <f>(F2206-G2206)/2*REFERENCE!$P$19</f>
        <v>0</v>
      </c>
      <c r="I2206">
        <f>(FINTERP('STAGE-STORAGE'!$D$4:$D$54,'STAGE-STORAGE'!$A$4:$A$54,H2206))</f>
        <v>0</v>
      </c>
    </row>
    <row r="2207" spans="1:9" x14ac:dyDescent="0.25">
      <c r="A2207">
        <v>2204</v>
      </c>
      <c r="B2207" s="132">
        <f t="shared" si="139"/>
        <v>367.16666666666663</v>
      </c>
      <c r="C2207" s="162">
        <f>IF(B2207&lt;(MAX(USER_INPUT!$J$14:$J$2000)),FINTERP(USER_INPUT!$J$14:$J$2000,USER_INPUT!$K$14:$K$2000,HYDROGRAPH!B2207),0)</f>
        <v>0</v>
      </c>
      <c r="D2207" s="132">
        <f t="shared" si="138"/>
        <v>0</v>
      </c>
      <c r="E2207" s="162">
        <f t="shared" si="140"/>
        <v>0</v>
      </c>
      <c r="F2207" s="162">
        <f t="shared" si="141"/>
        <v>0</v>
      </c>
      <c r="G2207" s="162">
        <f>FINTERP(REFERENCE!$W$17:$W$67,REFERENCE!$V$17:$V$67,HYDROGRAPH!F2207)</f>
        <v>0</v>
      </c>
      <c r="H2207" s="132">
        <f>(F2207-G2207)/2*REFERENCE!$P$19</f>
        <v>0</v>
      </c>
      <c r="I2207">
        <f>(FINTERP('STAGE-STORAGE'!$D$4:$D$54,'STAGE-STORAGE'!$A$4:$A$54,H2207))</f>
        <v>0</v>
      </c>
    </row>
    <row r="2208" spans="1:9" x14ac:dyDescent="0.25">
      <c r="A2208">
        <v>2205</v>
      </c>
      <c r="B2208" s="132">
        <f t="shared" si="139"/>
        <v>367.33333333333331</v>
      </c>
      <c r="C2208" s="162">
        <f>IF(B2208&lt;(MAX(USER_INPUT!$J$14:$J$2000)),FINTERP(USER_INPUT!$J$14:$J$2000,USER_INPUT!$K$14:$K$2000,HYDROGRAPH!B2208),0)</f>
        <v>0</v>
      </c>
      <c r="D2208" s="132">
        <f t="shared" si="138"/>
        <v>0</v>
      </c>
      <c r="E2208" s="162">
        <f t="shared" si="140"/>
        <v>0</v>
      </c>
      <c r="F2208" s="162">
        <f t="shared" si="141"/>
        <v>0</v>
      </c>
      <c r="G2208" s="162">
        <f>FINTERP(REFERENCE!$W$17:$W$67,REFERENCE!$V$17:$V$67,HYDROGRAPH!F2208)</f>
        <v>0</v>
      </c>
      <c r="H2208" s="132">
        <f>(F2208-G2208)/2*REFERENCE!$P$19</f>
        <v>0</v>
      </c>
      <c r="I2208">
        <f>(FINTERP('STAGE-STORAGE'!$D$4:$D$54,'STAGE-STORAGE'!$A$4:$A$54,H2208))</f>
        <v>0</v>
      </c>
    </row>
    <row r="2209" spans="1:9" x14ac:dyDescent="0.25">
      <c r="A2209">
        <v>2206</v>
      </c>
      <c r="B2209" s="132">
        <f t="shared" si="139"/>
        <v>367.5</v>
      </c>
      <c r="C2209" s="162">
        <f>IF(B2209&lt;(MAX(USER_INPUT!$J$14:$J$2000)),FINTERP(USER_INPUT!$J$14:$J$2000,USER_INPUT!$K$14:$K$2000,HYDROGRAPH!B2209),0)</f>
        <v>0</v>
      </c>
      <c r="D2209" s="132">
        <f t="shared" si="138"/>
        <v>0</v>
      </c>
      <c r="E2209" s="162">
        <f t="shared" si="140"/>
        <v>0</v>
      </c>
      <c r="F2209" s="162">
        <f t="shared" si="141"/>
        <v>0</v>
      </c>
      <c r="G2209" s="162">
        <f>FINTERP(REFERENCE!$W$17:$W$67,REFERENCE!$V$17:$V$67,HYDROGRAPH!F2209)</f>
        <v>0</v>
      </c>
      <c r="H2209" s="132">
        <f>(F2209-G2209)/2*REFERENCE!$P$19</f>
        <v>0</v>
      </c>
      <c r="I2209">
        <f>(FINTERP('STAGE-STORAGE'!$D$4:$D$54,'STAGE-STORAGE'!$A$4:$A$54,H2209))</f>
        <v>0</v>
      </c>
    </row>
    <row r="2210" spans="1:9" x14ac:dyDescent="0.25">
      <c r="A2210">
        <v>2207</v>
      </c>
      <c r="B2210" s="132">
        <f t="shared" si="139"/>
        <v>367.66666666666663</v>
      </c>
      <c r="C2210" s="162">
        <f>IF(B2210&lt;(MAX(USER_INPUT!$J$14:$J$2000)),FINTERP(USER_INPUT!$J$14:$J$2000,USER_INPUT!$K$14:$K$2000,HYDROGRAPH!B2210),0)</f>
        <v>0</v>
      </c>
      <c r="D2210" s="132">
        <f t="shared" si="138"/>
        <v>0</v>
      </c>
      <c r="E2210" s="162">
        <f t="shared" si="140"/>
        <v>0</v>
      </c>
      <c r="F2210" s="162">
        <f t="shared" si="141"/>
        <v>0</v>
      </c>
      <c r="G2210" s="162">
        <f>FINTERP(REFERENCE!$W$17:$W$67,REFERENCE!$V$17:$V$67,HYDROGRAPH!F2210)</f>
        <v>0</v>
      </c>
      <c r="H2210" s="132">
        <f>(F2210-G2210)/2*REFERENCE!$P$19</f>
        <v>0</v>
      </c>
      <c r="I2210">
        <f>(FINTERP('STAGE-STORAGE'!$D$4:$D$54,'STAGE-STORAGE'!$A$4:$A$54,H2210))</f>
        <v>0</v>
      </c>
    </row>
    <row r="2211" spans="1:9" x14ac:dyDescent="0.25">
      <c r="A2211">
        <v>2208</v>
      </c>
      <c r="B2211" s="132">
        <f t="shared" si="139"/>
        <v>367.83333333333331</v>
      </c>
      <c r="C2211" s="162">
        <f>IF(B2211&lt;(MAX(USER_INPUT!$J$14:$J$2000)),FINTERP(USER_INPUT!$J$14:$J$2000,USER_INPUT!$K$14:$K$2000,HYDROGRAPH!B2211),0)</f>
        <v>0</v>
      </c>
      <c r="D2211" s="132">
        <f t="shared" si="138"/>
        <v>0</v>
      </c>
      <c r="E2211" s="162">
        <f t="shared" si="140"/>
        <v>0</v>
      </c>
      <c r="F2211" s="162">
        <f t="shared" si="141"/>
        <v>0</v>
      </c>
      <c r="G2211" s="162">
        <f>FINTERP(REFERENCE!$W$17:$W$67,REFERENCE!$V$17:$V$67,HYDROGRAPH!F2211)</f>
        <v>0</v>
      </c>
      <c r="H2211" s="132">
        <f>(F2211-G2211)/2*REFERENCE!$P$19</f>
        <v>0</v>
      </c>
      <c r="I2211">
        <f>(FINTERP('STAGE-STORAGE'!$D$4:$D$54,'STAGE-STORAGE'!$A$4:$A$54,H2211))</f>
        <v>0</v>
      </c>
    </row>
    <row r="2212" spans="1:9" x14ac:dyDescent="0.25">
      <c r="A2212">
        <v>2209</v>
      </c>
      <c r="B2212" s="132">
        <f t="shared" si="139"/>
        <v>368</v>
      </c>
      <c r="C2212" s="162">
        <f>IF(B2212&lt;(MAX(USER_INPUT!$J$14:$J$2000)),FINTERP(USER_INPUT!$J$14:$J$2000,USER_INPUT!$K$14:$K$2000,HYDROGRAPH!B2212),0)</f>
        <v>0</v>
      </c>
      <c r="D2212" s="132">
        <f t="shared" si="138"/>
        <v>0</v>
      </c>
      <c r="E2212" s="162">
        <f t="shared" si="140"/>
        <v>0</v>
      </c>
      <c r="F2212" s="162">
        <f t="shared" si="141"/>
        <v>0</v>
      </c>
      <c r="G2212" s="162">
        <f>FINTERP(REFERENCE!$W$17:$W$67,REFERENCE!$V$17:$V$67,HYDROGRAPH!F2212)</f>
        <v>0</v>
      </c>
      <c r="H2212" s="132">
        <f>(F2212-G2212)/2*REFERENCE!$P$19</f>
        <v>0</v>
      </c>
      <c r="I2212">
        <f>(FINTERP('STAGE-STORAGE'!$D$4:$D$54,'STAGE-STORAGE'!$A$4:$A$54,H2212))</f>
        <v>0</v>
      </c>
    </row>
    <row r="2213" spans="1:9" x14ac:dyDescent="0.25">
      <c r="A2213">
        <v>2210</v>
      </c>
      <c r="B2213" s="132">
        <f t="shared" si="139"/>
        <v>368.16666666666663</v>
      </c>
      <c r="C2213" s="162">
        <f>IF(B2213&lt;(MAX(USER_INPUT!$J$14:$J$2000)),FINTERP(USER_INPUT!$J$14:$J$2000,USER_INPUT!$K$14:$K$2000,HYDROGRAPH!B2213),0)</f>
        <v>0</v>
      </c>
      <c r="D2213" s="132">
        <f t="shared" si="138"/>
        <v>0</v>
      </c>
      <c r="E2213" s="162">
        <f t="shared" si="140"/>
        <v>0</v>
      </c>
      <c r="F2213" s="162">
        <f t="shared" si="141"/>
        <v>0</v>
      </c>
      <c r="G2213" s="162">
        <f>FINTERP(REFERENCE!$W$17:$W$67,REFERENCE!$V$17:$V$67,HYDROGRAPH!F2213)</f>
        <v>0</v>
      </c>
      <c r="H2213" s="132">
        <f>(F2213-G2213)/2*REFERENCE!$P$19</f>
        <v>0</v>
      </c>
      <c r="I2213">
        <f>(FINTERP('STAGE-STORAGE'!$D$4:$D$54,'STAGE-STORAGE'!$A$4:$A$54,H2213))</f>
        <v>0</v>
      </c>
    </row>
    <row r="2214" spans="1:9" x14ac:dyDescent="0.25">
      <c r="A2214">
        <v>2211</v>
      </c>
      <c r="B2214" s="132">
        <f t="shared" si="139"/>
        <v>368.33333333333331</v>
      </c>
      <c r="C2214" s="162">
        <f>IF(B2214&lt;(MAX(USER_INPUT!$J$14:$J$2000)),FINTERP(USER_INPUT!$J$14:$J$2000,USER_INPUT!$K$14:$K$2000,HYDROGRAPH!B2214),0)</f>
        <v>0</v>
      </c>
      <c r="D2214" s="132">
        <f t="shared" si="138"/>
        <v>0</v>
      </c>
      <c r="E2214" s="162">
        <f t="shared" si="140"/>
        <v>0</v>
      </c>
      <c r="F2214" s="162">
        <f t="shared" si="141"/>
        <v>0</v>
      </c>
      <c r="G2214" s="162">
        <f>FINTERP(REFERENCE!$W$17:$W$67,REFERENCE!$V$17:$V$67,HYDROGRAPH!F2214)</f>
        <v>0</v>
      </c>
      <c r="H2214" s="132">
        <f>(F2214-G2214)/2*REFERENCE!$P$19</f>
        <v>0</v>
      </c>
      <c r="I2214">
        <f>(FINTERP('STAGE-STORAGE'!$D$4:$D$54,'STAGE-STORAGE'!$A$4:$A$54,H2214))</f>
        <v>0</v>
      </c>
    </row>
    <row r="2215" spans="1:9" x14ac:dyDescent="0.25">
      <c r="A2215">
        <v>2212</v>
      </c>
      <c r="B2215" s="132">
        <f t="shared" si="139"/>
        <v>368.5</v>
      </c>
      <c r="C2215" s="162">
        <f>IF(B2215&lt;(MAX(USER_INPUT!$J$14:$J$2000)),FINTERP(USER_INPUT!$J$14:$J$2000,USER_INPUT!$K$14:$K$2000,HYDROGRAPH!B2215),0)</f>
        <v>0</v>
      </c>
      <c r="D2215" s="132">
        <f t="shared" si="138"/>
        <v>0</v>
      </c>
      <c r="E2215" s="162">
        <f t="shared" si="140"/>
        <v>0</v>
      </c>
      <c r="F2215" s="162">
        <f t="shared" si="141"/>
        <v>0</v>
      </c>
      <c r="G2215" s="162">
        <f>FINTERP(REFERENCE!$W$17:$W$67,REFERENCE!$V$17:$V$67,HYDROGRAPH!F2215)</f>
        <v>0</v>
      </c>
      <c r="H2215" s="132">
        <f>(F2215-G2215)/2*REFERENCE!$P$19</f>
        <v>0</v>
      </c>
      <c r="I2215">
        <f>(FINTERP('STAGE-STORAGE'!$D$4:$D$54,'STAGE-STORAGE'!$A$4:$A$54,H2215))</f>
        <v>0</v>
      </c>
    </row>
    <row r="2216" spans="1:9" x14ac:dyDescent="0.25">
      <c r="A2216">
        <v>2213</v>
      </c>
      <c r="B2216" s="132">
        <f t="shared" si="139"/>
        <v>368.66666666666663</v>
      </c>
      <c r="C2216" s="162">
        <f>IF(B2216&lt;(MAX(USER_INPUT!$J$14:$J$2000)),FINTERP(USER_INPUT!$J$14:$J$2000,USER_INPUT!$K$14:$K$2000,HYDROGRAPH!B2216),0)</f>
        <v>0</v>
      </c>
      <c r="D2216" s="132">
        <f t="shared" si="138"/>
        <v>0</v>
      </c>
      <c r="E2216" s="162">
        <f t="shared" si="140"/>
        <v>0</v>
      </c>
      <c r="F2216" s="162">
        <f t="shared" si="141"/>
        <v>0</v>
      </c>
      <c r="G2216" s="162">
        <f>FINTERP(REFERENCE!$W$17:$W$67,REFERENCE!$V$17:$V$67,HYDROGRAPH!F2216)</f>
        <v>0</v>
      </c>
      <c r="H2216" s="132">
        <f>(F2216-G2216)/2*REFERENCE!$P$19</f>
        <v>0</v>
      </c>
      <c r="I2216">
        <f>(FINTERP('STAGE-STORAGE'!$D$4:$D$54,'STAGE-STORAGE'!$A$4:$A$54,H2216))</f>
        <v>0</v>
      </c>
    </row>
    <row r="2217" spans="1:9" x14ac:dyDescent="0.25">
      <c r="A2217">
        <v>2214</v>
      </c>
      <c r="B2217" s="132">
        <f t="shared" si="139"/>
        <v>368.83333333333331</v>
      </c>
      <c r="C2217" s="162">
        <f>IF(B2217&lt;(MAX(USER_INPUT!$J$14:$J$2000)),FINTERP(USER_INPUT!$J$14:$J$2000,USER_INPUT!$K$14:$K$2000,HYDROGRAPH!B2217),0)</f>
        <v>0</v>
      </c>
      <c r="D2217" s="132">
        <f t="shared" si="138"/>
        <v>0</v>
      </c>
      <c r="E2217" s="162">
        <f t="shared" si="140"/>
        <v>0</v>
      </c>
      <c r="F2217" s="162">
        <f t="shared" si="141"/>
        <v>0</v>
      </c>
      <c r="G2217" s="162">
        <f>FINTERP(REFERENCE!$W$17:$W$67,REFERENCE!$V$17:$V$67,HYDROGRAPH!F2217)</f>
        <v>0</v>
      </c>
      <c r="H2217" s="132">
        <f>(F2217-G2217)/2*REFERENCE!$P$19</f>
        <v>0</v>
      </c>
      <c r="I2217">
        <f>(FINTERP('STAGE-STORAGE'!$D$4:$D$54,'STAGE-STORAGE'!$A$4:$A$54,H2217))</f>
        <v>0</v>
      </c>
    </row>
    <row r="2218" spans="1:9" x14ac:dyDescent="0.25">
      <c r="A2218">
        <v>2215</v>
      </c>
      <c r="B2218" s="132">
        <f t="shared" si="139"/>
        <v>369</v>
      </c>
      <c r="C2218" s="162">
        <f>IF(B2218&lt;(MAX(USER_INPUT!$J$14:$J$2000)),FINTERP(USER_INPUT!$J$14:$J$2000,USER_INPUT!$K$14:$K$2000,HYDROGRAPH!B2218),0)</f>
        <v>0</v>
      </c>
      <c r="D2218" s="132">
        <f t="shared" si="138"/>
        <v>0</v>
      </c>
      <c r="E2218" s="162">
        <f t="shared" si="140"/>
        <v>0</v>
      </c>
      <c r="F2218" s="162">
        <f t="shared" si="141"/>
        <v>0</v>
      </c>
      <c r="G2218" s="162">
        <f>FINTERP(REFERENCE!$W$17:$W$67,REFERENCE!$V$17:$V$67,HYDROGRAPH!F2218)</f>
        <v>0</v>
      </c>
      <c r="H2218" s="132">
        <f>(F2218-G2218)/2*REFERENCE!$P$19</f>
        <v>0</v>
      </c>
      <c r="I2218">
        <f>(FINTERP('STAGE-STORAGE'!$D$4:$D$54,'STAGE-STORAGE'!$A$4:$A$54,H2218))</f>
        <v>0</v>
      </c>
    </row>
    <row r="2219" spans="1:9" x14ac:dyDescent="0.25">
      <c r="A2219">
        <v>2216</v>
      </c>
      <c r="B2219" s="132">
        <f t="shared" si="139"/>
        <v>369.16666666666663</v>
      </c>
      <c r="C2219" s="162">
        <f>IF(B2219&lt;(MAX(USER_INPUT!$J$14:$J$2000)),FINTERP(USER_INPUT!$J$14:$J$2000,USER_INPUT!$K$14:$K$2000,HYDROGRAPH!B2219),0)</f>
        <v>0</v>
      </c>
      <c r="D2219" s="132">
        <f t="shared" si="138"/>
        <v>0</v>
      </c>
      <c r="E2219" s="162">
        <f t="shared" si="140"/>
        <v>0</v>
      </c>
      <c r="F2219" s="162">
        <f t="shared" si="141"/>
        <v>0</v>
      </c>
      <c r="G2219" s="162">
        <f>FINTERP(REFERENCE!$W$17:$W$67,REFERENCE!$V$17:$V$67,HYDROGRAPH!F2219)</f>
        <v>0</v>
      </c>
      <c r="H2219" s="132">
        <f>(F2219-G2219)/2*REFERENCE!$P$19</f>
        <v>0</v>
      </c>
      <c r="I2219">
        <f>(FINTERP('STAGE-STORAGE'!$D$4:$D$54,'STAGE-STORAGE'!$A$4:$A$54,H2219))</f>
        <v>0</v>
      </c>
    </row>
    <row r="2220" spans="1:9" x14ac:dyDescent="0.25">
      <c r="A2220">
        <v>2217</v>
      </c>
      <c r="B2220" s="132">
        <f t="shared" si="139"/>
        <v>369.33333333333331</v>
      </c>
      <c r="C2220" s="162">
        <f>IF(B2220&lt;(MAX(USER_INPUT!$J$14:$J$2000)),FINTERP(USER_INPUT!$J$14:$J$2000,USER_INPUT!$K$14:$K$2000,HYDROGRAPH!B2220),0)</f>
        <v>0</v>
      </c>
      <c r="D2220" s="132">
        <f t="shared" si="138"/>
        <v>0</v>
      </c>
      <c r="E2220" s="162">
        <f t="shared" si="140"/>
        <v>0</v>
      </c>
      <c r="F2220" s="162">
        <f t="shared" si="141"/>
        <v>0</v>
      </c>
      <c r="G2220" s="162">
        <f>FINTERP(REFERENCE!$W$17:$W$67,REFERENCE!$V$17:$V$67,HYDROGRAPH!F2220)</f>
        <v>0</v>
      </c>
      <c r="H2220" s="132">
        <f>(F2220-G2220)/2*REFERENCE!$P$19</f>
        <v>0</v>
      </c>
      <c r="I2220">
        <f>(FINTERP('STAGE-STORAGE'!$D$4:$D$54,'STAGE-STORAGE'!$A$4:$A$54,H2220))</f>
        <v>0</v>
      </c>
    </row>
    <row r="2221" spans="1:9" x14ac:dyDescent="0.25">
      <c r="A2221">
        <v>2218</v>
      </c>
      <c r="B2221" s="132">
        <f t="shared" si="139"/>
        <v>369.5</v>
      </c>
      <c r="C2221" s="162">
        <f>IF(B2221&lt;(MAX(USER_INPUT!$J$14:$J$2000)),FINTERP(USER_INPUT!$J$14:$J$2000,USER_INPUT!$K$14:$K$2000,HYDROGRAPH!B2221),0)</f>
        <v>0</v>
      </c>
      <c r="D2221" s="132">
        <f t="shared" si="138"/>
        <v>0</v>
      </c>
      <c r="E2221" s="162">
        <f t="shared" si="140"/>
        <v>0</v>
      </c>
      <c r="F2221" s="162">
        <f t="shared" si="141"/>
        <v>0</v>
      </c>
      <c r="G2221" s="162">
        <f>FINTERP(REFERENCE!$W$17:$W$67,REFERENCE!$V$17:$V$67,HYDROGRAPH!F2221)</f>
        <v>0</v>
      </c>
      <c r="H2221" s="132">
        <f>(F2221-G2221)/2*REFERENCE!$P$19</f>
        <v>0</v>
      </c>
      <c r="I2221">
        <f>(FINTERP('STAGE-STORAGE'!$D$4:$D$54,'STAGE-STORAGE'!$A$4:$A$54,H2221))</f>
        <v>0</v>
      </c>
    </row>
    <row r="2222" spans="1:9" x14ac:dyDescent="0.25">
      <c r="A2222">
        <v>2219</v>
      </c>
      <c r="B2222" s="132">
        <f t="shared" si="139"/>
        <v>369.66666666666663</v>
      </c>
      <c r="C2222" s="162">
        <f>IF(B2222&lt;(MAX(USER_INPUT!$J$14:$J$2000)),FINTERP(USER_INPUT!$J$14:$J$2000,USER_INPUT!$K$14:$K$2000,HYDROGRAPH!B2222),0)</f>
        <v>0</v>
      </c>
      <c r="D2222" s="132">
        <f t="shared" si="138"/>
        <v>0</v>
      </c>
      <c r="E2222" s="162">
        <f t="shared" si="140"/>
        <v>0</v>
      </c>
      <c r="F2222" s="162">
        <f t="shared" si="141"/>
        <v>0</v>
      </c>
      <c r="G2222" s="162">
        <f>FINTERP(REFERENCE!$W$17:$W$67,REFERENCE!$V$17:$V$67,HYDROGRAPH!F2222)</f>
        <v>0</v>
      </c>
      <c r="H2222" s="132">
        <f>(F2222-G2222)/2*REFERENCE!$P$19</f>
        <v>0</v>
      </c>
      <c r="I2222">
        <f>(FINTERP('STAGE-STORAGE'!$D$4:$D$54,'STAGE-STORAGE'!$A$4:$A$54,H2222))</f>
        <v>0</v>
      </c>
    </row>
    <row r="2223" spans="1:9" x14ac:dyDescent="0.25">
      <c r="A2223">
        <v>2220</v>
      </c>
      <c r="B2223" s="132">
        <f t="shared" si="139"/>
        <v>369.83333333333331</v>
      </c>
      <c r="C2223" s="162">
        <f>IF(B2223&lt;(MAX(USER_INPUT!$J$14:$J$2000)),FINTERP(USER_INPUT!$J$14:$J$2000,USER_INPUT!$K$14:$K$2000,HYDROGRAPH!B2223),0)</f>
        <v>0</v>
      </c>
      <c r="D2223" s="132">
        <f t="shared" si="138"/>
        <v>0</v>
      </c>
      <c r="E2223" s="162">
        <f t="shared" si="140"/>
        <v>0</v>
      </c>
      <c r="F2223" s="162">
        <f t="shared" si="141"/>
        <v>0</v>
      </c>
      <c r="G2223" s="162">
        <f>FINTERP(REFERENCE!$W$17:$W$67,REFERENCE!$V$17:$V$67,HYDROGRAPH!F2223)</f>
        <v>0</v>
      </c>
      <c r="H2223" s="132">
        <f>(F2223-G2223)/2*REFERENCE!$P$19</f>
        <v>0</v>
      </c>
      <c r="I2223">
        <f>(FINTERP('STAGE-STORAGE'!$D$4:$D$54,'STAGE-STORAGE'!$A$4:$A$54,H2223))</f>
        <v>0</v>
      </c>
    </row>
    <row r="2224" spans="1:9" x14ac:dyDescent="0.25">
      <c r="A2224">
        <v>2221</v>
      </c>
      <c r="B2224" s="132">
        <f t="shared" si="139"/>
        <v>370</v>
      </c>
      <c r="C2224" s="162">
        <f>IF(B2224&lt;(MAX(USER_INPUT!$J$14:$J$2000)),FINTERP(USER_INPUT!$J$14:$J$2000,USER_INPUT!$K$14:$K$2000,HYDROGRAPH!B2224),0)</f>
        <v>0</v>
      </c>
      <c r="D2224" s="132">
        <f t="shared" si="138"/>
        <v>0</v>
      </c>
      <c r="E2224" s="162">
        <f t="shared" si="140"/>
        <v>0</v>
      </c>
      <c r="F2224" s="162">
        <f t="shared" si="141"/>
        <v>0</v>
      </c>
      <c r="G2224" s="162">
        <f>FINTERP(REFERENCE!$W$17:$W$67,REFERENCE!$V$17:$V$67,HYDROGRAPH!F2224)</f>
        <v>0</v>
      </c>
      <c r="H2224" s="132">
        <f>(F2224-G2224)/2*REFERENCE!$P$19</f>
        <v>0</v>
      </c>
      <c r="I2224">
        <f>(FINTERP('STAGE-STORAGE'!$D$4:$D$54,'STAGE-STORAGE'!$A$4:$A$54,H2224))</f>
        <v>0</v>
      </c>
    </row>
    <row r="2225" spans="1:9" x14ac:dyDescent="0.25">
      <c r="A2225">
        <v>2222</v>
      </c>
      <c r="B2225" s="132">
        <f t="shared" si="139"/>
        <v>370.16666666666663</v>
      </c>
      <c r="C2225" s="162">
        <f>IF(B2225&lt;(MAX(USER_INPUT!$J$14:$J$2000)),FINTERP(USER_INPUT!$J$14:$J$2000,USER_INPUT!$K$14:$K$2000,HYDROGRAPH!B2225),0)</f>
        <v>0</v>
      </c>
      <c r="D2225" s="132">
        <f t="shared" si="138"/>
        <v>0</v>
      </c>
      <c r="E2225" s="162">
        <f t="shared" si="140"/>
        <v>0</v>
      </c>
      <c r="F2225" s="162">
        <f t="shared" si="141"/>
        <v>0</v>
      </c>
      <c r="G2225" s="162">
        <f>FINTERP(REFERENCE!$W$17:$W$67,REFERENCE!$V$17:$V$67,HYDROGRAPH!F2225)</f>
        <v>0</v>
      </c>
      <c r="H2225" s="132">
        <f>(F2225-G2225)/2*REFERENCE!$P$19</f>
        <v>0</v>
      </c>
      <c r="I2225">
        <f>(FINTERP('STAGE-STORAGE'!$D$4:$D$54,'STAGE-STORAGE'!$A$4:$A$54,H2225))</f>
        <v>0</v>
      </c>
    </row>
    <row r="2226" spans="1:9" x14ac:dyDescent="0.25">
      <c r="A2226">
        <v>2223</v>
      </c>
      <c r="B2226" s="132">
        <f t="shared" si="139"/>
        <v>370.33333333333331</v>
      </c>
      <c r="C2226" s="162">
        <f>IF(B2226&lt;(MAX(USER_INPUT!$J$14:$J$2000)),FINTERP(USER_INPUT!$J$14:$J$2000,USER_INPUT!$K$14:$K$2000,HYDROGRAPH!B2226),0)</f>
        <v>0</v>
      </c>
      <c r="D2226" s="132">
        <f t="shared" si="138"/>
        <v>0</v>
      </c>
      <c r="E2226" s="162">
        <f t="shared" si="140"/>
        <v>0</v>
      </c>
      <c r="F2226" s="162">
        <f t="shared" si="141"/>
        <v>0</v>
      </c>
      <c r="G2226" s="162">
        <f>FINTERP(REFERENCE!$W$17:$W$67,REFERENCE!$V$17:$V$67,HYDROGRAPH!F2226)</f>
        <v>0</v>
      </c>
      <c r="H2226" s="132">
        <f>(F2226-G2226)/2*REFERENCE!$P$19</f>
        <v>0</v>
      </c>
      <c r="I2226">
        <f>(FINTERP('STAGE-STORAGE'!$D$4:$D$54,'STAGE-STORAGE'!$A$4:$A$54,H2226))</f>
        <v>0</v>
      </c>
    </row>
    <row r="2227" spans="1:9" x14ac:dyDescent="0.25">
      <c r="A2227">
        <v>2224</v>
      </c>
      <c r="B2227" s="132">
        <f t="shared" si="139"/>
        <v>370.5</v>
      </c>
      <c r="C2227" s="162">
        <f>IF(B2227&lt;(MAX(USER_INPUT!$J$14:$J$2000)),FINTERP(USER_INPUT!$J$14:$J$2000,USER_INPUT!$K$14:$K$2000,HYDROGRAPH!B2227),0)</f>
        <v>0</v>
      </c>
      <c r="D2227" s="132">
        <f t="shared" si="138"/>
        <v>0</v>
      </c>
      <c r="E2227" s="162">
        <f t="shared" si="140"/>
        <v>0</v>
      </c>
      <c r="F2227" s="162">
        <f t="shared" si="141"/>
        <v>0</v>
      </c>
      <c r="G2227" s="162">
        <f>FINTERP(REFERENCE!$W$17:$W$67,REFERENCE!$V$17:$V$67,HYDROGRAPH!F2227)</f>
        <v>0</v>
      </c>
      <c r="H2227" s="132">
        <f>(F2227-G2227)/2*REFERENCE!$P$19</f>
        <v>0</v>
      </c>
      <c r="I2227">
        <f>(FINTERP('STAGE-STORAGE'!$D$4:$D$54,'STAGE-STORAGE'!$A$4:$A$54,H2227))</f>
        <v>0</v>
      </c>
    </row>
    <row r="2228" spans="1:9" x14ac:dyDescent="0.25">
      <c r="A2228">
        <v>2225</v>
      </c>
      <c r="B2228" s="132">
        <f t="shared" si="139"/>
        <v>370.66666666666663</v>
      </c>
      <c r="C2228" s="162">
        <f>IF(B2228&lt;(MAX(USER_INPUT!$J$14:$J$2000)),FINTERP(USER_INPUT!$J$14:$J$2000,USER_INPUT!$K$14:$K$2000,HYDROGRAPH!B2228),0)</f>
        <v>0</v>
      </c>
      <c r="D2228" s="132">
        <f t="shared" si="138"/>
        <v>0</v>
      </c>
      <c r="E2228" s="162">
        <f t="shared" si="140"/>
        <v>0</v>
      </c>
      <c r="F2228" s="162">
        <f t="shared" si="141"/>
        <v>0</v>
      </c>
      <c r="G2228" s="162">
        <f>FINTERP(REFERENCE!$W$17:$W$67,REFERENCE!$V$17:$V$67,HYDROGRAPH!F2228)</f>
        <v>0</v>
      </c>
      <c r="H2228" s="132">
        <f>(F2228-G2228)/2*REFERENCE!$P$19</f>
        <v>0</v>
      </c>
      <c r="I2228">
        <f>(FINTERP('STAGE-STORAGE'!$D$4:$D$54,'STAGE-STORAGE'!$A$4:$A$54,H2228))</f>
        <v>0</v>
      </c>
    </row>
    <row r="2229" spans="1:9" x14ac:dyDescent="0.25">
      <c r="A2229">
        <v>2226</v>
      </c>
      <c r="B2229" s="132">
        <f t="shared" si="139"/>
        <v>370.83333333333331</v>
      </c>
      <c r="C2229" s="162">
        <f>IF(B2229&lt;(MAX(USER_INPUT!$J$14:$J$2000)),FINTERP(USER_INPUT!$J$14:$J$2000,USER_INPUT!$K$14:$K$2000,HYDROGRAPH!B2229),0)</f>
        <v>0</v>
      </c>
      <c r="D2229" s="132">
        <f t="shared" si="138"/>
        <v>0</v>
      </c>
      <c r="E2229" s="162">
        <f t="shared" si="140"/>
        <v>0</v>
      </c>
      <c r="F2229" s="162">
        <f t="shared" si="141"/>
        <v>0</v>
      </c>
      <c r="G2229" s="162">
        <f>FINTERP(REFERENCE!$W$17:$W$67,REFERENCE!$V$17:$V$67,HYDROGRAPH!F2229)</f>
        <v>0</v>
      </c>
      <c r="H2229" s="132">
        <f>(F2229-G2229)/2*REFERENCE!$P$19</f>
        <v>0</v>
      </c>
      <c r="I2229">
        <f>(FINTERP('STAGE-STORAGE'!$D$4:$D$54,'STAGE-STORAGE'!$A$4:$A$54,H2229))</f>
        <v>0</v>
      </c>
    </row>
    <row r="2230" spans="1:9" x14ac:dyDescent="0.25">
      <c r="A2230">
        <v>2227</v>
      </c>
      <c r="B2230" s="132">
        <f t="shared" si="139"/>
        <v>371</v>
      </c>
      <c r="C2230" s="162">
        <f>IF(B2230&lt;(MAX(USER_INPUT!$J$14:$J$2000)),FINTERP(USER_INPUT!$J$14:$J$2000,USER_INPUT!$K$14:$K$2000,HYDROGRAPH!B2230),0)</f>
        <v>0</v>
      </c>
      <c r="D2230" s="132">
        <f t="shared" si="138"/>
        <v>0</v>
      </c>
      <c r="E2230" s="162">
        <f t="shared" si="140"/>
        <v>0</v>
      </c>
      <c r="F2230" s="162">
        <f t="shared" si="141"/>
        <v>0</v>
      </c>
      <c r="G2230" s="162">
        <f>FINTERP(REFERENCE!$W$17:$W$67,REFERENCE!$V$17:$V$67,HYDROGRAPH!F2230)</f>
        <v>0</v>
      </c>
      <c r="H2230" s="132">
        <f>(F2230-G2230)/2*REFERENCE!$P$19</f>
        <v>0</v>
      </c>
      <c r="I2230">
        <f>(FINTERP('STAGE-STORAGE'!$D$4:$D$54,'STAGE-STORAGE'!$A$4:$A$54,H2230))</f>
        <v>0</v>
      </c>
    </row>
    <row r="2231" spans="1:9" x14ac:dyDescent="0.25">
      <c r="A2231">
        <v>2228</v>
      </c>
      <c r="B2231" s="132">
        <f t="shared" si="139"/>
        <v>371.16666666666663</v>
      </c>
      <c r="C2231" s="162">
        <f>IF(B2231&lt;(MAX(USER_INPUT!$J$14:$J$2000)),FINTERP(USER_INPUT!$J$14:$J$2000,USER_INPUT!$K$14:$K$2000,HYDROGRAPH!B2231),0)</f>
        <v>0</v>
      </c>
      <c r="D2231" s="132">
        <f t="shared" si="138"/>
        <v>0</v>
      </c>
      <c r="E2231" s="162">
        <f t="shared" si="140"/>
        <v>0</v>
      </c>
      <c r="F2231" s="162">
        <f t="shared" si="141"/>
        <v>0</v>
      </c>
      <c r="G2231" s="162">
        <f>FINTERP(REFERENCE!$W$17:$W$67,REFERENCE!$V$17:$V$67,HYDROGRAPH!F2231)</f>
        <v>0</v>
      </c>
      <c r="H2231" s="132">
        <f>(F2231-G2231)/2*REFERENCE!$P$19</f>
        <v>0</v>
      </c>
      <c r="I2231">
        <f>(FINTERP('STAGE-STORAGE'!$D$4:$D$54,'STAGE-STORAGE'!$A$4:$A$54,H2231))</f>
        <v>0</v>
      </c>
    </row>
    <row r="2232" spans="1:9" x14ac:dyDescent="0.25">
      <c r="A2232">
        <v>2229</v>
      </c>
      <c r="B2232" s="132">
        <f t="shared" si="139"/>
        <v>371.33333333333331</v>
      </c>
      <c r="C2232" s="162">
        <f>IF(B2232&lt;(MAX(USER_INPUT!$J$14:$J$2000)),FINTERP(USER_INPUT!$J$14:$J$2000,USER_INPUT!$K$14:$K$2000,HYDROGRAPH!B2232),0)</f>
        <v>0</v>
      </c>
      <c r="D2232" s="132">
        <f t="shared" si="138"/>
        <v>0</v>
      </c>
      <c r="E2232" s="162">
        <f t="shared" si="140"/>
        <v>0</v>
      </c>
      <c r="F2232" s="162">
        <f t="shared" si="141"/>
        <v>0</v>
      </c>
      <c r="G2232" s="162">
        <f>FINTERP(REFERENCE!$W$17:$W$67,REFERENCE!$V$17:$V$67,HYDROGRAPH!F2232)</f>
        <v>0</v>
      </c>
      <c r="H2232" s="132">
        <f>(F2232-G2232)/2*REFERENCE!$P$19</f>
        <v>0</v>
      </c>
      <c r="I2232">
        <f>(FINTERP('STAGE-STORAGE'!$D$4:$D$54,'STAGE-STORAGE'!$A$4:$A$54,H2232))</f>
        <v>0</v>
      </c>
    </row>
    <row r="2233" spans="1:9" x14ac:dyDescent="0.25">
      <c r="A2233">
        <v>2230</v>
      </c>
      <c r="B2233" s="132">
        <f t="shared" si="139"/>
        <v>371.5</v>
      </c>
      <c r="C2233" s="162">
        <f>IF(B2233&lt;(MAX(USER_INPUT!$J$14:$J$2000)),FINTERP(USER_INPUT!$J$14:$J$2000,USER_INPUT!$K$14:$K$2000,HYDROGRAPH!B2233),0)</f>
        <v>0</v>
      </c>
      <c r="D2233" s="132">
        <f t="shared" si="138"/>
        <v>0</v>
      </c>
      <c r="E2233" s="162">
        <f t="shared" si="140"/>
        <v>0</v>
      </c>
      <c r="F2233" s="162">
        <f t="shared" si="141"/>
        <v>0</v>
      </c>
      <c r="G2233" s="162">
        <f>FINTERP(REFERENCE!$W$17:$W$67,REFERENCE!$V$17:$V$67,HYDROGRAPH!F2233)</f>
        <v>0</v>
      </c>
      <c r="H2233" s="132">
        <f>(F2233-G2233)/2*REFERENCE!$P$19</f>
        <v>0</v>
      </c>
      <c r="I2233">
        <f>(FINTERP('STAGE-STORAGE'!$D$4:$D$54,'STAGE-STORAGE'!$A$4:$A$54,H2233))</f>
        <v>0</v>
      </c>
    </row>
    <row r="2234" spans="1:9" x14ac:dyDescent="0.25">
      <c r="A2234">
        <v>2231</v>
      </c>
      <c r="B2234" s="132">
        <f t="shared" si="139"/>
        <v>371.66666666666663</v>
      </c>
      <c r="C2234" s="162">
        <f>IF(B2234&lt;(MAX(USER_INPUT!$J$14:$J$2000)),FINTERP(USER_INPUT!$J$14:$J$2000,USER_INPUT!$K$14:$K$2000,HYDROGRAPH!B2234),0)</f>
        <v>0</v>
      </c>
      <c r="D2234" s="132">
        <f t="shared" si="138"/>
        <v>0</v>
      </c>
      <c r="E2234" s="162">
        <f t="shared" si="140"/>
        <v>0</v>
      </c>
      <c r="F2234" s="162">
        <f t="shared" si="141"/>
        <v>0</v>
      </c>
      <c r="G2234" s="162">
        <f>FINTERP(REFERENCE!$W$17:$W$67,REFERENCE!$V$17:$V$67,HYDROGRAPH!F2234)</f>
        <v>0</v>
      </c>
      <c r="H2234" s="132">
        <f>(F2234-G2234)/2*REFERENCE!$P$19</f>
        <v>0</v>
      </c>
      <c r="I2234">
        <f>(FINTERP('STAGE-STORAGE'!$D$4:$D$54,'STAGE-STORAGE'!$A$4:$A$54,H2234))</f>
        <v>0</v>
      </c>
    </row>
    <row r="2235" spans="1:9" x14ac:dyDescent="0.25">
      <c r="A2235">
        <v>2232</v>
      </c>
      <c r="B2235" s="132">
        <f t="shared" si="139"/>
        <v>371.83333333333331</v>
      </c>
      <c r="C2235" s="162">
        <f>IF(B2235&lt;(MAX(USER_INPUT!$J$14:$J$2000)),FINTERP(USER_INPUT!$J$14:$J$2000,USER_INPUT!$K$14:$K$2000,HYDROGRAPH!B2235),0)</f>
        <v>0</v>
      </c>
      <c r="D2235" s="132">
        <f t="shared" si="138"/>
        <v>0</v>
      </c>
      <c r="E2235" s="162">
        <f t="shared" si="140"/>
        <v>0</v>
      </c>
      <c r="F2235" s="162">
        <f t="shared" si="141"/>
        <v>0</v>
      </c>
      <c r="G2235" s="162">
        <f>FINTERP(REFERENCE!$W$17:$W$67,REFERENCE!$V$17:$V$67,HYDROGRAPH!F2235)</f>
        <v>0</v>
      </c>
      <c r="H2235" s="132">
        <f>(F2235-G2235)/2*REFERENCE!$P$19</f>
        <v>0</v>
      </c>
      <c r="I2235">
        <f>(FINTERP('STAGE-STORAGE'!$D$4:$D$54,'STAGE-STORAGE'!$A$4:$A$54,H2235))</f>
        <v>0</v>
      </c>
    </row>
    <row r="2236" spans="1:9" x14ac:dyDescent="0.25">
      <c r="A2236">
        <v>2233</v>
      </c>
      <c r="B2236" s="132">
        <f t="shared" si="139"/>
        <v>372</v>
      </c>
      <c r="C2236" s="162">
        <f>IF(B2236&lt;(MAX(USER_INPUT!$J$14:$J$2000)),FINTERP(USER_INPUT!$J$14:$J$2000,USER_INPUT!$K$14:$K$2000,HYDROGRAPH!B2236),0)</f>
        <v>0</v>
      </c>
      <c r="D2236" s="132">
        <f t="shared" si="138"/>
        <v>0</v>
      </c>
      <c r="E2236" s="162">
        <f t="shared" si="140"/>
        <v>0</v>
      </c>
      <c r="F2236" s="162">
        <f t="shared" si="141"/>
        <v>0</v>
      </c>
      <c r="G2236" s="162">
        <f>FINTERP(REFERENCE!$W$17:$W$67,REFERENCE!$V$17:$V$67,HYDROGRAPH!F2236)</f>
        <v>0</v>
      </c>
      <c r="H2236" s="132">
        <f>(F2236-G2236)/2*REFERENCE!$P$19</f>
        <v>0</v>
      </c>
      <c r="I2236">
        <f>(FINTERP('STAGE-STORAGE'!$D$4:$D$54,'STAGE-STORAGE'!$A$4:$A$54,H2236))</f>
        <v>0</v>
      </c>
    </row>
    <row r="2237" spans="1:9" x14ac:dyDescent="0.25">
      <c r="A2237">
        <v>2234</v>
      </c>
      <c r="B2237" s="132">
        <f t="shared" si="139"/>
        <v>372.16666666666663</v>
      </c>
      <c r="C2237" s="162">
        <f>IF(B2237&lt;(MAX(USER_INPUT!$J$14:$J$2000)),FINTERP(USER_INPUT!$J$14:$J$2000,USER_INPUT!$K$14:$K$2000,HYDROGRAPH!B2237),0)</f>
        <v>0</v>
      </c>
      <c r="D2237" s="132">
        <f t="shared" si="138"/>
        <v>0</v>
      </c>
      <c r="E2237" s="162">
        <f t="shared" si="140"/>
        <v>0</v>
      </c>
      <c r="F2237" s="162">
        <f t="shared" si="141"/>
        <v>0</v>
      </c>
      <c r="G2237" s="162">
        <f>FINTERP(REFERENCE!$W$17:$W$67,REFERENCE!$V$17:$V$67,HYDROGRAPH!F2237)</f>
        <v>0</v>
      </c>
      <c r="H2237" s="132">
        <f>(F2237-G2237)/2*REFERENCE!$P$19</f>
        <v>0</v>
      </c>
      <c r="I2237">
        <f>(FINTERP('STAGE-STORAGE'!$D$4:$D$54,'STAGE-STORAGE'!$A$4:$A$54,H2237))</f>
        <v>0</v>
      </c>
    </row>
    <row r="2238" spans="1:9" x14ac:dyDescent="0.25">
      <c r="A2238">
        <v>2235</v>
      </c>
      <c r="B2238" s="132">
        <f t="shared" si="139"/>
        <v>372.33333333333331</v>
      </c>
      <c r="C2238" s="162">
        <f>IF(B2238&lt;(MAX(USER_INPUT!$J$14:$J$2000)),FINTERP(USER_INPUT!$J$14:$J$2000,USER_INPUT!$K$14:$K$2000,HYDROGRAPH!B2238),0)</f>
        <v>0</v>
      </c>
      <c r="D2238" s="132">
        <f t="shared" si="138"/>
        <v>0</v>
      </c>
      <c r="E2238" s="162">
        <f t="shared" si="140"/>
        <v>0</v>
      </c>
      <c r="F2238" s="162">
        <f t="shared" si="141"/>
        <v>0</v>
      </c>
      <c r="G2238" s="162">
        <f>FINTERP(REFERENCE!$W$17:$W$67,REFERENCE!$V$17:$V$67,HYDROGRAPH!F2238)</f>
        <v>0</v>
      </c>
      <c r="H2238" s="132">
        <f>(F2238-G2238)/2*REFERENCE!$P$19</f>
        <v>0</v>
      </c>
      <c r="I2238">
        <f>(FINTERP('STAGE-STORAGE'!$D$4:$D$54,'STAGE-STORAGE'!$A$4:$A$54,H2238))</f>
        <v>0</v>
      </c>
    </row>
    <row r="2239" spans="1:9" x14ac:dyDescent="0.25">
      <c r="A2239">
        <v>2236</v>
      </c>
      <c r="B2239" s="132">
        <f t="shared" si="139"/>
        <v>372.5</v>
      </c>
      <c r="C2239" s="162">
        <f>IF(B2239&lt;(MAX(USER_INPUT!$J$14:$J$2000)),FINTERP(USER_INPUT!$J$14:$J$2000,USER_INPUT!$K$14:$K$2000,HYDROGRAPH!B2239),0)</f>
        <v>0</v>
      </c>
      <c r="D2239" s="132">
        <f t="shared" si="138"/>
        <v>0</v>
      </c>
      <c r="E2239" s="162">
        <f t="shared" si="140"/>
        <v>0</v>
      </c>
      <c r="F2239" s="162">
        <f t="shared" si="141"/>
        <v>0</v>
      </c>
      <c r="G2239" s="162">
        <f>FINTERP(REFERENCE!$W$17:$W$67,REFERENCE!$V$17:$V$67,HYDROGRAPH!F2239)</f>
        <v>0</v>
      </c>
      <c r="H2239" s="132">
        <f>(F2239-G2239)/2*REFERENCE!$P$19</f>
        <v>0</v>
      </c>
      <c r="I2239">
        <f>(FINTERP('STAGE-STORAGE'!$D$4:$D$54,'STAGE-STORAGE'!$A$4:$A$54,H2239))</f>
        <v>0</v>
      </c>
    </row>
    <row r="2240" spans="1:9" x14ac:dyDescent="0.25">
      <c r="A2240">
        <v>2237</v>
      </c>
      <c r="B2240" s="132">
        <f t="shared" si="139"/>
        <v>372.66666666666663</v>
      </c>
      <c r="C2240" s="162">
        <f>IF(B2240&lt;(MAX(USER_INPUT!$J$14:$J$2000)),FINTERP(USER_INPUT!$J$14:$J$2000,USER_INPUT!$K$14:$K$2000,HYDROGRAPH!B2240),0)</f>
        <v>0</v>
      </c>
      <c r="D2240" s="132">
        <f t="shared" si="138"/>
        <v>0</v>
      </c>
      <c r="E2240" s="162">
        <f t="shared" si="140"/>
        <v>0</v>
      </c>
      <c r="F2240" s="162">
        <f t="shared" si="141"/>
        <v>0</v>
      </c>
      <c r="G2240" s="162">
        <f>FINTERP(REFERENCE!$W$17:$W$67,REFERENCE!$V$17:$V$67,HYDROGRAPH!F2240)</f>
        <v>0</v>
      </c>
      <c r="H2240" s="132">
        <f>(F2240-G2240)/2*REFERENCE!$P$19</f>
        <v>0</v>
      </c>
      <c r="I2240">
        <f>(FINTERP('STAGE-STORAGE'!$D$4:$D$54,'STAGE-STORAGE'!$A$4:$A$54,H2240))</f>
        <v>0</v>
      </c>
    </row>
    <row r="2241" spans="1:9" x14ac:dyDescent="0.25">
      <c r="A2241">
        <v>2238</v>
      </c>
      <c r="B2241" s="132">
        <f t="shared" si="139"/>
        <v>372.83333333333331</v>
      </c>
      <c r="C2241" s="162">
        <f>IF(B2241&lt;(MAX(USER_INPUT!$J$14:$J$2000)),FINTERP(USER_INPUT!$J$14:$J$2000,USER_INPUT!$K$14:$K$2000,HYDROGRAPH!B2241),0)</f>
        <v>0</v>
      </c>
      <c r="D2241" s="132">
        <f t="shared" si="138"/>
        <v>0</v>
      </c>
      <c r="E2241" s="162">
        <f t="shared" si="140"/>
        <v>0</v>
      </c>
      <c r="F2241" s="162">
        <f t="shared" si="141"/>
        <v>0</v>
      </c>
      <c r="G2241" s="162">
        <f>FINTERP(REFERENCE!$W$17:$W$67,REFERENCE!$V$17:$V$67,HYDROGRAPH!F2241)</f>
        <v>0</v>
      </c>
      <c r="H2241" s="132">
        <f>(F2241-G2241)/2*REFERENCE!$P$19</f>
        <v>0</v>
      </c>
      <c r="I2241">
        <f>(FINTERP('STAGE-STORAGE'!$D$4:$D$54,'STAGE-STORAGE'!$A$4:$A$54,H2241))</f>
        <v>0</v>
      </c>
    </row>
    <row r="2242" spans="1:9" x14ac:dyDescent="0.25">
      <c r="A2242">
        <v>2239</v>
      </c>
      <c r="B2242" s="132">
        <f t="shared" si="139"/>
        <v>373</v>
      </c>
      <c r="C2242" s="162">
        <f>IF(B2242&lt;(MAX(USER_INPUT!$J$14:$J$2000)),FINTERP(USER_INPUT!$J$14:$J$2000,USER_INPUT!$K$14:$K$2000,HYDROGRAPH!B2242),0)</f>
        <v>0</v>
      </c>
      <c r="D2242" s="132">
        <f t="shared" si="138"/>
        <v>0</v>
      </c>
      <c r="E2242" s="162">
        <f t="shared" si="140"/>
        <v>0</v>
      </c>
      <c r="F2242" s="162">
        <f t="shared" si="141"/>
        <v>0</v>
      </c>
      <c r="G2242" s="162">
        <f>FINTERP(REFERENCE!$W$17:$W$67,REFERENCE!$V$17:$V$67,HYDROGRAPH!F2242)</f>
        <v>0</v>
      </c>
      <c r="H2242" s="132">
        <f>(F2242-G2242)/2*REFERENCE!$P$19</f>
        <v>0</v>
      </c>
      <c r="I2242">
        <f>(FINTERP('STAGE-STORAGE'!$D$4:$D$54,'STAGE-STORAGE'!$A$4:$A$54,H2242))</f>
        <v>0</v>
      </c>
    </row>
    <row r="2243" spans="1:9" x14ac:dyDescent="0.25">
      <c r="A2243">
        <v>2240</v>
      </c>
      <c r="B2243" s="132">
        <f t="shared" si="139"/>
        <v>373.16666666666663</v>
      </c>
      <c r="C2243" s="162">
        <f>IF(B2243&lt;(MAX(USER_INPUT!$J$14:$J$2000)),FINTERP(USER_INPUT!$J$14:$J$2000,USER_INPUT!$K$14:$K$2000,HYDROGRAPH!B2243),0)</f>
        <v>0</v>
      </c>
      <c r="D2243" s="132">
        <f t="shared" si="138"/>
        <v>0</v>
      </c>
      <c r="E2243" s="162">
        <f t="shared" si="140"/>
        <v>0</v>
      </c>
      <c r="F2243" s="162">
        <f t="shared" si="141"/>
        <v>0</v>
      </c>
      <c r="G2243" s="162">
        <f>FINTERP(REFERENCE!$W$17:$W$67,REFERENCE!$V$17:$V$67,HYDROGRAPH!F2243)</f>
        <v>0</v>
      </c>
      <c r="H2243" s="132">
        <f>(F2243-G2243)/2*REFERENCE!$P$19</f>
        <v>0</v>
      </c>
      <c r="I2243">
        <f>(FINTERP('STAGE-STORAGE'!$D$4:$D$54,'STAGE-STORAGE'!$A$4:$A$54,H2243))</f>
        <v>0</v>
      </c>
    </row>
    <row r="2244" spans="1:9" x14ac:dyDescent="0.25">
      <c r="A2244">
        <v>2241</v>
      </c>
      <c r="B2244" s="132">
        <f t="shared" si="139"/>
        <v>373.33333333333331</v>
      </c>
      <c r="C2244" s="162">
        <f>IF(B2244&lt;(MAX(USER_INPUT!$J$14:$J$2000)),FINTERP(USER_INPUT!$J$14:$J$2000,USER_INPUT!$K$14:$K$2000,HYDROGRAPH!B2244),0)</f>
        <v>0</v>
      </c>
      <c r="D2244" s="132">
        <f t="shared" si="138"/>
        <v>0</v>
      </c>
      <c r="E2244" s="162">
        <f t="shared" si="140"/>
        <v>0</v>
      </c>
      <c r="F2244" s="162">
        <f t="shared" si="141"/>
        <v>0</v>
      </c>
      <c r="G2244" s="162">
        <f>FINTERP(REFERENCE!$W$17:$W$67,REFERENCE!$V$17:$V$67,HYDROGRAPH!F2244)</f>
        <v>0</v>
      </c>
      <c r="H2244" s="132">
        <f>(F2244-G2244)/2*REFERENCE!$P$19</f>
        <v>0</v>
      </c>
      <c r="I2244">
        <f>(FINTERP('STAGE-STORAGE'!$D$4:$D$54,'STAGE-STORAGE'!$A$4:$A$54,H2244))</f>
        <v>0</v>
      </c>
    </row>
    <row r="2245" spans="1:9" x14ac:dyDescent="0.25">
      <c r="A2245">
        <v>2242</v>
      </c>
      <c r="B2245" s="132">
        <f t="shared" si="139"/>
        <v>373.5</v>
      </c>
      <c r="C2245" s="162">
        <f>IF(B2245&lt;(MAX(USER_INPUT!$J$14:$J$2000)),FINTERP(USER_INPUT!$J$14:$J$2000,USER_INPUT!$K$14:$K$2000,HYDROGRAPH!B2245),0)</f>
        <v>0</v>
      </c>
      <c r="D2245" s="132">
        <f t="shared" ref="D2245:D2308" si="142">C2245+C2246</f>
        <v>0</v>
      </c>
      <c r="E2245" s="162">
        <f t="shared" si="140"/>
        <v>0</v>
      </c>
      <c r="F2245" s="162">
        <f t="shared" si="141"/>
        <v>0</v>
      </c>
      <c r="G2245" s="162">
        <f>FINTERP(REFERENCE!$W$17:$W$67,REFERENCE!$V$17:$V$67,HYDROGRAPH!F2245)</f>
        <v>0</v>
      </c>
      <c r="H2245" s="132">
        <f>(F2245-G2245)/2*REFERENCE!$P$19</f>
        <v>0</v>
      </c>
      <c r="I2245">
        <f>(FINTERP('STAGE-STORAGE'!$D$4:$D$54,'STAGE-STORAGE'!$A$4:$A$54,H2245))</f>
        <v>0</v>
      </c>
    </row>
    <row r="2246" spans="1:9" x14ac:dyDescent="0.25">
      <c r="A2246">
        <v>2243</v>
      </c>
      <c r="B2246" s="132">
        <f t="shared" si="139"/>
        <v>373.66666666666663</v>
      </c>
      <c r="C2246" s="162">
        <f>IF(B2246&lt;(MAX(USER_INPUT!$J$14:$J$2000)),FINTERP(USER_INPUT!$J$14:$J$2000,USER_INPUT!$K$14:$K$2000,HYDROGRAPH!B2246),0)</f>
        <v>0</v>
      </c>
      <c r="D2246" s="132">
        <f t="shared" si="142"/>
        <v>0</v>
      </c>
      <c r="E2246" s="162">
        <f t="shared" si="140"/>
        <v>0</v>
      </c>
      <c r="F2246" s="162">
        <f t="shared" si="141"/>
        <v>0</v>
      </c>
      <c r="G2246" s="162">
        <f>FINTERP(REFERENCE!$W$17:$W$67,REFERENCE!$V$17:$V$67,HYDROGRAPH!F2246)</f>
        <v>0</v>
      </c>
      <c r="H2246" s="132">
        <f>(F2246-G2246)/2*REFERENCE!$P$19</f>
        <v>0</v>
      </c>
      <c r="I2246">
        <f>(FINTERP('STAGE-STORAGE'!$D$4:$D$54,'STAGE-STORAGE'!$A$4:$A$54,H2246))</f>
        <v>0</v>
      </c>
    </row>
    <row r="2247" spans="1:9" x14ac:dyDescent="0.25">
      <c r="A2247">
        <v>2244</v>
      </c>
      <c r="B2247" s="132">
        <f t="shared" ref="B2247:B2310" si="143">$B$5*A2246</f>
        <v>373.83333333333331</v>
      </c>
      <c r="C2247" s="162">
        <f>IF(B2247&lt;(MAX(USER_INPUT!$J$14:$J$2000)),FINTERP(USER_INPUT!$J$14:$J$2000,USER_INPUT!$K$14:$K$2000,HYDROGRAPH!B2247),0)</f>
        <v>0</v>
      </c>
      <c r="D2247" s="132">
        <f t="shared" si="142"/>
        <v>0</v>
      </c>
      <c r="E2247" s="162">
        <f t="shared" si="140"/>
        <v>0</v>
      </c>
      <c r="F2247" s="162">
        <f t="shared" si="141"/>
        <v>0</v>
      </c>
      <c r="G2247" s="162">
        <f>FINTERP(REFERENCE!$W$17:$W$67,REFERENCE!$V$17:$V$67,HYDROGRAPH!F2247)</f>
        <v>0</v>
      </c>
      <c r="H2247" s="132">
        <f>(F2247-G2247)/2*REFERENCE!$P$19</f>
        <v>0</v>
      </c>
      <c r="I2247">
        <f>(FINTERP('STAGE-STORAGE'!$D$4:$D$54,'STAGE-STORAGE'!$A$4:$A$54,H2247))</f>
        <v>0</v>
      </c>
    </row>
    <row r="2248" spans="1:9" x14ac:dyDescent="0.25">
      <c r="A2248">
        <v>2245</v>
      </c>
      <c r="B2248" s="132">
        <f t="shared" si="143"/>
        <v>374</v>
      </c>
      <c r="C2248" s="162">
        <f>IF(B2248&lt;(MAX(USER_INPUT!$J$14:$J$2000)),FINTERP(USER_INPUT!$J$14:$J$2000,USER_INPUT!$K$14:$K$2000,HYDROGRAPH!B2248),0)</f>
        <v>0</v>
      </c>
      <c r="D2248" s="132">
        <f t="shared" si="142"/>
        <v>0</v>
      </c>
      <c r="E2248" s="162">
        <f t="shared" si="140"/>
        <v>0</v>
      </c>
      <c r="F2248" s="162">
        <f t="shared" si="141"/>
        <v>0</v>
      </c>
      <c r="G2248" s="162">
        <f>FINTERP(REFERENCE!$W$17:$W$67,REFERENCE!$V$17:$V$67,HYDROGRAPH!F2248)</f>
        <v>0</v>
      </c>
      <c r="H2248" s="132">
        <f>(F2248-G2248)/2*REFERENCE!$P$19</f>
        <v>0</v>
      </c>
      <c r="I2248">
        <f>(FINTERP('STAGE-STORAGE'!$D$4:$D$54,'STAGE-STORAGE'!$A$4:$A$54,H2248))</f>
        <v>0</v>
      </c>
    </row>
    <row r="2249" spans="1:9" x14ac:dyDescent="0.25">
      <c r="A2249">
        <v>2246</v>
      </c>
      <c r="B2249" s="132">
        <f t="shared" si="143"/>
        <v>374.16666666666663</v>
      </c>
      <c r="C2249" s="162">
        <f>IF(B2249&lt;(MAX(USER_INPUT!$J$14:$J$2000)),FINTERP(USER_INPUT!$J$14:$J$2000,USER_INPUT!$K$14:$K$2000,HYDROGRAPH!B2249),0)</f>
        <v>0</v>
      </c>
      <c r="D2249" s="132">
        <f t="shared" si="142"/>
        <v>0</v>
      </c>
      <c r="E2249" s="162">
        <f t="shared" ref="E2249:E2312" si="144">F2248-(2*G2248)</f>
        <v>0</v>
      </c>
      <c r="F2249" s="162">
        <f t="shared" ref="F2249:F2312" si="145">D2249+E2249</f>
        <v>0</v>
      </c>
      <c r="G2249" s="162">
        <f>FINTERP(REFERENCE!$W$17:$W$67,REFERENCE!$V$17:$V$67,HYDROGRAPH!F2249)</f>
        <v>0</v>
      </c>
      <c r="H2249" s="132">
        <f>(F2249-G2249)/2*REFERENCE!$P$19</f>
        <v>0</v>
      </c>
      <c r="I2249">
        <f>(FINTERP('STAGE-STORAGE'!$D$4:$D$54,'STAGE-STORAGE'!$A$4:$A$54,H2249))</f>
        <v>0</v>
      </c>
    </row>
    <row r="2250" spans="1:9" x14ac:dyDescent="0.25">
      <c r="A2250">
        <v>2247</v>
      </c>
      <c r="B2250" s="132">
        <f t="shared" si="143"/>
        <v>374.33333333333331</v>
      </c>
      <c r="C2250" s="162">
        <f>IF(B2250&lt;(MAX(USER_INPUT!$J$14:$J$2000)),FINTERP(USER_INPUT!$J$14:$J$2000,USER_INPUT!$K$14:$K$2000,HYDROGRAPH!B2250),0)</f>
        <v>0</v>
      </c>
      <c r="D2250" s="132">
        <f t="shared" si="142"/>
        <v>0</v>
      </c>
      <c r="E2250" s="162">
        <f t="shared" si="144"/>
        <v>0</v>
      </c>
      <c r="F2250" s="162">
        <f t="shared" si="145"/>
        <v>0</v>
      </c>
      <c r="G2250" s="162">
        <f>FINTERP(REFERENCE!$W$17:$W$67,REFERENCE!$V$17:$V$67,HYDROGRAPH!F2250)</f>
        <v>0</v>
      </c>
      <c r="H2250" s="132">
        <f>(F2250-G2250)/2*REFERENCE!$P$19</f>
        <v>0</v>
      </c>
      <c r="I2250">
        <f>(FINTERP('STAGE-STORAGE'!$D$4:$D$54,'STAGE-STORAGE'!$A$4:$A$54,H2250))</f>
        <v>0</v>
      </c>
    </row>
    <row r="2251" spans="1:9" x14ac:dyDescent="0.25">
      <c r="A2251">
        <v>2248</v>
      </c>
      <c r="B2251" s="132">
        <f t="shared" si="143"/>
        <v>374.5</v>
      </c>
      <c r="C2251" s="162">
        <f>IF(B2251&lt;(MAX(USER_INPUT!$J$14:$J$2000)),FINTERP(USER_INPUT!$J$14:$J$2000,USER_INPUT!$K$14:$K$2000,HYDROGRAPH!B2251),0)</f>
        <v>0</v>
      </c>
      <c r="D2251" s="132">
        <f t="shared" si="142"/>
        <v>0</v>
      </c>
      <c r="E2251" s="162">
        <f t="shared" si="144"/>
        <v>0</v>
      </c>
      <c r="F2251" s="162">
        <f t="shared" si="145"/>
        <v>0</v>
      </c>
      <c r="G2251" s="162">
        <f>FINTERP(REFERENCE!$W$17:$W$67,REFERENCE!$V$17:$V$67,HYDROGRAPH!F2251)</f>
        <v>0</v>
      </c>
      <c r="H2251" s="132">
        <f>(F2251-G2251)/2*REFERENCE!$P$19</f>
        <v>0</v>
      </c>
      <c r="I2251">
        <f>(FINTERP('STAGE-STORAGE'!$D$4:$D$54,'STAGE-STORAGE'!$A$4:$A$54,H2251))</f>
        <v>0</v>
      </c>
    </row>
    <row r="2252" spans="1:9" x14ac:dyDescent="0.25">
      <c r="A2252">
        <v>2249</v>
      </c>
      <c r="B2252" s="132">
        <f t="shared" si="143"/>
        <v>374.66666666666663</v>
      </c>
      <c r="C2252" s="162">
        <f>IF(B2252&lt;(MAX(USER_INPUT!$J$14:$J$2000)),FINTERP(USER_INPUT!$J$14:$J$2000,USER_INPUT!$K$14:$K$2000,HYDROGRAPH!B2252),0)</f>
        <v>0</v>
      </c>
      <c r="D2252" s="132">
        <f t="shared" si="142"/>
        <v>0</v>
      </c>
      <c r="E2252" s="162">
        <f t="shared" si="144"/>
        <v>0</v>
      </c>
      <c r="F2252" s="162">
        <f t="shared" si="145"/>
        <v>0</v>
      </c>
      <c r="G2252" s="162">
        <f>FINTERP(REFERENCE!$W$17:$W$67,REFERENCE!$V$17:$V$67,HYDROGRAPH!F2252)</f>
        <v>0</v>
      </c>
      <c r="H2252" s="132">
        <f>(F2252-G2252)/2*REFERENCE!$P$19</f>
        <v>0</v>
      </c>
      <c r="I2252">
        <f>(FINTERP('STAGE-STORAGE'!$D$4:$D$54,'STAGE-STORAGE'!$A$4:$A$54,H2252))</f>
        <v>0</v>
      </c>
    </row>
    <row r="2253" spans="1:9" x14ac:dyDescent="0.25">
      <c r="A2253">
        <v>2250</v>
      </c>
      <c r="B2253" s="132">
        <f t="shared" si="143"/>
        <v>374.83333333333331</v>
      </c>
      <c r="C2253" s="162">
        <f>IF(B2253&lt;(MAX(USER_INPUT!$J$14:$J$2000)),FINTERP(USER_INPUT!$J$14:$J$2000,USER_INPUT!$K$14:$K$2000,HYDROGRAPH!B2253),0)</f>
        <v>0</v>
      </c>
      <c r="D2253" s="132">
        <f t="shared" si="142"/>
        <v>0</v>
      </c>
      <c r="E2253" s="162">
        <f t="shared" si="144"/>
        <v>0</v>
      </c>
      <c r="F2253" s="162">
        <f t="shared" si="145"/>
        <v>0</v>
      </c>
      <c r="G2253" s="162">
        <f>FINTERP(REFERENCE!$W$17:$W$67,REFERENCE!$V$17:$V$67,HYDROGRAPH!F2253)</f>
        <v>0</v>
      </c>
      <c r="H2253" s="132">
        <f>(F2253-G2253)/2*REFERENCE!$P$19</f>
        <v>0</v>
      </c>
      <c r="I2253">
        <f>(FINTERP('STAGE-STORAGE'!$D$4:$D$54,'STAGE-STORAGE'!$A$4:$A$54,H2253))</f>
        <v>0</v>
      </c>
    </row>
    <row r="2254" spans="1:9" x14ac:dyDescent="0.25">
      <c r="A2254">
        <v>2251</v>
      </c>
      <c r="B2254" s="132">
        <f t="shared" si="143"/>
        <v>375</v>
      </c>
      <c r="C2254" s="162">
        <f>IF(B2254&lt;(MAX(USER_INPUT!$J$14:$J$2000)),FINTERP(USER_INPUT!$J$14:$J$2000,USER_INPUT!$K$14:$K$2000,HYDROGRAPH!B2254),0)</f>
        <v>0</v>
      </c>
      <c r="D2254" s="132">
        <f t="shared" si="142"/>
        <v>0</v>
      </c>
      <c r="E2254" s="162">
        <f t="shared" si="144"/>
        <v>0</v>
      </c>
      <c r="F2254" s="162">
        <f t="shared" si="145"/>
        <v>0</v>
      </c>
      <c r="G2254" s="162">
        <f>FINTERP(REFERENCE!$W$17:$W$67,REFERENCE!$V$17:$V$67,HYDROGRAPH!F2254)</f>
        <v>0</v>
      </c>
      <c r="H2254" s="132">
        <f>(F2254-G2254)/2*REFERENCE!$P$19</f>
        <v>0</v>
      </c>
      <c r="I2254">
        <f>(FINTERP('STAGE-STORAGE'!$D$4:$D$54,'STAGE-STORAGE'!$A$4:$A$54,H2254))</f>
        <v>0</v>
      </c>
    </row>
    <row r="2255" spans="1:9" x14ac:dyDescent="0.25">
      <c r="A2255">
        <v>2252</v>
      </c>
      <c r="B2255" s="132">
        <f t="shared" si="143"/>
        <v>375.16666666666663</v>
      </c>
      <c r="C2255" s="162">
        <f>IF(B2255&lt;(MAX(USER_INPUT!$J$14:$J$2000)),FINTERP(USER_INPUT!$J$14:$J$2000,USER_INPUT!$K$14:$K$2000,HYDROGRAPH!B2255),0)</f>
        <v>0</v>
      </c>
      <c r="D2255" s="132">
        <f t="shared" si="142"/>
        <v>0</v>
      </c>
      <c r="E2255" s="162">
        <f t="shared" si="144"/>
        <v>0</v>
      </c>
      <c r="F2255" s="162">
        <f t="shared" si="145"/>
        <v>0</v>
      </c>
      <c r="G2255" s="162">
        <f>FINTERP(REFERENCE!$W$17:$W$67,REFERENCE!$V$17:$V$67,HYDROGRAPH!F2255)</f>
        <v>0</v>
      </c>
      <c r="H2255" s="132">
        <f>(F2255-G2255)/2*REFERENCE!$P$19</f>
        <v>0</v>
      </c>
      <c r="I2255">
        <f>(FINTERP('STAGE-STORAGE'!$D$4:$D$54,'STAGE-STORAGE'!$A$4:$A$54,H2255))</f>
        <v>0</v>
      </c>
    </row>
    <row r="2256" spans="1:9" x14ac:dyDescent="0.25">
      <c r="A2256">
        <v>2253</v>
      </c>
      <c r="B2256" s="132">
        <f t="shared" si="143"/>
        <v>375.33333333333331</v>
      </c>
      <c r="C2256" s="162">
        <f>IF(B2256&lt;(MAX(USER_INPUT!$J$14:$J$2000)),FINTERP(USER_INPUT!$J$14:$J$2000,USER_INPUT!$K$14:$K$2000,HYDROGRAPH!B2256),0)</f>
        <v>0</v>
      </c>
      <c r="D2256" s="132">
        <f t="shared" si="142"/>
        <v>0</v>
      </c>
      <c r="E2256" s="162">
        <f t="shared" si="144"/>
        <v>0</v>
      </c>
      <c r="F2256" s="162">
        <f t="shared" si="145"/>
        <v>0</v>
      </c>
      <c r="G2256" s="162">
        <f>FINTERP(REFERENCE!$W$17:$W$67,REFERENCE!$V$17:$V$67,HYDROGRAPH!F2256)</f>
        <v>0</v>
      </c>
      <c r="H2256" s="132">
        <f>(F2256-G2256)/2*REFERENCE!$P$19</f>
        <v>0</v>
      </c>
      <c r="I2256">
        <f>(FINTERP('STAGE-STORAGE'!$D$4:$D$54,'STAGE-STORAGE'!$A$4:$A$54,H2256))</f>
        <v>0</v>
      </c>
    </row>
    <row r="2257" spans="1:9" x14ac:dyDescent="0.25">
      <c r="A2257">
        <v>2254</v>
      </c>
      <c r="B2257" s="132">
        <f t="shared" si="143"/>
        <v>375.5</v>
      </c>
      <c r="C2257" s="162">
        <f>IF(B2257&lt;(MAX(USER_INPUT!$J$14:$J$2000)),FINTERP(USER_INPUT!$J$14:$J$2000,USER_INPUT!$K$14:$K$2000,HYDROGRAPH!B2257),0)</f>
        <v>0</v>
      </c>
      <c r="D2257" s="132">
        <f t="shared" si="142"/>
        <v>0</v>
      </c>
      <c r="E2257" s="162">
        <f t="shared" si="144"/>
        <v>0</v>
      </c>
      <c r="F2257" s="162">
        <f t="shared" si="145"/>
        <v>0</v>
      </c>
      <c r="G2257" s="162">
        <f>FINTERP(REFERENCE!$W$17:$W$67,REFERENCE!$V$17:$V$67,HYDROGRAPH!F2257)</f>
        <v>0</v>
      </c>
      <c r="H2257" s="132">
        <f>(F2257-G2257)/2*REFERENCE!$P$19</f>
        <v>0</v>
      </c>
      <c r="I2257">
        <f>(FINTERP('STAGE-STORAGE'!$D$4:$D$54,'STAGE-STORAGE'!$A$4:$A$54,H2257))</f>
        <v>0</v>
      </c>
    </row>
    <row r="2258" spans="1:9" x14ac:dyDescent="0.25">
      <c r="A2258">
        <v>2255</v>
      </c>
      <c r="B2258" s="132">
        <f t="shared" si="143"/>
        <v>375.66666666666663</v>
      </c>
      <c r="C2258" s="162">
        <f>IF(B2258&lt;(MAX(USER_INPUT!$J$14:$J$2000)),FINTERP(USER_INPUT!$J$14:$J$2000,USER_INPUT!$K$14:$K$2000,HYDROGRAPH!B2258),0)</f>
        <v>0</v>
      </c>
      <c r="D2258" s="132">
        <f t="shared" si="142"/>
        <v>0</v>
      </c>
      <c r="E2258" s="162">
        <f t="shared" si="144"/>
        <v>0</v>
      </c>
      <c r="F2258" s="162">
        <f t="shared" si="145"/>
        <v>0</v>
      </c>
      <c r="G2258" s="162">
        <f>FINTERP(REFERENCE!$W$17:$W$67,REFERENCE!$V$17:$V$67,HYDROGRAPH!F2258)</f>
        <v>0</v>
      </c>
      <c r="H2258" s="132">
        <f>(F2258-G2258)/2*REFERENCE!$P$19</f>
        <v>0</v>
      </c>
      <c r="I2258">
        <f>(FINTERP('STAGE-STORAGE'!$D$4:$D$54,'STAGE-STORAGE'!$A$4:$A$54,H2258))</f>
        <v>0</v>
      </c>
    </row>
    <row r="2259" spans="1:9" x14ac:dyDescent="0.25">
      <c r="A2259">
        <v>2256</v>
      </c>
      <c r="B2259" s="132">
        <f t="shared" si="143"/>
        <v>375.83333333333331</v>
      </c>
      <c r="C2259" s="162">
        <f>IF(B2259&lt;(MAX(USER_INPUT!$J$14:$J$2000)),FINTERP(USER_INPUT!$J$14:$J$2000,USER_INPUT!$K$14:$K$2000,HYDROGRAPH!B2259),0)</f>
        <v>0</v>
      </c>
      <c r="D2259" s="132">
        <f t="shared" si="142"/>
        <v>0</v>
      </c>
      <c r="E2259" s="162">
        <f t="shared" si="144"/>
        <v>0</v>
      </c>
      <c r="F2259" s="162">
        <f t="shared" si="145"/>
        <v>0</v>
      </c>
      <c r="G2259" s="162">
        <f>FINTERP(REFERENCE!$W$17:$W$67,REFERENCE!$V$17:$V$67,HYDROGRAPH!F2259)</f>
        <v>0</v>
      </c>
      <c r="H2259" s="132">
        <f>(F2259-G2259)/2*REFERENCE!$P$19</f>
        <v>0</v>
      </c>
      <c r="I2259">
        <f>(FINTERP('STAGE-STORAGE'!$D$4:$D$54,'STAGE-STORAGE'!$A$4:$A$54,H2259))</f>
        <v>0</v>
      </c>
    </row>
    <row r="2260" spans="1:9" x14ac:dyDescent="0.25">
      <c r="A2260">
        <v>2257</v>
      </c>
      <c r="B2260" s="132">
        <f t="shared" si="143"/>
        <v>376</v>
      </c>
      <c r="C2260" s="162">
        <f>IF(B2260&lt;(MAX(USER_INPUT!$J$14:$J$2000)),FINTERP(USER_INPUT!$J$14:$J$2000,USER_INPUT!$K$14:$K$2000,HYDROGRAPH!B2260),0)</f>
        <v>0</v>
      </c>
      <c r="D2260" s="132">
        <f t="shared" si="142"/>
        <v>0</v>
      </c>
      <c r="E2260" s="162">
        <f t="shared" si="144"/>
        <v>0</v>
      </c>
      <c r="F2260" s="162">
        <f t="shared" si="145"/>
        <v>0</v>
      </c>
      <c r="G2260" s="162">
        <f>FINTERP(REFERENCE!$W$17:$W$67,REFERENCE!$V$17:$V$67,HYDROGRAPH!F2260)</f>
        <v>0</v>
      </c>
      <c r="H2260" s="132">
        <f>(F2260-G2260)/2*REFERENCE!$P$19</f>
        <v>0</v>
      </c>
      <c r="I2260">
        <f>(FINTERP('STAGE-STORAGE'!$D$4:$D$54,'STAGE-STORAGE'!$A$4:$A$54,H2260))</f>
        <v>0</v>
      </c>
    </row>
    <row r="2261" spans="1:9" x14ac:dyDescent="0.25">
      <c r="A2261">
        <v>2258</v>
      </c>
      <c r="B2261" s="132">
        <f t="shared" si="143"/>
        <v>376.16666666666663</v>
      </c>
      <c r="C2261" s="162">
        <f>IF(B2261&lt;(MAX(USER_INPUT!$J$14:$J$2000)),FINTERP(USER_INPUT!$J$14:$J$2000,USER_INPUT!$K$14:$K$2000,HYDROGRAPH!B2261),0)</f>
        <v>0</v>
      </c>
      <c r="D2261" s="132">
        <f t="shared" si="142"/>
        <v>0</v>
      </c>
      <c r="E2261" s="162">
        <f t="shared" si="144"/>
        <v>0</v>
      </c>
      <c r="F2261" s="162">
        <f t="shared" si="145"/>
        <v>0</v>
      </c>
      <c r="G2261" s="162">
        <f>FINTERP(REFERENCE!$W$17:$W$67,REFERENCE!$V$17:$V$67,HYDROGRAPH!F2261)</f>
        <v>0</v>
      </c>
      <c r="H2261" s="132">
        <f>(F2261-G2261)/2*REFERENCE!$P$19</f>
        <v>0</v>
      </c>
      <c r="I2261">
        <f>(FINTERP('STAGE-STORAGE'!$D$4:$D$54,'STAGE-STORAGE'!$A$4:$A$54,H2261))</f>
        <v>0</v>
      </c>
    </row>
    <row r="2262" spans="1:9" x14ac:dyDescent="0.25">
      <c r="A2262">
        <v>2259</v>
      </c>
      <c r="B2262" s="132">
        <f t="shared" si="143"/>
        <v>376.33333333333331</v>
      </c>
      <c r="C2262" s="162">
        <f>IF(B2262&lt;(MAX(USER_INPUT!$J$14:$J$2000)),FINTERP(USER_INPUT!$J$14:$J$2000,USER_INPUT!$K$14:$K$2000,HYDROGRAPH!B2262),0)</f>
        <v>0</v>
      </c>
      <c r="D2262" s="132">
        <f t="shared" si="142"/>
        <v>0</v>
      </c>
      <c r="E2262" s="162">
        <f t="shared" si="144"/>
        <v>0</v>
      </c>
      <c r="F2262" s="162">
        <f t="shared" si="145"/>
        <v>0</v>
      </c>
      <c r="G2262" s="162">
        <f>FINTERP(REFERENCE!$W$17:$W$67,REFERENCE!$V$17:$V$67,HYDROGRAPH!F2262)</f>
        <v>0</v>
      </c>
      <c r="H2262" s="132">
        <f>(F2262-G2262)/2*REFERENCE!$P$19</f>
        <v>0</v>
      </c>
      <c r="I2262">
        <f>(FINTERP('STAGE-STORAGE'!$D$4:$D$54,'STAGE-STORAGE'!$A$4:$A$54,H2262))</f>
        <v>0</v>
      </c>
    </row>
    <row r="2263" spans="1:9" x14ac:dyDescent="0.25">
      <c r="A2263">
        <v>2260</v>
      </c>
      <c r="B2263" s="132">
        <f t="shared" si="143"/>
        <v>376.5</v>
      </c>
      <c r="C2263" s="162">
        <f>IF(B2263&lt;(MAX(USER_INPUT!$J$14:$J$2000)),FINTERP(USER_INPUT!$J$14:$J$2000,USER_INPUT!$K$14:$K$2000,HYDROGRAPH!B2263),0)</f>
        <v>0</v>
      </c>
      <c r="D2263" s="132">
        <f t="shared" si="142"/>
        <v>0</v>
      </c>
      <c r="E2263" s="162">
        <f t="shared" si="144"/>
        <v>0</v>
      </c>
      <c r="F2263" s="162">
        <f t="shared" si="145"/>
        <v>0</v>
      </c>
      <c r="G2263" s="162">
        <f>FINTERP(REFERENCE!$W$17:$W$67,REFERENCE!$V$17:$V$67,HYDROGRAPH!F2263)</f>
        <v>0</v>
      </c>
      <c r="H2263" s="132">
        <f>(F2263-G2263)/2*REFERENCE!$P$19</f>
        <v>0</v>
      </c>
      <c r="I2263">
        <f>(FINTERP('STAGE-STORAGE'!$D$4:$D$54,'STAGE-STORAGE'!$A$4:$A$54,H2263))</f>
        <v>0</v>
      </c>
    </row>
    <row r="2264" spans="1:9" x14ac:dyDescent="0.25">
      <c r="A2264">
        <v>2261</v>
      </c>
      <c r="B2264" s="132">
        <f t="shared" si="143"/>
        <v>376.66666666666663</v>
      </c>
      <c r="C2264" s="162">
        <f>IF(B2264&lt;(MAX(USER_INPUT!$J$14:$J$2000)),FINTERP(USER_INPUT!$J$14:$J$2000,USER_INPUT!$K$14:$K$2000,HYDROGRAPH!B2264),0)</f>
        <v>0</v>
      </c>
      <c r="D2264" s="132">
        <f t="shared" si="142"/>
        <v>0</v>
      </c>
      <c r="E2264" s="162">
        <f t="shared" si="144"/>
        <v>0</v>
      </c>
      <c r="F2264" s="162">
        <f t="shared" si="145"/>
        <v>0</v>
      </c>
      <c r="G2264" s="162">
        <f>FINTERP(REFERENCE!$W$17:$W$67,REFERENCE!$V$17:$V$67,HYDROGRAPH!F2264)</f>
        <v>0</v>
      </c>
      <c r="H2264" s="132">
        <f>(F2264-G2264)/2*REFERENCE!$P$19</f>
        <v>0</v>
      </c>
      <c r="I2264">
        <f>(FINTERP('STAGE-STORAGE'!$D$4:$D$54,'STAGE-STORAGE'!$A$4:$A$54,H2264))</f>
        <v>0</v>
      </c>
    </row>
    <row r="2265" spans="1:9" x14ac:dyDescent="0.25">
      <c r="A2265">
        <v>2262</v>
      </c>
      <c r="B2265" s="132">
        <f t="shared" si="143"/>
        <v>376.83333333333331</v>
      </c>
      <c r="C2265" s="162">
        <f>IF(B2265&lt;(MAX(USER_INPUT!$J$14:$J$2000)),FINTERP(USER_INPUT!$J$14:$J$2000,USER_INPUT!$K$14:$K$2000,HYDROGRAPH!B2265),0)</f>
        <v>0</v>
      </c>
      <c r="D2265" s="132">
        <f t="shared" si="142"/>
        <v>0</v>
      </c>
      <c r="E2265" s="162">
        <f t="shared" si="144"/>
        <v>0</v>
      </c>
      <c r="F2265" s="162">
        <f t="shared" si="145"/>
        <v>0</v>
      </c>
      <c r="G2265" s="162">
        <f>FINTERP(REFERENCE!$W$17:$W$67,REFERENCE!$V$17:$V$67,HYDROGRAPH!F2265)</f>
        <v>0</v>
      </c>
      <c r="H2265" s="132">
        <f>(F2265-G2265)/2*REFERENCE!$P$19</f>
        <v>0</v>
      </c>
      <c r="I2265">
        <f>(FINTERP('STAGE-STORAGE'!$D$4:$D$54,'STAGE-STORAGE'!$A$4:$A$54,H2265))</f>
        <v>0</v>
      </c>
    </row>
    <row r="2266" spans="1:9" x14ac:dyDescent="0.25">
      <c r="A2266">
        <v>2263</v>
      </c>
      <c r="B2266" s="132">
        <f t="shared" si="143"/>
        <v>377</v>
      </c>
      <c r="C2266" s="162">
        <f>IF(B2266&lt;(MAX(USER_INPUT!$J$14:$J$2000)),FINTERP(USER_INPUT!$J$14:$J$2000,USER_INPUT!$K$14:$K$2000,HYDROGRAPH!B2266),0)</f>
        <v>0</v>
      </c>
      <c r="D2266" s="132">
        <f t="shared" si="142"/>
        <v>0</v>
      </c>
      <c r="E2266" s="162">
        <f t="shared" si="144"/>
        <v>0</v>
      </c>
      <c r="F2266" s="162">
        <f t="shared" si="145"/>
        <v>0</v>
      </c>
      <c r="G2266" s="162">
        <f>FINTERP(REFERENCE!$W$17:$W$67,REFERENCE!$V$17:$V$67,HYDROGRAPH!F2266)</f>
        <v>0</v>
      </c>
      <c r="H2266" s="132">
        <f>(F2266-G2266)/2*REFERENCE!$P$19</f>
        <v>0</v>
      </c>
      <c r="I2266">
        <f>(FINTERP('STAGE-STORAGE'!$D$4:$D$54,'STAGE-STORAGE'!$A$4:$A$54,H2266))</f>
        <v>0</v>
      </c>
    </row>
    <row r="2267" spans="1:9" x14ac:dyDescent="0.25">
      <c r="A2267">
        <v>2264</v>
      </c>
      <c r="B2267" s="132">
        <f t="shared" si="143"/>
        <v>377.16666666666663</v>
      </c>
      <c r="C2267" s="162">
        <f>IF(B2267&lt;(MAX(USER_INPUT!$J$14:$J$2000)),FINTERP(USER_INPUT!$J$14:$J$2000,USER_INPUT!$K$14:$K$2000,HYDROGRAPH!B2267),0)</f>
        <v>0</v>
      </c>
      <c r="D2267" s="132">
        <f t="shared" si="142"/>
        <v>0</v>
      </c>
      <c r="E2267" s="162">
        <f t="shared" si="144"/>
        <v>0</v>
      </c>
      <c r="F2267" s="162">
        <f t="shared" si="145"/>
        <v>0</v>
      </c>
      <c r="G2267" s="162">
        <f>FINTERP(REFERENCE!$W$17:$W$67,REFERENCE!$V$17:$V$67,HYDROGRAPH!F2267)</f>
        <v>0</v>
      </c>
      <c r="H2267" s="132">
        <f>(F2267-G2267)/2*REFERENCE!$P$19</f>
        <v>0</v>
      </c>
      <c r="I2267">
        <f>(FINTERP('STAGE-STORAGE'!$D$4:$D$54,'STAGE-STORAGE'!$A$4:$A$54,H2267))</f>
        <v>0</v>
      </c>
    </row>
    <row r="2268" spans="1:9" x14ac:dyDescent="0.25">
      <c r="A2268">
        <v>2265</v>
      </c>
      <c r="B2268" s="132">
        <f t="shared" si="143"/>
        <v>377.33333333333331</v>
      </c>
      <c r="C2268" s="162">
        <f>IF(B2268&lt;(MAX(USER_INPUT!$J$14:$J$2000)),FINTERP(USER_INPUT!$J$14:$J$2000,USER_INPUT!$K$14:$K$2000,HYDROGRAPH!B2268),0)</f>
        <v>0</v>
      </c>
      <c r="D2268" s="132">
        <f t="shared" si="142"/>
        <v>0</v>
      </c>
      <c r="E2268" s="162">
        <f t="shared" si="144"/>
        <v>0</v>
      </c>
      <c r="F2268" s="162">
        <f t="shared" si="145"/>
        <v>0</v>
      </c>
      <c r="G2268" s="162">
        <f>FINTERP(REFERENCE!$W$17:$W$67,REFERENCE!$V$17:$V$67,HYDROGRAPH!F2268)</f>
        <v>0</v>
      </c>
      <c r="H2268" s="132">
        <f>(F2268-G2268)/2*REFERENCE!$P$19</f>
        <v>0</v>
      </c>
      <c r="I2268">
        <f>(FINTERP('STAGE-STORAGE'!$D$4:$D$54,'STAGE-STORAGE'!$A$4:$A$54,H2268))</f>
        <v>0</v>
      </c>
    </row>
    <row r="2269" spans="1:9" x14ac:dyDescent="0.25">
      <c r="A2269">
        <v>2266</v>
      </c>
      <c r="B2269" s="132">
        <f t="shared" si="143"/>
        <v>377.5</v>
      </c>
      <c r="C2269" s="162">
        <f>IF(B2269&lt;(MAX(USER_INPUT!$J$14:$J$2000)),FINTERP(USER_INPUT!$J$14:$J$2000,USER_INPUT!$K$14:$K$2000,HYDROGRAPH!B2269),0)</f>
        <v>0</v>
      </c>
      <c r="D2269" s="132">
        <f t="shared" si="142"/>
        <v>0</v>
      </c>
      <c r="E2269" s="162">
        <f t="shared" si="144"/>
        <v>0</v>
      </c>
      <c r="F2269" s="162">
        <f t="shared" si="145"/>
        <v>0</v>
      </c>
      <c r="G2269" s="162">
        <f>FINTERP(REFERENCE!$W$17:$W$67,REFERENCE!$V$17:$V$67,HYDROGRAPH!F2269)</f>
        <v>0</v>
      </c>
      <c r="H2269" s="132">
        <f>(F2269-G2269)/2*REFERENCE!$P$19</f>
        <v>0</v>
      </c>
      <c r="I2269">
        <f>(FINTERP('STAGE-STORAGE'!$D$4:$D$54,'STAGE-STORAGE'!$A$4:$A$54,H2269))</f>
        <v>0</v>
      </c>
    </row>
    <row r="2270" spans="1:9" x14ac:dyDescent="0.25">
      <c r="A2270">
        <v>2267</v>
      </c>
      <c r="B2270" s="132">
        <f t="shared" si="143"/>
        <v>377.66666666666663</v>
      </c>
      <c r="C2270" s="162">
        <f>IF(B2270&lt;(MAX(USER_INPUT!$J$14:$J$2000)),FINTERP(USER_INPUT!$J$14:$J$2000,USER_INPUT!$K$14:$K$2000,HYDROGRAPH!B2270),0)</f>
        <v>0</v>
      </c>
      <c r="D2270" s="132">
        <f t="shared" si="142"/>
        <v>0</v>
      </c>
      <c r="E2270" s="162">
        <f t="shared" si="144"/>
        <v>0</v>
      </c>
      <c r="F2270" s="162">
        <f t="shared" si="145"/>
        <v>0</v>
      </c>
      <c r="G2270" s="162">
        <f>FINTERP(REFERENCE!$W$17:$W$67,REFERENCE!$V$17:$V$67,HYDROGRAPH!F2270)</f>
        <v>0</v>
      </c>
      <c r="H2270" s="132">
        <f>(F2270-G2270)/2*REFERENCE!$P$19</f>
        <v>0</v>
      </c>
      <c r="I2270">
        <f>(FINTERP('STAGE-STORAGE'!$D$4:$D$54,'STAGE-STORAGE'!$A$4:$A$54,H2270))</f>
        <v>0</v>
      </c>
    </row>
    <row r="2271" spans="1:9" x14ac:dyDescent="0.25">
      <c r="A2271">
        <v>2268</v>
      </c>
      <c r="B2271" s="132">
        <f t="shared" si="143"/>
        <v>377.83333333333331</v>
      </c>
      <c r="C2271" s="162">
        <f>IF(B2271&lt;(MAX(USER_INPUT!$J$14:$J$2000)),FINTERP(USER_INPUT!$J$14:$J$2000,USER_INPUT!$K$14:$K$2000,HYDROGRAPH!B2271),0)</f>
        <v>0</v>
      </c>
      <c r="D2271" s="132">
        <f t="shared" si="142"/>
        <v>0</v>
      </c>
      <c r="E2271" s="162">
        <f t="shared" si="144"/>
        <v>0</v>
      </c>
      <c r="F2271" s="162">
        <f t="shared" si="145"/>
        <v>0</v>
      </c>
      <c r="G2271" s="162">
        <f>FINTERP(REFERENCE!$W$17:$W$67,REFERENCE!$V$17:$V$67,HYDROGRAPH!F2271)</f>
        <v>0</v>
      </c>
      <c r="H2271" s="132">
        <f>(F2271-G2271)/2*REFERENCE!$P$19</f>
        <v>0</v>
      </c>
      <c r="I2271">
        <f>(FINTERP('STAGE-STORAGE'!$D$4:$D$54,'STAGE-STORAGE'!$A$4:$A$54,H2271))</f>
        <v>0</v>
      </c>
    </row>
    <row r="2272" spans="1:9" x14ac:dyDescent="0.25">
      <c r="A2272">
        <v>2269</v>
      </c>
      <c r="B2272" s="132">
        <f t="shared" si="143"/>
        <v>378</v>
      </c>
      <c r="C2272" s="162">
        <f>IF(B2272&lt;(MAX(USER_INPUT!$J$14:$J$2000)),FINTERP(USER_INPUT!$J$14:$J$2000,USER_INPUT!$K$14:$K$2000,HYDROGRAPH!B2272),0)</f>
        <v>0</v>
      </c>
      <c r="D2272" s="132">
        <f t="shared" si="142"/>
        <v>0</v>
      </c>
      <c r="E2272" s="162">
        <f t="shared" si="144"/>
        <v>0</v>
      </c>
      <c r="F2272" s="162">
        <f t="shared" si="145"/>
        <v>0</v>
      </c>
      <c r="G2272" s="162">
        <f>FINTERP(REFERENCE!$W$17:$W$67,REFERENCE!$V$17:$V$67,HYDROGRAPH!F2272)</f>
        <v>0</v>
      </c>
      <c r="H2272" s="132">
        <f>(F2272-G2272)/2*REFERENCE!$P$19</f>
        <v>0</v>
      </c>
      <c r="I2272">
        <f>(FINTERP('STAGE-STORAGE'!$D$4:$D$54,'STAGE-STORAGE'!$A$4:$A$54,H2272))</f>
        <v>0</v>
      </c>
    </row>
    <row r="2273" spans="1:9" x14ac:dyDescent="0.25">
      <c r="A2273">
        <v>2270</v>
      </c>
      <c r="B2273" s="132">
        <f t="shared" si="143"/>
        <v>378.16666666666663</v>
      </c>
      <c r="C2273" s="162">
        <f>IF(B2273&lt;(MAX(USER_INPUT!$J$14:$J$2000)),FINTERP(USER_INPUT!$J$14:$J$2000,USER_INPUT!$K$14:$K$2000,HYDROGRAPH!B2273),0)</f>
        <v>0</v>
      </c>
      <c r="D2273" s="132">
        <f t="shared" si="142"/>
        <v>0</v>
      </c>
      <c r="E2273" s="162">
        <f t="shared" si="144"/>
        <v>0</v>
      </c>
      <c r="F2273" s="162">
        <f t="shared" si="145"/>
        <v>0</v>
      </c>
      <c r="G2273" s="162">
        <f>FINTERP(REFERENCE!$W$17:$W$67,REFERENCE!$V$17:$V$67,HYDROGRAPH!F2273)</f>
        <v>0</v>
      </c>
      <c r="H2273" s="132">
        <f>(F2273-G2273)/2*REFERENCE!$P$19</f>
        <v>0</v>
      </c>
      <c r="I2273">
        <f>(FINTERP('STAGE-STORAGE'!$D$4:$D$54,'STAGE-STORAGE'!$A$4:$A$54,H2273))</f>
        <v>0</v>
      </c>
    </row>
    <row r="2274" spans="1:9" x14ac:dyDescent="0.25">
      <c r="A2274">
        <v>2271</v>
      </c>
      <c r="B2274" s="132">
        <f t="shared" si="143"/>
        <v>378.33333333333331</v>
      </c>
      <c r="C2274" s="162">
        <f>IF(B2274&lt;(MAX(USER_INPUT!$J$14:$J$2000)),FINTERP(USER_INPUT!$J$14:$J$2000,USER_INPUT!$K$14:$K$2000,HYDROGRAPH!B2274),0)</f>
        <v>0</v>
      </c>
      <c r="D2274" s="132">
        <f t="shared" si="142"/>
        <v>0</v>
      </c>
      <c r="E2274" s="162">
        <f t="shared" si="144"/>
        <v>0</v>
      </c>
      <c r="F2274" s="162">
        <f t="shared" si="145"/>
        <v>0</v>
      </c>
      <c r="G2274" s="162">
        <f>FINTERP(REFERENCE!$W$17:$W$67,REFERENCE!$V$17:$V$67,HYDROGRAPH!F2274)</f>
        <v>0</v>
      </c>
      <c r="H2274" s="132">
        <f>(F2274-G2274)/2*REFERENCE!$P$19</f>
        <v>0</v>
      </c>
      <c r="I2274">
        <f>(FINTERP('STAGE-STORAGE'!$D$4:$D$54,'STAGE-STORAGE'!$A$4:$A$54,H2274))</f>
        <v>0</v>
      </c>
    </row>
    <row r="2275" spans="1:9" x14ac:dyDescent="0.25">
      <c r="A2275">
        <v>2272</v>
      </c>
      <c r="B2275" s="132">
        <f t="shared" si="143"/>
        <v>378.5</v>
      </c>
      <c r="C2275" s="162">
        <f>IF(B2275&lt;(MAX(USER_INPUT!$J$14:$J$2000)),FINTERP(USER_INPUT!$J$14:$J$2000,USER_INPUT!$K$14:$K$2000,HYDROGRAPH!B2275),0)</f>
        <v>0</v>
      </c>
      <c r="D2275" s="132">
        <f t="shared" si="142"/>
        <v>0</v>
      </c>
      <c r="E2275" s="162">
        <f t="shared" si="144"/>
        <v>0</v>
      </c>
      <c r="F2275" s="162">
        <f t="shared" si="145"/>
        <v>0</v>
      </c>
      <c r="G2275" s="162">
        <f>FINTERP(REFERENCE!$W$17:$W$67,REFERENCE!$V$17:$V$67,HYDROGRAPH!F2275)</f>
        <v>0</v>
      </c>
      <c r="H2275" s="132">
        <f>(F2275-G2275)/2*REFERENCE!$P$19</f>
        <v>0</v>
      </c>
      <c r="I2275">
        <f>(FINTERP('STAGE-STORAGE'!$D$4:$D$54,'STAGE-STORAGE'!$A$4:$A$54,H2275))</f>
        <v>0</v>
      </c>
    </row>
    <row r="2276" spans="1:9" x14ac:dyDescent="0.25">
      <c r="A2276">
        <v>2273</v>
      </c>
      <c r="B2276" s="132">
        <f t="shared" si="143"/>
        <v>378.66666666666663</v>
      </c>
      <c r="C2276" s="162">
        <f>IF(B2276&lt;(MAX(USER_INPUT!$J$14:$J$2000)),FINTERP(USER_INPUT!$J$14:$J$2000,USER_INPUT!$K$14:$K$2000,HYDROGRAPH!B2276),0)</f>
        <v>0</v>
      </c>
      <c r="D2276" s="132">
        <f t="shared" si="142"/>
        <v>0</v>
      </c>
      <c r="E2276" s="162">
        <f t="shared" si="144"/>
        <v>0</v>
      </c>
      <c r="F2276" s="162">
        <f t="shared" si="145"/>
        <v>0</v>
      </c>
      <c r="G2276" s="162">
        <f>FINTERP(REFERENCE!$W$17:$W$67,REFERENCE!$V$17:$V$67,HYDROGRAPH!F2276)</f>
        <v>0</v>
      </c>
      <c r="H2276" s="132">
        <f>(F2276-G2276)/2*REFERENCE!$P$19</f>
        <v>0</v>
      </c>
      <c r="I2276">
        <f>(FINTERP('STAGE-STORAGE'!$D$4:$D$54,'STAGE-STORAGE'!$A$4:$A$54,H2276))</f>
        <v>0</v>
      </c>
    </row>
    <row r="2277" spans="1:9" x14ac:dyDescent="0.25">
      <c r="A2277">
        <v>2274</v>
      </c>
      <c r="B2277" s="132">
        <f t="shared" si="143"/>
        <v>378.83333333333331</v>
      </c>
      <c r="C2277" s="162">
        <f>IF(B2277&lt;(MAX(USER_INPUT!$J$14:$J$2000)),FINTERP(USER_INPUT!$J$14:$J$2000,USER_INPUT!$K$14:$K$2000,HYDROGRAPH!B2277),0)</f>
        <v>0</v>
      </c>
      <c r="D2277" s="132">
        <f t="shared" si="142"/>
        <v>0</v>
      </c>
      <c r="E2277" s="162">
        <f t="shared" si="144"/>
        <v>0</v>
      </c>
      <c r="F2277" s="162">
        <f t="shared" si="145"/>
        <v>0</v>
      </c>
      <c r="G2277" s="162">
        <f>FINTERP(REFERENCE!$W$17:$W$67,REFERENCE!$V$17:$V$67,HYDROGRAPH!F2277)</f>
        <v>0</v>
      </c>
      <c r="H2277" s="132">
        <f>(F2277-G2277)/2*REFERENCE!$P$19</f>
        <v>0</v>
      </c>
      <c r="I2277">
        <f>(FINTERP('STAGE-STORAGE'!$D$4:$D$54,'STAGE-STORAGE'!$A$4:$A$54,H2277))</f>
        <v>0</v>
      </c>
    </row>
    <row r="2278" spans="1:9" x14ac:dyDescent="0.25">
      <c r="A2278">
        <v>2275</v>
      </c>
      <c r="B2278" s="132">
        <f t="shared" si="143"/>
        <v>379</v>
      </c>
      <c r="C2278" s="162">
        <f>IF(B2278&lt;(MAX(USER_INPUT!$J$14:$J$2000)),FINTERP(USER_INPUT!$J$14:$J$2000,USER_INPUT!$K$14:$K$2000,HYDROGRAPH!B2278),0)</f>
        <v>0</v>
      </c>
      <c r="D2278" s="132">
        <f t="shared" si="142"/>
        <v>0</v>
      </c>
      <c r="E2278" s="162">
        <f t="shared" si="144"/>
        <v>0</v>
      </c>
      <c r="F2278" s="162">
        <f t="shared" si="145"/>
        <v>0</v>
      </c>
      <c r="G2278" s="162">
        <f>FINTERP(REFERENCE!$W$17:$W$67,REFERENCE!$V$17:$V$67,HYDROGRAPH!F2278)</f>
        <v>0</v>
      </c>
      <c r="H2278" s="132">
        <f>(F2278-G2278)/2*REFERENCE!$P$19</f>
        <v>0</v>
      </c>
      <c r="I2278">
        <f>(FINTERP('STAGE-STORAGE'!$D$4:$D$54,'STAGE-STORAGE'!$A$4:$A$54,H2278))</f>
        <v>0</v>
      </c>
    </row>
    <row r="2279" spans="1:9" x14ac:dyDescent="0.25">
      <c r="A2279">
        <v>2276</v>
      </c>
      <c r="B2279" s="132">
        <f t="shared" si="143"/>
        <v>379.16666666666663</v>
      </c>
      <c r="C2279" s="162">
        <f>IF(B2279&lt;(MAX(USER_INPUT!$J$14:$J$2000)),FINTERP(USER_INPUT!$J$14:$J$2000,USER_INPUT!$K$14:$K$2000,HYDROGRAPH!B2279),0)</f>
        <v>0</v>
      </c>
      <c r="D2279" s="132">
        <f t="shared" si="142"/>
        <v>0</v>
      </c>
      <c r="E2279" s="162">
        <f t="shared" si="144"/>
        <v>0</v>
      </c>
      <c r="F2279" s="162">
        <f t="shared" si="145"/>
        <v>0</v>
      </c>
      <c r="G2279" s="162">
        <f>FINTERP(REFERENCE!$W$17:$W$67,REFERENCE!$V$17:$V$67,HYDROGRAPH!F2279)</f>
        <v>0</v>
      </c>
      <c r="H2279" s="132">
        <f>(F2279-G2279)/2*REFERENCE!$P$19</f>
        <v>0</v>
      </c>
      <c r="I2279">
        <f>(FINTERP('STAGE-STORAGE'!$D$4:$D$54,'STAGE-STORAGE'!$A$4:$A$54,H2279))</f>
        <v>0</v>
      </c>
    </row>
    <row r="2280" spans="1:9" x14ac:dyDescent="0.25">
      <c r="A2280">
        <v>2277</v>
      </c>
      <c r="B2280" s="132">
        <f t="shared" si="143"/>
        <v>379.33333333333331</v>
      </c>
      <c r="C2280" s="162">
        <f>IF(B2280&lt;(MAX(USER_INPUT!$J$14:$J$2000)),FINTERP(USER_INPUT!$J$14:$J$2000,USER_INPUT!$K$14:$K$2000,HYDROGRAPH!B2280),0)</f>
        <v>0</v>
      </c>
      <c r="D2280" s="132">
        <f t="shared" si="142"/>
        <v>0</v>
      </c>
      <c r="E2280" s="162">
        <f t="shared" si="144"/>
        <v>0</v>
      </c>
      <c r="F2280" s="162">
        <f t="shared" si="145"/>
        <v>0</v>
      </c>
      <c r="G2280" s="162">
        <f>FINTERP(REFERENCE!$W$17:$W$67,REFERENCE!$V$17:$V$67,HYDROGRAPH!F2280)</f>
        <v>0</v>
      </c>
      <c r="H2280" s="132">
        <f>(F2280-G2280)/2*REFERENCE!$P$19</f>
        <v>0</v>
      </c>
      <c r="I2280">
        <f>(FINTERP('STAGE-STORAGE'!$D$4:$D$54,'STAGE-STORAGE'!$A$4:$A$54,H2280))</f>
        <v>0</v>
      </c>
    </row>
    <row r="2281" spans="1:9" x14ac:dyDescent="0.25">
      <c r="A2281">
        <v>2278</v>
      </c>
      <c r="B2281" s="132">
        <f t="shared" si="143"/>
        <v>379.5</v>
      </c>
      <c r="C2281" s="162">
        <f>IF(B2281&lt;(MAX(USER_INPUT!$J$14:$J$2000)),FINTERP(USER_INPUT!$J$14:$J$2000,USER_INPUT!$K$14:$K$2000,HYDROGRAPH!B2281),0)</f>
        <v>0</v>
      </c>
      <c r="D2281" s="132">
        <f t="shared" si="142"/>
        <v>0</v>
      </c>
      <c r="E2281" s="162">
        <f t="shared" si="144"/>
        <v>0</v>
      </c>
      <c r="F2281" s="162">
        <f t="shared" si="145"/>
        <v>0</v>
      </c>
      <c r="G2281" s="162">
        <f>FINTERP(REFERENCE!$W$17:$W$67,REFERENCE!$V$17:$V$67,HYDROGRAPH!F2281)</f>
        <v>0</v>
      </c>
      <c r="H2281" s="132">
        <f>(F2281-G2281)/2*REFERENCE!$P$19</f>
        <v>0</v>
      </c>
      <c r="I2281">
        <f>(FINTERP('STAGE-STORAGE'!$D$4:$D$54,'STAGE-STORAGE'!$A$4:$A$54,H2281))</f>
        <v>0</v>
      </c>
    </row>
    <row r="2282" spans="1:9" x14ac:dyDescent="0.25">
      <c r="A2282">
        <v>2279</v>
      </c>
      <c r="B2282" s="132">
        <f t="shared" si="143"/>
        <v>379.66666666666663</v>
      </c>
      <c r="C2282" s="162">
        <f>IF(B2282&lt;(MAX(USER_INPUT!$J$14:$J$2000)),FINTERP(USER_INPUT!$J$14:$J$2000,USER_INPUT!$K$14:$K$2000,HYDROGRAPH!B2282),0)</f>
        <v>0</v>
      </c>
      <c r="D2282" s="132">
        <f t="shared" si="142"/>
        <v>0</v>
      </c>
      <c r="E2282" s="162">
        <f t="shared" si="144"/>
        <v>0</v>
      </c>
      <c r="F2282" s="162">
        <f t="shared" si="145"/>
        <v>0</v>
      </c>
      <c r="G2282" s="162">
        <f>FINTERP(REFERENCE!$W$17:$W$67,REFERENCE!$V$17:$V$67,HYDROGRAPH!F2282)</f>
        <v>0</v>
      </c>
      <c r="H2282" s="132">
        <f>(F2282-G2282)/2*REFERENCE!$P$19</f>
        <v>0</v>
      </c>
      <c r="I2282">
        <f>(FINTERP('STAGE-STORAGE'!$D$4:$D$54,'STAGE-STORAGE'!$A$4:$A$54,H2282))</f>
        <v>0</v>
      </c>
    </row>
    <row r="2283" spans="1:9" x14ac:dyDescent="0.25">
      <c r="A2283">
        <v>2280</v>
      </c>
      <c r="B2283" s="132">
        <f t="shared" si="143"/>
        <v>379.83333333333331</v>
      </c>
      <c r="C2283" s="162">
        <f>IF(B2283&lt;(MAX(USER_INPUT!$J$14:$J$2000)),FINTERP(USER_INPUT!$J$14:$J$2000,USER_INPUT!$K$14:$K$2000,HYDROGRAPH!B2283),0)</f>
        <v>0</v>
      </c>
      <c r="D2283" s="132">
        <f t="shared" si="142"/>
        <v>0</v>
      </c>
      <c r="E2283" s="162">
        <f t="shared" si="144"/>
        <v>0</v>
      </c>
      <c r="F2283" s="162">
        <f t="shared" si="145"/>
        <v>0</v>
      </c>
      <c r="G2283" s="162">
        <f>FINTERP(REFERENCE!$W$17:$W$67,REFERENCE!$V$17:$V$67,HYDROGRAPH!F2283)</f>
        <v>0</v>
      </c>
      <c r="H2283" s="132">
        <f>(F2283-G2283)/2*REFERENCE!$P$19</f>
        <v>0</v>
      </c>
      <c r="I2283">
        <f>(FINTERP('STAGE-STORAGE'!$D$4:$D$54,'STAGE-STORAGE'!$A$4:$A$54,H2283))</f>
        <v>0</v>
      </c>
    </row>
    <row r="2284" spans="1:9" x14ac:dyDescent="0.25">
      <c r="A2284">
        <v>2281</v>
      </c>
      <c r="B2284" s="132">
        <f t="shared" si="143"/>
        <v>380</v>
      </c>
      <c r="C2284" s="162">
        <f>IF(B2284&lt;(MAX(USER_INPUT!$J$14:$J$2000)),FINTERP(USER_INPUT!$J$14:$J$2000,USER_INPUT!$K$14:$K$2000,HYDROGRAPH!B2284),0)</f>
        <v>0</v>
      </c>
      <c r="D2284" s="132">
        <f t="shared" si="142"/>
        <v>0</v>
      </c>
      <c r="E2284" s="162">
        <f t="shared" si="144"/>
        <v>0</v>
      </c>
      <c r="F2284" s="162">
        <f t="shared" si="145"/>
        <v>0</v>
      </c>
      <c r="G2284" s="162">
        <f>FINTERP(REFERENCE!$W$17:$W$67,REFERENCE!$V$17:$V$67,HYDROGRAPH!F2284)</f>
        <v>0</v>
      </c>
      <c r="H2284" s="132">
        <f>(F2284-G2284)/2*REFERENCE!$P$19</f>
        <v>0</v>
      </c>
      <c r="I2284">
        <f>(FINTERP('STAGE-STORAGE'!$D$4:$D$54,'STAGE-STORAGE'!$A$4:$A$54,H2284))</f>
        <v>0</v>
      </c>
    </row>
    <row r="2285" spans="1:9" x14ac:dyDescent="0.25">
      <c r="A2285">
        <v>2282</v>
      </c>
      <c r="B2285" s="132">
        <f t="shared" si="143"/>
        <v>380.16666666666663</v>
      </c>
      <c r="C2285" s="162">
        <f>IF(B2285&lt;(MAX(USER_INPUT!$J$14:$J$2000)),FINTERP(USER_INPUT!$J$14:$J$2000,USER_INPUT!$K$14:$K$2000,HYDROGRAPH!B2285),0)</f>
        <v>0</v>
      </c>
      <c r="D2285" s="132">
        <f t="shared" si="142"/>
        <v>0</v>
      </c>
      <c r="E2285" s="162">
        <f t="shared" si="144"/>
        <v>0</v>
      </c>
      <c r="F2285" s="162">
        <f t="shared" si="145"/>
        <v>0</v>
      </c>
      <c r="G2285" s="162">
        <f>FINTERP(REFERENCE!$W$17:$W$67,REFERENCE!$V$17:$V$67,HYDROGRAPH!F2285)</f>
        <v>0</v>
      </c>
      <c r="H2285" s="132">
        <f>(F2285-G2285)/2*REFERENCE!$P$19</f>
        <v>0</v>
      </c>
      <c r="I2285">
        <f>(FINTERP('STAGE-STORAGE'!$D$4:$D$54,'STAGE-STORAGE'!$A$4:$A$54,H2285))</f>
        <v>0</v>
      </c>
    </row>
    <row r="2286" spans="1:9" x14ac:dyDescent="0.25">
      <c r="A2286">
        <v>2283</v>
      </c>
      <c r="B2286" s="132">
        <f t="shared" si="143"/>
        <v>380.33333333333331</v>
      </c>
      <c r="C2286" s="162">
        <f>IF(B2286&lt;(MAX(USER_INPUT!$J$14:$J$2000)),FINTERP(USER_INPUT!$J$14:$J$2000,USER_INPUT!$K$14:$K$2000,HYDROGRAPH!B2286),0)</f>
        <v>0</v>
      </c>
      <c r="D2286" s="132">
        <f t="shared" si="142"/>
        <v>0</v>
      </c>
      <c r="E2286" s="162">
        <f t="shared" si="144"/>
        <v>0</v>
      </c>
      <c r="F2286" s="162">
        <f t="shared" si="145"/>
        <v>0</v>
      </c>
      <c r="G2286" s="162">
        <f>FINTERP(REFERENCE!$W$17:$W$67,REFERENCE!$V$17:$V$67,HYDROGRAPH!F2286)</f>
        <v>0</v>
      </c>
      <c r="H2286" s="132">
        <f>(F2286-G2286)/2*REFERENCE!$P$19</f>
        <v>0</v>
      </c>
      <c r="I2286">
        <f>(FINTERP('STAGE-STORAGE'!$D$4:$D$54,'STAGE-STORAGE'!$A$4:$A$54,H2286))</f>
        <v>0</v>
      </c>
    </row>
    <row r="2287" spans="1:9" x14ac:dyDescent="0.25">
      <c r="A2287">
        <v>2284</v>
      </c>
      <c r="B2287" s="132">
        <f t="shared" si="143"/>
        <v>380.5</v>
      </c>
      <c r="C2287" s="162">
        <f>IF(B2287&lt;(MAX(USER_INPUT!$J$14:$J$2000)),FINTERP(USER_INPUT!$J$14:$J$2000,USER_INPUT!$K$14:$K$2000,HYDROGRAPH!B2287),0)</f>
        <v>0</v>
      </c>
      <c r="D2287" s="132">
        <f t="shared" si="142"/>
        <v>0</v>
      </c>
      <c r="E2287" s="162">
        <f t="shared" si="144"/>
        <v>0</v>
      </c>
      <c r="F2287" s="162">
        <f t="shared" si="145"/>
        <v>0</v>
      </c>
      <c r="G2287" s="162">
        <f>FINTERP(REFERENCE!$W$17:$W$67,REFERENCE!$V$17:$V$67,HYDROGRAPH!F2287)</f>
        <v>0</v>
      </c>
      <c r="H2287" s="132">
        <f>(F2287-G2287)/2*REFERENCE!$P$19</f>
        <v>0</v>
      </c>
      <c r="I2287">
        <f>(FINTERP('STAGE-STORAGE'!$D$4:$D$54,'STAGE-STORAGE'!$A$4:$A$54,H2287))</f>
        <v>0</v>
      </c>
    </row>
    <row r="2288" spans="1:9" x14ac:dyDescent="0.25">
      <c r="A2288">
        <v>2285</v>
      </c>
      <c r="B2288" s="132">
        <f t="shared" si="143"/>
        <v>380.66666666666663</v>
      </c>
      <c r="C2288" s="162">
        <f>IF(B2288&lt;(MAX(USER_INPUT!$J$14:$J$2000)),FINTERP(USER_INPUT!$J$14:$J$2000,USER_INPUT!$K$14:$K$2000,HYDROGRAPH!B2288),0)</f>
        <v>0</v>
      </c>
      <c r="D2288" s="132">
        <f t="shared" si="142"/>
        <v>0</v>
      </c>
      <c r="E2288" s="162">
        <f t="shared" si="144"/>
        <v>0</v>
      </c>
      <c r="F2288" s="162">
        <f t="shared" si="145"/>
        <v>0</v>
      </c>
      <c r="G2288" s="162">
        <f>FINTERP(REFERENCE!$W$17:$W$67,REFERENCE!$V$17:$V$67,HYDROGRAPH!F2288)</f>
        <v>0</v>
      </c>
      <c r="H2288" s="132">
        <f>(F2288-G2288)/2*REFERENCE!$P$19</f>
        <v>0</v>
      </c>
      <c r="I2288">
        <f>(FINTERP('STAGE-STORAGE'!$D$4:$D$54,'STAGE-STORAGE'!$A$4:$A$54,H2288))</f>
        <v>0</v>
      </c>
    </row>
    <row r="2289" spans="1:9" x14ac:dyDescent="0.25">
      <c r="A2289">
        <v>2286</v>
      </c>
      <c r="B2289" s="132">
        <f t="shared" si="143"/>
        <v>380.83333333333331</v>
      </c>
      <c r="C2289" s="162">
        <f>IF(B2289&lt;(MAX(USER_INPUT!$J$14:$J$2000)),FINTERP(USER_INPUT!$J$14:$J$2000,USER_INPUT!$K$14:$K$2000,HYDROGRAPH!B2289),0)</f>
        <v>0</v>
      </c>
      <c r="D2289" s="132">
        <f t="shared" si="142"/>
        <v>0</v>
      </c>
      <c r="E2289" s="162">
        <f t="shared" si="144"/>
        <v>0</v>
      </c>
      <c r="F2289" s="162">
        <f t="shared" si="145"/>
        <v>0</v>
      </c>
      <c r="G2289" s="162">
        <f>FINTERP(REFERENCE!$W$17:$W$67,REFERENCE!$V$17:$V$67,HYDROGRAPH!F2289)</f>
        <v>0</v>
      </c>
      <c r="H2289" s="132">
        <f>(F2289-G2289)/2*REFERENCE!$P$19</f>
        <v>0</v>
      </c>
      <c r="I2289">
        <f>(FINTERP('STAGE-STORAGE'!$D$4:$D$54,'STAGE-STORAGE'!$A$4:$A$54,H2289))</f>
        <v>0</v>
      </c>
    </row>
    <row r="2290" spans="1:9" x14ac:dyDescent="0.25">
      <c r="A2290">
        <v>2287</v>
      </c>
      <c r="B2290" s="132">
        <f t="shared" si="143"/>
        <v>381</v>
      </c>
      <c r="C2290" s="162">
        <f>IF(B2290&lt;(MAX(USER_INPUT!$J$14:$J$2000)),FINTERP(USER_INPUT!$J$14:$J$2000,USER_INPUT!$K$14:$K$2000,HYDROGRAPH!B2290),0)</f>
        <v>0</v>
      </c>
      <c r="D2290" s="132">
        <f t="shared" si="142"/>
        <v>0</v>
      </c>
      <c r="E2290" s="162">
        <f t="shared" si="144"/>
        <v>0</v>
      </c>
      <c r="F2290" s="162">
        <f t="shared" si="145"/>
        <v>0</v>
      </c>
      <c r="G2290" s="162">
        <f>FINTERP(REFERENCE!$W$17:$W$67,REFERENCE!$V$17:$V$67,HYDROGRAPH!F2290)</f>
        <v>0</v>
      </c>
      <c r="H2290" s="132">
        <f>(F2290-G2290)/2*REFERENCE!$P$19</f>
        <v>0</v>
      </c>
      <c r="I2290">
        <f>(FINTERP('STAGE-STORAGE'!$D$4:$D$54,'STAGE-STORAGE'!$A$4:$A$54,H2290))</f>
        <v>0</v>
      </c>
    </row>
    <row r="2291" spans="1:9" x14ac:dyDescent="0.25">
      <c r="A2291">
        <v>2288</v>
      </c>
      <c r="B2291" s="132">
        <f t="shared" si="143"/>
        <v>381.16666666666663</v>
      </c>
      <c r="C2291" s="162">
        <f>IF(B2291&lt;(MAX(USER_INPUT!$J$14:$J$2000)),FINTERP(USER_INPUT!$J$14:$J$2000,USER_INPUT!$K$14:$K$2000,HYDROGRAPH!B2291),0)</f>
        <v>0</v>
      </c>
      <c r="D2291" s="132">
        <f t="shared" si="142"/>
        <v>0</v>
      </c>
      <c r="E2291" s="162">
        <f t="shared" si="144"/>
        <v>0</v>
      </c>
      <c r="F2291" s="162">
        <f t="shared" si="145"/>
        <v>0</v>
      </c>
      <c r="G2291" s="162">
        <f>FINTERP(REFERENCE!$W$17:$W$67,REFERENCE!$V$17:$V$67,HYDROGRAPH!F2291)</f>
        <v>0</v>
      </c>
      <c r="H2291" s="132">
        <f>(F2291-G2291)/2*REFERENCE!$P$19</f>
        <v>0</v>
      </c>
      <c r="I2291">
        <f>(FINTERP('STAGE-STORAGE'!$D$4:$D$54,'STAGE-STORAGE'!$A$4:$A$54,H2291))</f>
        <v>0</v>
      </c>
    </row>
    <row r="2292" spans="1:9" x14ac:dyDescent="0.25">
      <c r="A2292">
        <v>2289</v>
      </c>
      <c r="B2292" s="132">
        <f t="shared" si="143"/>
        <v>381.33333333333331</v>
      </c>
      <c r="C2292" s="162">
        <f>IF(B2292&lt;(MAX(USER_INPUT!$J$14:$J$2000)),FINTERP(USER_INPUT!$J$14:$J$2000,USER_INPUT!$K$14:$K$2000,HYDROGRAPH!B2292),0)</f>
        <v>0</v>
      </c>
      <c r="D2292" s="132">
        <f t="shared" si="142"/>
        <v>0</v>
      </c>
      <c r="E2292" s="162">
        <f t="shared" si="144"/>
        <v>0</v>
      </c>
      <c r="F2292" s="162">
        <f t="shared" si="145"/>
        <v>0</v>
      </c>
      <c r="G2292" s="162">
        <f>FINTERP(REFERENCE!$W$17:$W$67,REFERENCE!$V$17:$V$67,HYDROGRAPH!F2292)</f>
        <v>0</v>
      </c>
      <c r="H2292" s="132">
        <f>(F2292-G2292)/2*REFERENCE!$P$19</f>
        <v>0</v>
      </c>
      <c r="I2292">
        <f>(FINTERP('STAGE-STORAGE'!$D$4:$D$54,'STAGE-STORAGE'!$A$4:$A$54,H2292))</f>
        <v>0</v>
      </c>
    </row>
    <row r="2293" spans="1:9" x14ac:dyDescent="0.25">
      <c r="A2293">
        <v>2290</v>
      </c>
      <c r="B2293" s="132">
        <f t="shared" si="143"/>
        <v>381.5</v>
      </c>
      <c r="C2293" s="162">
        <f>IF(B2293&lt;(MAX(USER_INPUT!$J$14:$J$2000)),FINTERP(USER_INPUT!$J$14:$J$2000,USER_INPUT!$K$14:$K$2000,HYDROGRAPH!B2293),0)</f>
        <v>0</v>
      </c>
      <c r="D2293" s="132">
        <f t="shared" si="142"/>
        <v>0</v>
      </c>
      <c r="E2293" s="162">
        <f t="shared" si="144"/>
        <v>0</v>
      </c>
      <c r="F2293" s="162">
        <f t="shared" si="145"/>
        <v>0</v>
      </c>
      <c r="G2293" s="162">
        <f>FINTERP(REFERENCE!$W$17:$W$67,REFERENCE!$V$17:$V$67,HYDROGRAPH!F2293)</f>
        <v>0</v>
      </c>
      <c r="H2293" s="132">
        <f>(F2293-G2293)/2*REFERENCE!$P$19</f>
        <v>0</v>
      </c>
      <c r="I2293">
        <f>(FINTERP('STAGE-STORAGE'!$D$4:$D$54,'STAGE-STORAGE'!$A$4:$A$54,H2293))</f>
        <v>0</v>
      </c>
    </row>
    <row r="2294" spans="1:9" x14ac:dyDescent="0.25">
      <c r="A2294">
        <v>2291</v>
      </c>
      <c r="B2294" s="132">
        <f t="shared" si="143"/>
        <v>381.66666666666663</v>
      </c>
      <c r="C2294" s="162">
        <f>IF(B2294&lt;(MAX(USER_INPUT!$J$14:$J$2000)),FINTERP(USER_INPUT!$J$14:$J$2000,USER_INPUT!$K$14:$K$2000,HYDROGRAPH!B2294),0)</f>
        <v>0</v>
      </c>
      <c r="D2294" s="132">
        <f t="shared" si="142"/>
        <v>0</v>
      </c>
      <c r="E2294" s="162">
        <f t="shared" si="144"/>
        <v>0</v>
      </c>
      <c r="F2294" s="162">
        <f t="shared" si="145"/>
        <v>0</v>
      </c>
      <c r="G2294" s="162">
        <f>FINTERP(REFERENCE!$W$17:$W$67,REFERENCE!$V$17:$V$67,HYDROGRAPH!F2294)</f>
        <v>0</v>
      </c>
      <c r="H2294" s="132">
        <f>(F2294-G2294)/2*REFERENCE!$P$19</f>
        <v>0</v>
      </c>
      <c r="I2294">
        <f>(FINTERP('STAGE-STORAGE'!$D$4:$D$54,'STAGE-STORAGE'!$A$4:$A$54,H2294))</f>
        <v>0</v>
      </c>
    </row>
    <row r="2295" spans="1:9" x14ac:dyDescent="0.25">
      <c r="A2295">
        <v>2292</v>
      </c>
      <c r="B2295" s="132">
        <f t="shared" si="143"/>
        <v>381.83333333333331</v>
      </c>
      <c r="C2295" s="162">
        <f>IF(B2295&lt;(MAX(USER_INPUT!$J$14:$J$2000)),FINTERP(USER_INPUT!$J$14:$J$2000,USER_INPUT!$K$14:$K$2000,HYDROGRAPH!B2295),0)</f>
        <v>0</v>
      </c>
      <c r="D2295" s="132">
        <f t="shared" si="142"/>
        <v>0</v>
      </c>
      <c r="E2295" s="162">
        <f t="shared" si="144"/>
        <v>0</v>
      </c>
      <c r="F2295" s="162">
        <f t="shared" si="145"/>
        <v>0</v>
      </c>
      <c r="G2295" s="162">
        <f>FINTERP(REFERENCE!$W$17:$W$67,REFERENCE!$V$17:$V$67,HYDROGRAPH!F2295)</f>
        <v>0</v>
      </c>
      <c r="H2295" s="132">
        <f>(F2295-G2295)/2*REFERENCE!$P$19</f>
        <v>0</v>
      </c>
      <c r="I2295">
        <f>(FINTERP('STAGE-STORAGE'!$D$4:$D$54,'STAGE-STORAGE'!$A$4:$A$54,H2295))</f>
        <v>0</v>
      </c>
    </row>
    <row r="2296" spans="1:9" x14ac:dyDescent="0.25">
      <c r="A2296">
        <v>2293</v>
      </c>
      <c r="B2296" s="132">
        <f t="shared" si="143"/>
        <v>382</v>
      </c>
      <c r="C2296" s="162">
        <f>IF(B2296&lt;(MAX(USER_INPUT!$J$14:$J$2000)),FINTERP(USER_INPUT!$J$14:$J$2000,USER_INPUT!$K$14:$K$2000,HYDROGRAPH!B2296),0)</f>
        <v>0</v>
      </c>
      <c r="D2296" s="132">
        <f t="shared" si="142"/>
        <v>0</v>
      </c>
      <c r="E2296" s="162">
        <f t="shared" si="144"/>
        <v>0</v>
      </c>
      <c r="F2296" s="162">
        <f t="shared" si="145"/>
        <v>0</v>
      </c>
      <c r="G2296" s="162">
        <f>FINTERP(REFERENCE!$W$17:$W$67,REFERENCE!$V$17:$V$67,HYDROGRAPH!F2296)</f>
        <v>0</v>
      </c>
      <c r="H2296" s="132">
        <f>(F2296-G2296)/2*REFERENCE!$P$19</f>
        <v>0</v>
      </c>
      <c r="I2296">
        <f>(FINTERP('STAGE-STORAGE'!$D$4:$D$54,'STAGE-STORAGE'!$A$4:$A$54,H2296))</f>
        <v>0</v>
      </c>
    </row>
    <row r="2297" spans="1:9" x14ac:dyDescent="0.25">
      <c r="A2297">
        <v>2294</v>
      </c>
      <c r="B2297" s="132">
        <f t="shared" si="143"/>
        <v>382.16666666666663</v>
      </c>
      <c r="C2297" s="162">
        <f>IF(B2297&lt;(MAX(USER_INPUT!$J$14:$J$2000)),FINTERP(USER_INPUT!$J$14:$J$2000,USER_INPUT!$K$14:$K$2000,HYDROGRAPH!B2297),0)</f>
        <v>0</v>
      </c>
      <c r="D2297" s="132">
        <f t="shared" si="142"/>
        <v>0</v>
      </c>
      <c r="E2297" s="162">
        <f t="shared" si="144"/>
        <v>0</v>
      </c>
      <c r="F2297" s="162">
        <f t="shared" si="145"/>
        <v>0</v>
      </c>
      <c r="G2297" s="162">
        <f>FINTERP(REFERENCE!$W$17:$W$67,REFERENCE!$V$17:$V$67,HYDROGRAPH!F2297)</f>
        <v>0</v>
      </c>
      <c r="H2297" s="132">
        <f>(F2297-G2297)/2*REFERENCE!$P$19</f>
        <v>0</v>
      </c>
      <c r="I2297">
        <f>(FINTERP('STAGE-STORAGE'!$D$4:$D$54,'STAGE-STORAGE'!$A$4:$A$54,H2297))</f>
        <v>0</v>
      </c>
    </row>
    <row r="2298" spans="1:9" x14ac:dyDescent="0.25">
      <c r="A2298">
        <v>2295</v>
      </c>
      <c r="B2298" s="132">
        <f t="shared" si="143"/>
        <v>382.33333333333331</v>
      </c>
      <c r="C2298" s="162">
        <f>IF(B2298&lt;(MAX(USER_INPUT!$J$14:$J$2000)),FINTERP(USER_INPUT!$J$14:$J$2000,USER_INPUT!$K$14:$K$2000,HYDROGRAPH!B2298),0)</f>
        <v>0</v>
      </c>
      <c r="D2298" s="132">
        <f t="shared" si="142"/>
        <v>0</v>
      </c>
      <c r="E2298" s="162">
        <f t="shared" si="144"/>
        <v>0</v>
      </c>
      <c r="F2298" s="162">
        <f t="shared" si="145"/>
        <v>0</v>
      </c>
      <c r="G2298" s="162">
        <f>FINTERP(REFERENCE!$W$17:$W$67,REFERENCE!$V$17:$V$67,HYDROGRAPH!F2298)</f>
        <v>0</v>
      </c>
      <c r="H2298" s="132">
        <f>(F2298-G2298)/2*REFERENCE!$P$19</f>
        <v>0</v>
      </c>
      <c r="I2298">
        <f>(FINTERP('STAGE-STORAGE'!$D$4:$D$54,'STAGE-STORAGE'!$A$4:$A$54,H2298))</f>
        <v>0</v>
      </c>
    </row>
    <row r="2299" spans="1:9" x14ac:dyDescent="0.25">
      <c r="A2299">
        <v>2296</v>
      </c>
      <c r="B2299" s="132">
        <f t="shared" si="143"/>
        <v>382.5</v>
      </c>
      <c r="C2299" s="162">
        <f>IF(B2299&lt;(MAX(USER_INPUT!$J$14:$J$2000)),FINTERP(USER_INPUT!$J$14:$J$2000,USER_INPUT!$K$14:$K$2000,HYDROGRAPH!B2299),0)</f>
        <v>0</v>
      </c>
      <c r="D2299" s="132">
        <f t="shared" si="142"/>
        <v>0</v>
      </c>
      <c r="E2299" s="162">
        <f t="shared" si="144"/>
        <v>0</v>
      </c>
      <c r="F2299" s="162">
        <f t="shared" si="145"/>
        <v>0</v>
      </c>
      <c r="G2299" s="162">
        <f>FINTERP(REFERENCE!$W$17:$W$67,REFERENCE!$V$17:$V$67,HYDROGRAPH!F2299)</f>
        <v>0</v>
      </c>
      <c r="H2299" s="132">
        <f>(F2299-G2299)/2*REFERENCE!$P$19</f>
        <v>0</v>
      </c>
      <c r="I2299">
        <f>(FINTERP('STAGE-STORAGE'!$D$4:$D$54,'STAGE-STORAGE'!$A$4:$A$54,H2299))</f>
        <v>0</v>
      </c>
    </row>
    <row r="2300" spans="1:9" x14ac:dyDescent="0.25">
      <c r="A2300">
        <v>2297</v>
      </c>
      <c r="B2300" s="132">
        <f t="shared" si="143"/>
        <v>382.66666666666663</v>
      </c>
      <c r="C2300" s="162">
        <f>IF(B2300&lt;(MAX(USER_INPUT!$J$14:$J$2000)),FINTERP(USER_INPUT!$J$14:$J$2000,USER_INPUT!$K$14:$K$2000,HYDROGRAPH!B2300),0)</f>
        <v>0</v>
      </c>
      <c r="D2300" s="132">
        <f t="shared" si="142"/>
        <v>0</v>
      </c>
      <c r="E2300" s="162">
        <f t="shared" si="144"/>
        <v>0</v>
      </c>
      <c r="F2300" s="162">
        <f t="shared" si="145"/>
        <v>0</v>
      </c>
      <c r="G2300" s="162">
        <f>FINTERP(REFERENCE!$W$17:$W$67,REFERENCE!$V$17:$V$67,HYDROGRAPH!F2300)</f>
        <v>0</v>
      </c>
      <c r="H2300" s="132">
        <f>(F2300-G2300)/2*REFERENCE!$P$19</f>
        <v>0</v>
      </c>
      <c r="I2300">
        <f>(FINTERP('STAGE-STORAGE'!$D$4:$D$54,'STAGE-STORAGE'!$A$4:$A$54,H2300))</f>
        <v>0</v>
      </c>
    </row>
    <row r="2301" spans="1:9" x14ac:dyDescent="0.25">
      <c r="A2301">
        <v>2298</v>
      </c>
      <c r="B2301" s="132">
        <f t="shared" si="143"/>
        <v>382.83333333333331</v>
      </c>
      <c r="C2301" s="162">
        <f>IF(B2301&lt;(MAX(USER_INPUT!$J$14:$J$2000)),FINTERP(USER_INPUT!$J$14:$J$2000,USER_INPUT!$K$14:$K$2000,HYDROGRAPH!B2301),0)</f>
        <v>0</v>
      </c>
      <c r="D2301" s="132">
        <f t="shared" si="142"/>
        <v>0</v>
      </c>
      <c r="E2301" s="162">
        <f t="shared" si="144"/>
        <v>0</v>
      </c>
      <c r="F2301" s="162">
        <f t="shared" si="145"/>
        <v>0</v>
      </c>
      <c r="G2301" s="162">
        <f>FINTERP(REFERENCE!$W$17:$W$67,REFERENCE!$V$17:$V$67,HYDROGRAPH!F2301)</f>
        <v>0</v>
      </c>
      <c r="H2301" s="132">
        <f>(F2301-G2301)/2*REFERENCE!$P$19</f>
        <v>0</v>
      </c>
      <c r="I2301">
        <f>(FINTERP('STAGE-STORAGE'!$D$4:$D$54,'STAGE-STORAGE'!$A$4:$A$54,H2301))</f>
        <v>0</v>
      </c>
    </row>
    <row r="2302" spans="1:9" x14ac:dyDescent="0.25">
      <c r="A2302">
        <v>2299</v>
      </c>
      <c r="B2302" s="132">
        <f t="shared" si="143"/>
        <v>383</v>
      </c>
      <c r="C2302" s="162">
        <f>IF(B2302&lt;(MAX(USER_INPUT!$J$14:$J$2000)),FINTERP(USER_INPUT!$J$14:$J$2000,USER_INPUT!$K$14:$K$2000,HYDROGRAPH!B2302),0)</f>
        <v>0</v>
      </c>
      <c r="D2302" s="132">
        <f t="shared" si="142"/>
        <v>0</v>
      </c>
      <c r="E2302" s="162">
        <f t="shared" si="144"/>
        <v>0</v>
      </c>
      <c r="F2302" s="162">
        <f t="shared" si="145"/>
        <v>0</v>
      </c>
      <c r="G2302" s="162">
        <f>FINTERP(REFERENCE!$W$17:$W$67,REFERENCE!$V$17:$V$67,HYDROGRAPH!F2302)</f>
        <v>0</v>
      </c>
      <c r="H2302" s="132">
        <f>(F2302-G2302)/2*REFERENCE!$P$19</f>
        <v>0</v>
      </c>
      <c r="I2302">
        <f>(FINTERP('STAGE-STORAGE'!$D$4:$D$54,'STAGE-STORAGE'!$A$4:$A$54,H2302))</f>
        <v>0</v>
      </c>
    </row>
    <row r="2303" spans="1:9" x14ac:dyDescent="0.25">
      <c r="A2303">
        <v>2300</v>
      </c>
      <c r="B2303" s="132">
        <f t="shared" si="143"/>
        <v>383.16666666666663</v>
      </c>
      <c r="C2303" s="162">
        <f>IF(B2303&lt;(MAX(USER_INPUT!$J$14:$J$2000)),FINTERP(USER_INPUT!$J$14:$J$2000,USER_INPUT!$K$14:$K$2000,HYDROGRAPH!B2303),0)</f>
        <v>0</v>
      </c>
      <c r="D2303" s="132">
        <f t="shared" si="142"/>
        <v>0</v>
      </c>
      <c r="E2303" s="162">
        <f t="shared" si="144"/>
        <v>0</v>
      </c>
      <c r="F2303" s="162">
        <f t="shared" si="145"/>
        <v>0</v>
      </c>
      <c r="G2303" s="162">
        <f>FINTERP(REFERENCE!$W$17:$W$67,REFERENCE!$V$17:$V$67,HYDROGRAPH!F2303)</f>
        <v>0</v>
      </c>
      <c r="H2303" s="132">
        <f>(F2303-G2303)/2*REFERENCE!$P$19</f>
        <v>0</v>
      </c>
      <c r="I2303">
        <f>(FINTERP('STAGE-STORAGE'!$D$4:$D$54,'STAGE-STORAGE'!$A$4:$A$54,H2303))</f>
        <v>0</v>
      </c>
    </row>
    <row r="2304" spans="1:9" x14ac:dyDescent="0.25">
      <c r="A2304">
        <v>2301</v>
      </c>
      <c r="B2304" s="132">
        <f t="shared" si="143"/>
        <v>383.33333333333331</v>
      </c>
      <c r="C2304" s="162">
        <f>IF(B2304&lt;(MAX(USER_INPUT!$J$14:$J$2000)),FINTERP(USER_INPUT!$J$14:$J$2000,USER_INPUT!$K$14:$K$2000,HYDROGRAPH!B2304),0)</f>
        <v>0</v>
      </c>
      <c r="D2304" s="132">
        <f t="shared" si="142"/>
        <v>0</v>
      </c>
      <c r="E2304" s="162">
        <f t="shared" si="144"/>
        <v>0</v>
      </c>
      <c r="F2304" s="162">
        <f t="shared" si="145"/>
        <v>0</v>
      </c>
      <c r="G2304" s="162">
        <f>FINTERP(REFERENCE!$W$17:$W$67,REFERENCE!$V$17:$V$67,HYDROGRAPH!F2304)</f>
        <v>0</v>
      </c>
      <c r="H2304" s="132">
        <f>(F2304-G2304)/2*REFERENCE!$P$19</f>
        <v>0</v>
      </c>
      <c r="I2304">
        <f>(FINTERP('STAGE-STORAGE'!$D$4:$D$54,'STAGE-STORAGE'!$A$4:$A$54,H2304))</f>
        <v>0</v>
      </c>
    </row>
    <row r="2305" spans="1:9" x14ac:dyDescent="0.25">
      <c r="A2305">
        <v>2302</v>
      </c>
      <c r="B2305" s="132">
        <f t="shared" si="143"/>
        <v>383.5</v>
      </c>
      <c r="C2305" s="162">
        <f>IF(B2305&lt;(MAX(USER_INPUT!$J$14:$J$2000)),FINTERP(USER_INPUT!$J$14:$J$2000,USER_INPUT!$K$14:$K$2000,HYDROGRAPH!B2305),0)</f>
        <v>0</v>
      </c>
      <c r="D2305" s="132">
        <f t="shared" si="142"/>
        <v>0</v>
      </c>
      <c r="E2305" s="162">
        <f t="shared" si="144"/>
        <v>0</v>
      </c>
      <c r="F2305" s="162">
        <f t="shared" si="145"/>
        <v>0</v>
      </c>
      <c r="G2305" s="162">
        <f>FINTERP(REFERENCE!$W$17:$W$67,REFERENCE!$V$17:$V$67,HYDROGRAPH!F2305)</f>
        <v>0</v>
      </c>
      <c r="H2305" s="132">
        <f>(F2305-G2305)/2*REFERENCE!$P$19</f>
        <v>0</v>
      </c>
      <c r="I2305">
        <f>(FINTERP('STAGE-STORAGE'!$D$4:$D$54,'STAGE-STORAGE'!$A$4:$A$54,H2305))</f>
        <v>0</v>
      </c>
    </row>
    <row r="2306" spans="1:9" x14ac:dyDescent="0.25">
      <c r="A2306">
        <v>2303</v>
      </c>
      <c r="B2306" s="132">
        <f t="shared" si="143"/>
        <v>383.66666666666663</v>
      </c>
      <c r="C2306" s="162">
        <f>IF(B2306&lt;(MAX(USER_INPUT!$J$14:$J$2000)),FINTERP(USER_INPUT!$J$14:$J$2000,USER_INPUT!$K$14:$K$2000,HYDROGRAPH!B2306),0)</f>
        <v>0</v>
      </c>
      <c r="D2306" s="132">
        <f t="shared" si="142"/>
        <v>0</v>
      </c>
      <c r="E2306" s="162">
        <f t="shared" si="144"/>
        <v>0</v>
      </c>
      <c r="F2306" s="162">
        <f t="shared" si="145"/>
        <v>0</v>
      </c>
      <c r="G2306" s="162">
        <f>FINTERP(REFERENCE!$W$17:$W$67,REFERENCE!$V$17:$V$67,HYDROGRAPH!F2306)</f>
        <v>0</v>
      </c>
      <c r="H2306" s="132">
        <f>(F2306-G2306)/2*REFERENCE!$P$19</f>
        <v>0</v>
      </c>
      <c r="I2306">
        <f>(FINTERP('STAGE-STORAGE'!$D$4:$D$54,'STAGE-STORAGE'!$A$4:$A$54,H2306))</f>
        <v>0</v>
      </c>
    </row>
    <row r="2307" spans="1:9" x14ac:dyDescent="0.25">
      <c r="A2307">
        <v>2304</v>
      </c>
      <c r="B2307" s="132">
        <f t="shared" si="143"/>
        <v>383.83333333333331</v>
      </c>
      <c r="C2307" s="162">
        <f>IF(B2307&lt;(MAX(USER_INPUT!$J$14:$J$2000)),FINTERP(USER_INPUT!$J$14:$J$2000,USER_INPUT!$K$14:$K$2000,HYDROGRAPH!B2307),0)</f>
        <v>0</v>
      </c>
      <c r="D2307" s="132">
        <f t="shared" si="142"/>
        <v>0</v>
      </c>
      <c r="E2307" s="162">
        <f t="shared" si="144"/>
        <v>0</v>
      </c>
      <c r="F2307" s="162">
        <f t="shared" si="145"/>
        <v>0</v>
      </c>
      <c r="G2307" s="162">
        <f>FINTERP(REFERENCE!$W$17:$W$67,REFERENCE!$V$17:$V$67,HYDROGRAPH!F2307)</f>
        <v>0</v>
      </c>
      <c r="H2307" s="132">
        <f>(F2307-G2307)/2*REFERENCE!$P$19</f>
        <v>0</v>
      </c>
      <c r="I2307">
        <f>(FINTERP('STAGE-STORAGE'!$D$4:$D$54,'STAGE-STORAGE'!$A$4:$A$54,H2307))</f>
        <v>0</v>
      </c>
    </row>
    <row r="2308" spans="1:9" x14ac:dyDescent="0.25">
      <c r="A2308">
        <v>2305</v>
      </c>
      <c r="B2308" s="132">
        <f t="shared" si="143"/>
        <v>384</v>
      </c>
      <c r="C2308" s="162">
        <f>IF(B2308&lt;(MAX(USER_INPUT!$J$14:$J$2000)),FINTERP(USER_INPUT!$J$14:$J$2000,USER_INPUT!$K$14:$K$2000,HYDROGRAPH!B2308),0)</f>
        <v>0</v>
      </c>
      <c r="D2308" s="132">
        <f t="shared" si="142"/>
        <v>0</v>
      </c>
      <c r="E2308" s="162">
        <f t="shared" si="144"/>
        <v>0</v>
      </c>
      <c r="F2308" s="162">
        <f t="shared" si="145"/>
        <v>0</v>
      </c>
      <c r="G2308" s="162">
        <f>FINTERP(REFERENCE!$W$17:$W$67,REFERENCE!$V$17:$V$67,HYDROGRAPH!F2308)</f>
        <v>0</v>
      </c>
      <c r="H2308" s="132">
        <f>(F2308-G2308)/2*REFERENCE!$P$19</f>
        <v>0</v>
      </c>
      <c r="I2308">
        <f>(FINTERP('STAGE-STORAGE'!$D$4:$D$54,'STAGE-STORAGE'!$A$4:$A$54,H2308))</f>
        <v>0</v>
      </c>
    </row>
    <row r="2309" spans="1:9" x14ac:dyDescent="0.25">
      <c r="A2309">
        <v>2306</v>
      </c>
      <c r="B2309" s="132">
        <f t="shared" si="143"/>
        <v>384.16666666666663</v>
      </c>
      <c r="C2309" s="162">
        <f>IF(B2309&lt;(MAX(USER_INPUT!$J$14:$J$2000)),FINTERP(USER_INPUT!$J$14:$J$2000,USER_INPUT!$K$14:$K$2000,HYDROGRAPH!B2309),0)</f>
        <v>0</v>
      </c>
      <c r="D2309" s="132">
        <f t="shared" ref="D2309:D2372" si="146">C2309+C2310</f>
        <v>0</v>
      </c>
      <c r="E2309" s="162">
        <f t="shared" si="144"/>
        <v>0</v>
      </c>
      <c r="F2309" s="162">
        <f t="shared" si="145"/>
        <v>0</v>
      </c>
      <c r="G2309" s="162">
        <f>FINTERP(REFERENCE!$W$17:$W$67,REFERENCE!$V$17:$V$67,HYDROGRAPH!F2309)</f>
        <v>0</v>
      </c>
      <c r="H2309" s="132">
        <f>(F2309-G2309)/2*REFERENCE!$P$19</f>
        <v>0</v>
      </c>
      <c r="I2309">
        <f>(FINTERP('STAGE-STORAGE'!$D$4:$D$54,'STAGE-STORAGE'!$A$4:$A$54,H2309))</f>
        <v>0</v>
      </c>
    </row>
    <row r="2310" spans="1:9" x14ac:dyDescent="0.25">
      <c r="A2310">
        <v>2307</v>
      </c>
      <c r="B2310" s="132">
        <f t="shared" si="143"/>
        <v>384.33333333333331</v>
      </c>
      <c r="C2310" s="162">
        <f>IF(B2310&lt;(MAX(USER_INPUT!$J$14:$J$2000)),FINTERP(USER_INPUT!$J$14:$J$2000,USER_INPUT!$K$14:$K$2000,HYDROGRAPH!B2310),0)</f>
        <v>0</v>
      </c>
      <c r="D2310" s="132">
        <f t="shared" si="146"/>
        <v>0</v>
      </c>
      <c r="E2310" s="162">
        <f t="shared" si="144"/>
        <v>0</v>
      </c>
      <c r="F2310" s="162">
        <f t="shared" si="145"/>
        <v>0</v>
      </c>
      <c r="G2310" s="162">
        <f>FINTERP(REFERENCE!$W$17:$W$67,REFERENCE!$V$17:$V$67,HYDROGRAPH!F2310)</f>
        <v>0</v>
      </c>
      <c r="H2310" s="132">
        <f>(F2310-G2310)/2*REFERENCE!$P$19</f>
        <v>0</v>
      </c>
      <c r="I2310">
        <f>(FINTERP('STAGE-STORAGE'!$D$4:$D$54,'STAGE-STORAGE'!$A$4:$A$54,H2310))</f>
        <v>0</v>
      </c>
    </row>
    <row r="2311" spans="1:9" x14ac:dyDescent="0.25">
      <c r="A2311">
        <v>2308</v>
      </c>
      <c r="B2311" s="132">
        <f t="shared" ref="B2311:B2374" si="147">$B$5*A2310</f>
        <v>384.5</v>
      </c>
      <c r="C2311" s="162">
        <f>IF(B2311&lt;(MAX(USER_INPUT!$J$14:$J$2000)),FINTERP(USER_INPUT!$J$14:$J$2000,USER_INPUT!$K$14:$K$2000,HYDROGRAPH!B2311),0)</f>
        <v>0</v>
      </c>
      <c r="D2311" s="132">
        <f t="shared" si="146"/>
        <v>0</v>
      </c>
      <c r="E2311" s="162">
        <f t="shared" si="144"/>
        <v>0</v>
      </c>
      <c r="F2311" s="162">
        <f t="shared" si="145"/>
        <v>0</v>
      </c>
      <c r="G2311" s="162">
        <f>FINTERP(REFERENCE!$W$17:$W$67,REFERENCE!$V$17:$V$67,HYDROGRAPH!F2311)</f>
        <v>0</v>
      </c>
      <c r="H2311" s="132">
        <f>(F2311-G2311)/2*REFERENCE!$P$19</f>
        <v>0</v>
      </c>
      <c r="I2311">
        <f>(FINTERP('STAGE-STORAGE'!$D$4:$D$54,'STAGE-STORAGE'!$A$4:$A$54,H2311))</f>
        <v>0</v>
      </c>
    </row>
    <row r="2312" spans="1:9" x14ac:dyDescent="0.25">
      <c r="A2312">
        <v>2309</v>
      </c>
      <c r="B2312" s="132">
        <f t="shared" si="147"/>
        <v>384.66666666666663</v>
      </c>
      <c r="C2312" s="162">
        <f>IF(B2312&lt;(MAX(USER_INPUT!$J$14:$J$2000)),FINTERP(USER_INPUT!$J$14:$J$2000,USER_INPUT!$K$14:$K$2000,HYDROGRAPH!B2312),0)</f>
        <v>0</v>
      </c>
      <c r="D2312" s="132">
        <f t="shared" si="146"/>
        <v>0</v>
      </c>
      <c r="E2312" s="162">
        <f t="shared" si="144"/>
        <v>0</v>
      </c>
      <c r="F2312" s="162">
        <f t="shared" si="145"/>
        <v>0</v>
      </c>
      <c r="G2312" s="162">
        <f>FINTERP(REFERENCE!$W$17:$W$67,REFERENCE!$V$17:$V$67,HYDROGRAPH!F2312)</f>
        <v>0</v>
      </c>
      <c r="H2312" s="132">
        <f>(F2312-G2312)/2*REFERENCE!$P$19</f>
        <v>0</v>
      </c>
      <c r="I2312">
        <f>(FINTERP('STAGE-STORAGE'!$D$4:$D$54,'STAGE-STORAGE'!$A$4:$A$54,H2312))</f>
        <v>0</v>
      </c>
    </row>
    <row r="2313" spans="1:9" x14ac:dyDescent="0.25">
      <c r="A2313">
        <v>2310</v>
      </c>
      <c r="B2313" s="132">
        <f t="shared" si="147"/>
        <v>384.83333333333331</v>
      </c>
      <c r="C2313" s="162">
        <f>IF(B2313&lt;(MAX(USER_INPUT!$J$14:$J$2000)),FINTERP(USER_INPUT!$J$14:$J$2000,USER_INPUT!$K$14:$K$2000,HYDROGRAPH!B2313),0)</f>
        <v>0</v>
      </c>
      <c r="D2313" s="132">
        <f t="shared" si="146"/>
        <v>0</v>
      </c>
      <c r="E2313" s="162">
        <f t="shared" ref="E2313:E2376" si="148">F2312-(2*G2312)</f>
        <v>0</v>
      </c>
      <c r="F2313" s="162">
        <f t="shared" ref="F2313:F2376" si="149">D2313+E2313</f>
        <v>0</v>
      </c>
      <c r="G2313" s="162">
        <f>FINTERP(REFERENCE!$W$17:$W$67,REFERENCE!$V$17:$V$67,HYDROGRAPH!F2313)</f>
        <v>0</v>
      </c>
      <c r="H2313" s="132">
        <f>(F2313-G2313)/2*REFERENCE!$P$19</f>
        <v>0</v>
      </c>
      <c r="I2313">
        <f>(FINTERP('STAGE-STORAGE'!$D$4:$D$54,'STAGE-STORAGE'!$A$4:$A$54,H2313))</f>
        <v>0</v>
      </c>
    </row>
    <row r="2314" spans="1:9" x14ac:dyDescent="0.25">
      <c r="A2314">
        <v>2311</v>
      </c>
      <c r="B2314" s="132">
        <f t="shared" si="147"/>
        <v>385</v>
      </c>
      <c r="C2314" s="162">
        <f>IF(B2314&lt;(MAX(USER_INPUT!$J$14:$J$2000)),FINTERP(USER_INPUT!$J$14:$J$2000,USER_INPUT!$K$14:$K$2000,HYDROGRAPH!B2314),0)</f>
        <v>0</v>
      </c>
      <c r="D2314" s="132">
        <f t="shared" si="146"/>
        <v>0</v>
      </c>
      <c r="E2314" s="162">
        <f t="shared" si="148"/>
        <v>0</v>
      </c>
      <c r="F2314" s="162">
        <f t="shared" si="149"/>
        <v>0</v>
      </c>
      <c r="G2314" s="162">
        <f>FINTERP(REFERENCE!$W$17:$W$67,REFERENCE!$V$17:$V$67,HYDROGRAPH!F2314)</f>
        <v>0</v>
      </c>
      <c r="H2314" s="132">
        <f>(F2314-G2314)/2*REFERENCE!$P$19</f>
        <v>0</v>
      </c>
      <c r="I2314">
        <f>(FINTERP('STAGE-STORAGE'!$D$4:$D$54,'STAGE-STORAGE'!$A$4:$A$54,H2314))</f>
        <v>0</v>
      </c>
    </row>
    <row r="2315" spans="1:9" x14ac:dyDescent="0.25">
      <c r="A2315">
        <v>2312</v>
      </c>
      <c r="B2315" s="132">
        <f t="shared" si="147"/>
        <v>385.16666666666663</v>
      </c>
      <c r="C2315" s="162">
        <f>IF(B2315&lt;(MAX(USER_INPUT!$J$14:$J$2000)),FINTERP(USER_INPUT!$J$14:$J$2000,USER_INPUT!$K$14:$K$2000,HYDROGRAPH!B2315),0)</f>
        <v>0</v>
      </c>
      <c r="D2315" s="132">
        <f t="shared" si="146"/>
        <v>0</v>
      </c>
      <c r="E2315" s="162">
        <f t="shared" si="148"/>
        <v>0</v>
      </c>
      <c r="F2315" s="162">
        <f t="shared" si="149"/>
        <v>0</v>
      </c>
      <c r="G2315" s="162">
        <f>FINTERP(REFERENCE!$W$17:$W$67,REFERENCE!$V$17:$V$67,HYDROGRAPH!F2315)</f>
        <v>0</v>
      </c>
      <c r="H2315" s="132">
        <f>(F2315-G2315)/2*REFERENCE!$P$19</f>
        <v>0</v>
      </c>
      <c r="I2315">
        <f>(FINTERP('STAGE-STORAGE'!$D$4:$D$54,'STAGE-STORAGE'!$A$4:$A$54,H2315))</f>
        <v>0</v>
      </c>
    </row>
    <row r="2316" spans="1:9" x14ac:dyDescent="0.25">
      <c r="A2316">
        <v>2313</v>
      </c>
      <c r="B2316" s="132">
        <f t="shared" si="147"/>
        <v>385.33333333333331</v>
      </c>
      <c r="C2316" s="162">
        <f>IF(B2316&lt;(MAX(USER_INPUT!$J$14:$J$2000)),FINTERP(USER_INPUT!$J$14:$J$2000,USER_INPUT!$K$14:$K$2000,HYDROGRAPH!B2316),0)</f>
        <v>0</v>
      </c>
      <c r="D2316" s="132">
        <f t="shared" si="146"/>
        <v>0</v>
      </c>
      <c r="E2316" s="162">
        <f t="shared" si="148"/>
        <v>0</v>
      </c>
      <c r="F2316" s="162">
        <f t="shared" si="149"/>
        <v>0</v>
      </c>
      <c r="G2316" s="162">
        <f>FINTERP(REFERENCE!$W$17:$W$67,REFERENCE!$V$17:$V$67,HYDROGRAPH!F2316)</f>
        <v>0</v>
      </c>
      <c r="H2316" s="132">
        <f>(F2316-G2316)/2*REFERENCE!$P$19</f>
        <v>0</v>
      </c>
      <c r="I2316">
        <f>(FINTERP('STAGE-STORAGE'!$D$4:$D$54,'STAGE-STORAGE'!$A$4:$A$54,H2316))</f>
        <v>0</v>
      </c>
    </row>
    <row r="2317" spans="1:9" x14ac:dyDescent="0.25">
      <c r="A2317">
        <v>2314</v>
      </c>
      <c r="B2317" s="132">
        <f t="shared" si="147"/>
        <v>385.5</v>
      </c>
      <c r="C2317" s="162">
        <f>IF(B2317&lt;(MAX(USER_INPUT!$J$14:$J$2000)),FINTERP(USER_INPUT!$J$14:$J$2000,USER_INPUT!$K$14:$K$2000,HYDROGRAPH!B2317),0)</f>
        <v>0</v>
      </c>
      <c r="D2317" s="132">
        <f t="shared" si="146"/>
        <v>0</v>
      </c>
      <c r="E2317" s="162">
        <f t="shared" si="148"/>
        <v>0</v>
      </c>
      <c r="F2317" s="162">
        <f t="shared" si="149"/>
        <v>0</v>
      </c>
      <c r="G2317" s="162">
        <f>FINTERP(REFERENCE!$W$17:$W$67,REFERENCE!$V$17:$V$67,HYDROGRAPH!F2317)</f>
        <v>0</v>
      </c>
      <c r="H2317" s="132">
        <f>(F2317-G2317)/2*REFERENCE!$P$19</f>
        <v>0</v>
      </c>
      <c r="I2317">
        <f>(FINTERP('STAGE-STORAGE'!$D$4:$D$54,'STAGE-STORAGE'!$A$4:$A$54,H2317))</f>
        <v>0</v>
      </c>
    </row>
    <row r="2318" spans="1:9" x14ac:dyDescent="0.25">
      <c r="A2318">
        <v>2315</v>
      </c>
      <c r="B2318" s="132">
        <f t="shared" si="147"/>
        <v>385.66666666666663</v>
      </c>
      <c r="C2318" s="162">
        <f>IF(B2318&lt;(MAX(USER_INPUT!$J$14:$J$2000)),FINTERP(USER_INPUT!$J$14:$J$2000,USER_INPUT!$K$14:$K$2000,HYDROGRAPH!B2318),0)</f>
        <v>0</v>
      </c>
      <c r="D2318" s="132">
        <f t="shared" si="146"/>
        <v>0</v>
      </c>
      <c r="E2318" s="162">
        <f t="shared" si="148"/>
        <v>0</v>
      </c>
      <c r="F2318" s="162">
        <f t="shared" si="149"/>
        <v>0</v>
      </c>
      <c r="G2318" s="162">
        <f>FINTERP(REFERENCE!$W$17:$W$67,REFERENCE!$V$17:$V$67,HYDROGRAPH!F2318)</f>
        <v>0</v>
      </c>
      <c r="H2318" s="132">
        <f>(F2318-G2318)/2*REFERENCE!$P$19</f>
        <v>0</v>
      </c>
      <c r="I2318">
        <f>(FINTERP('STAGE-STORAGE'!$D$4:$D$54,'STAGE-STORAGE'!$A$4:$A$54,H2318))</f>
        <v>0</v>
      </c>
    </row>
    <row r="2319" spans="1:9" x14ac:dyDescent="0.25">
      <c r="A2319">
        <v>2316</v>
      </c>
      <c r="B2319" s="132">
        <f t="shared" si="147"/>
        <v>385.83333333333331</v>
      </c>
      <c r="C2319" s="162">
        <f>IF(B2319&lt;(MAX(USER_INPUT!$J$14:$J$2000)),FINTERP(USER_INPUT!$J$14:$J$2000,USER_INPUT!$K$14:$K$2000,HYDROGRAPH!B2319),0)</f>
        <v>0</v>
      </c>
      <c r="D2319" s="132">
        <f t="shared" si="146"/>
        <v>0</v>
      </c>
      <c r="E2319" s="162">
        <f t="shared" si="148"/>
        <v>0</v>
      </c>
      <c r="F2319" s="162">
        <f t="shared" si="149"/>
        <v>0</v>
      </c>
      <c r="G2319" s="162">
        <f>FINTERP(REFERENCE!$W$17:$W$67,REFERENCE!$V$17:$V$67,HYDROGRAPH!F2319)</f>
        <v>0</v>
      </c>
      <c r="H2319" s="132">
        <f>(F2319-G2319)/2*REFERENCE!$P$19</f>
        <v>0</v>
      </c>
      <c r="I2319">
        <f>(FINTERP('STAGE-STORAGE'!$D$4:$D$54,'STAGE-STORAGE'!$A$4:$A$54,H2319))</f>
        <v>0</v>
      </c>
    </row>
    <row r="2320" spans="1:9" x14ac:dyDescent="0.25">
      <c r="A2320">
        <v>2317</v>
      </c>
      <c r="B2320" s="132">
        <f t="shared" si="147"/>
        <v>386</v>
      </c>
      <c r="C2320" s="162">
        <f>IF(B2320&lt;(MAX(USER_INPUT!$J$14:$J$2000)),FINTERP(USER_INPUT!$J$14:$J$2000,USER_INPUT!$K$14:$K$2000,HYDROGRAPH!B2320),0)</f>
        <v>0</v>
      </c>
      <c r="D2320" s="132">
        <f t="shared" si="146"/>
        <v>0</v>
      </c>
      <c r="E2320" s="162">
        <f t="shared" si="148"/>
        <v>0</v>
      </c>
      <c r="F2320" s="162">
        <f t="shared" si="149"/>
        <v>0</v>
      </c>
      <c r="G2320" s="162">
        <f>FINTERP(REFERENCE!$W$17:$W$67,REFERENCE!$V$17:$V$67,HYDROGRAPH!F2320)</f>
        <v>0</v>
      </c>
      <c r="H2320" s="132">
        <f>(F2320-G2320)/2*REFERENCE!$P$19</f>
        <v>0</v>
      </c>
      <c r="I2320">
        <f>(FINTERP('STAGE-STORAGE'!$D$4:$D$54,'STAGE-STORAGE'!$A$4:$A$54,H2320))</f>
        <v>0</v>
      </c>
    </row>
    <row r="2321" spans="1:9" x14ac:dyDescent="0.25">
      <c r="A2321">
        <v>2318</v>
      </c>
      <c r="B2321" s="132">
        <f t="shared" si="147"/>
        <v>386.16666666666663</v>
      </c>
      <c r="C2321" s="162">
        <f>IF(B2321&lt;(MAX(USER_INPUT!$J$14:$J$2000)),FINTERP(USER_INPUT!$J$14:$J$2000,USER_INPUT!$K$14:$K$2000,HYDROGRAPH!B2321),0)</f>
        <v>0</v>
      </c>
      <c r="D2321" s="132">
        <f t="shared" si="146"/>
        <v>0</v>
      </c>
      <c r="E2321" s="162">
        <f t="shared" si="148"/>
        <v>0</v>
      </c>
      <c r="F2321" s="162">
        <f t="shared" si="149"/>
        <v>0</v>
      </c>
      <c r="G2321" s="162">
        <f>FINTERP(REFERENCE!$W$17:$W$67,REFERENCE!$V$17:$V$67,HYDROGRAPH!F2321)</f>
        <v>0</v>
      </c>
      <c r="H2321" s="132">
        <f>(F2321-G2321)/2*REFERENCE!$P$19</f>
        <v>0</v>
      </c>
      <c r="I2321">
        <f>(FINTERP('STAGE-STORAGE'!$D$4:$D$54,'STAGE-STORAGE'!$A$4:$A$54,H2321))</f>
        <v>0</v>
      </c>
    </row>
    <row r="2322" spans="1:9" x14ac:dyDescent="0.25">
      <c r="A2322">
        <v>2319</v>
      </c>
      <c r="B2322" s="132">
        <f t="shared" si="147"/>
        <v>386.33333333333331</v>
      </c>
      <c r="C2322" s="162">
        <f>IF(B2322&lt;(MAX(USER_INPUT!$J$14:$J$2000)),FINTERP(USER_INPUT!$J$14:$J$2000,USER_INPUT!$K$14:$K$2000,HYDROGRAPH!B2322),0)</f>
        <v>0</v>
      </c>
      <c r="D2322" s="132">
        <f t="shared" si="146"/>
        <v>0</v>
      </c>
      <c r="E2322" s="162">
        <f t="shared" si="148"/>
        <v>0</v>
      </c>
      <c r="F2322" s="162">
        <f t="shared" si="149"/>
        <v>0</v>
      </c>
      <c r="G2322" s="162">
        <f>FINTERP(REFERENCE!$W$17:$W$67,REFERENCE!$V$17:$V$67,HYDROGRAPH!F2322)</f>
        <v>0</v>
      </c>
      <c r="H2322" s="132">
        <f>(F2322-G2322)/2*REFERENCE!$P$19</f>
        <v>0</v>
      </c>
      <c r="I2322">
        <f>(FINTERP('STAGE-STORAGE'!$D$4:$D$54,'STAGE-STORAGE'!$A$4:$A$54,H2322))</f>
        <v>0</v>
      </c>
    </row>
    <row r="2323" spans="1:9" x14ac:dyDescent="0.25">
      <c r="A2323">
        <v>2320</v>
      </c>
      <c r="B2323" s="132">
        <f t="shared" si="147"/>
        <v>386.5</v>
      </c>
      <c r="C2323" s="162">
        <f>IF(B2323&lt;(MAX(USER_INPUT!$J$14:$J$2000)),FINTERP(USER_INPUT!$J$14:$J$2000,USER_INPUT!$K$14:$K$2000,HYDROGRAPH!B2323),0)</f>
        <v>0</v>
      </c>
      <c r="D2323" s="132">
        <f t="shared" si="146"/>
        <v>0</v>
      </c>
      <c r="E2323" s="162">
        <f t="shared" si="148"/>
        <v>0</v>
      </c>
      <c r="F2323" s="162">
        <f t="shared" si="149"/>
        <v>0</v>
      </c>
      <c r="G2323" s="162">
        <f>FINTERP(REFERENCE!$W$17:$W$67,REFERENCE!$V$17:$V$67,HYDROGRAPH!F2323)</f>
        <v>0</v>
      </c>
      <c r="H2323" s="132">
        <f>(F2323-G2323)/2*REFERENCE!$P$19</f>
        <v>0</v>
      </c>
      <c r="I2323">
        <f>(FINTERP('STAGE-STORAGE'!$D$4:$D$54,'STAGE-STORAGE'!$A$4:$A$54,H2323))</f>
        <v>0</v>
      </c>
    </row>
    <row r="2324" spans="1:9" x14ac:dyDescent="0.25">
      <c r="A2324">
        <v>2321</v>
      </c>
      <c r="B2324" s="132">
        <f t="shared" si="147"/>
        <v>386.66666666666663</v>
      </c>
      <c r="C2324" s="162">
        <f>IF(B2324&lt;(MAX(USER_INPUT!$J$14:$J$2000)),FINTERP(USER_INPUT!$J$14:$J$2000,USER_INPUT!$K$14:$K$2000,HYDROGRAPH!B2324),0)</f>
        <v>0</v>
      </c>
      <c r="D2324" s="132">
        <f t="shared" si="146"/>
        <v>0</v>
      </c>
      <c r="E2324" s="162">
        <f t="shared" si="148"/>
        <v>0</v>
      </c>
      <c r="F2324" s="162">
        <f t="shared" si="149"/>
        <v>0</v>
      </c>
      <c r="G2324" s="162">
        <f>FINTERP(REFERENCE!$W$17:$W$67,REFERENCE!$V$17:$V$67,HYDROGRAPH!F2324)</f>
        <v>0</v>
      </c>
      <c r="H2324" s="132">
        <f>(F2324-G2324)/2*REFERENCE!$P$19</f>
        <v>0</v>
      </c>
      <c r="I2324">
        <f>(FINTERP('STAGE-STORAGE'!$D$4:$D$54,'STAGE-STORAGE'!$A$4:$A$54,H2324))</f>
        <v>0</v>
      </c>
    </row>
    <row r="2325" spans="1:9" x14ac:dyDescent="0.25">
      <c r="A2325">
        <v>2322</v>
      </c>
      <c r="B2325" s="132">
        <f t="shared" si="147"/>
        <v>386.83333333333331</v>
      </c>
      <c r="C2325" s="162">
        <f>IF(B2325&lt;(MAX(USER_INPUT!$J$14:$J$2000)),FINTERP(USER_INPUT!$J$14:$J$2000,USER_INPUT!$K$14:$K$2000,HYDROGRAPH!B2325),0)</f>
        <v>0</v>
      </c>
      <c r="D2325" s="132">
        <f t="shared" si="146"/>
        <v>0</v>
      </c>
      <c r="E2325" s="162">
        <f t="shared" si="148"/>
        <v>0</v>
      </c>
      <c r="F2325" s="162">
        <f t="shared" si="149"/>
        <v>0</v>
      </c>
      <c r="G2325" s="162">
        <f>FINTERP(REFERENCE!$W$17:$W$67,REFERENCE!$V$17:$V$67,HYDROGRAPH!F2325)</f>
        <v>0</v>
      </c>
      <c r="H2325" s="132">
        <f>(F2325-G2325)/2*REFERENCE!$P$19</f>
        <v>0</v>
      </c>
      <c r="I2325">
        <f>(FINTERP('STAGE-STORAGE'!$D$4:$D$54,'STAGE-STORAGE'!$A$4:$A$54,H2325))</f>
        <v>0</v>
      </c>
    </row>
    <row r="2326" spans="1:9" x14ac:dyDescent="0.25">
      <c r="A2326">
        <v>2323</v>
      </c>
      <c r="B2326" s="132">
        <f t="shared" si="147"/>
        <v>387</v>
      </c>
      <c r="C2326" s="162">
        <f>IF(B2326&lt;(MAX(USER_INPUT!$J$14:$J$2000)),FINTERP(USER_INPUT!$J$14:$J$2000,USER_INPUT!$K$14:$K$2000,HYDROGRAPH!B2326),0)</f>
        <v>0</v>
      </c>
      <c r="D2326" s="132">
        <f t="shared" si="146"/>
        <v>0</v>
      </c>
      <c r="E2326" s="162">
        <f t="shared" si="148"/>
        <v>0</v>
      </c>
      <c r="F2326" s="162">
        <f t="shared" si="149"/>
        <v>0</v>
      </c>
      <c r="G2326" s="162">
        <f>FINTERP(REFERENCE!$W$17:$W$67,REFERENCE!$V$17:$V$67,HYDROGRAPH!F2326)</f>
        <v>0</v>
      </c>
      <c r="H2326" s="132">
        <f>(F2326-G2326)/2*REFERENCE!$P$19</f>
        <v>0</v>
      </c>
      <c r="I2326">
        <f>(FINTERP('STAGE-STORAGE'!$D$4:$D$54,'STAGE-STORAGE'!$A$4:$A$54,H2326))</f>
        <v>0</v>
      </c>
    </row>
    <row r="2327" spans="1:9" x14ac:dyDescent="0.25">
      <c r="A2327">
        <v>2324</v>
      </c>
      <c r="B2327" s="132">
        <f t="shared" si="147"/>
        <v>387.16666666666663</v>
      </c>
      <c r="C2327" s="162">
        <f>IF(B2327&lt;(MAX(USER_INPUT!$J$14:$J$2000)),FINTERP(USER_INPUT!$J$14:$J$2000,USER_INPUT!$K$14:$K$2000,HYDROGRAPH!B2327),0)</f>
        <v>0</v>
      </c>
      <c r="D2327" s="132">
        <f t="shared" si="146"/>
        <v>0</v>
      </c>
      <c r="E2327" s="162">
        <f t="shared" si="148"/>
        <v>0</v>
      </c>
      <c r="F2327" s="162">
        <f t="shared" si="149"/>
        <v>0</v>
      </c>
      <c r="G2327" s="162">
        <f>FINTERP(REFERENCE!$W$17:$W$67,REFERENCE!$V$17:$V$67,HYDROGRAPH!F2327)</f>
        <v>0</v>
      </c>
      <c r="H2327" s="132">
        <f>(F2327-G2327)/2*REFERENCE!$P$19</f>
        <v>0</v>
      </c>
      <c r="I2327">
        <f>(FINTERP('STAGE-STORAGE'!$D$4:$D$54,'STAGE-STORAGE'!$A$4:$A$54,H2327))</f>
        <v>0</v>
      </c>
    </row>
    <row r="2328" spans="1:9" x14ac:dyDescent="0.25">
      <c r="A2328">
        <v>2325</v>
      </c>
      <c r="B2328" s="132">
        <f t="shared" si="147"/>
        <v>387.33333333333331</v>
      </c>
      <c r="C2328" s="162">
        <f>IF(B2328&lt;(MAX(USER_INPUT!$J$14:$J$2000)),FINTERP(USER_INPUT!$J$14:$J$2000,USER_INPUT!$K$14:$K$2000,HYDROGRAPH!B2328),0)</f>
        <v>0</v>
      </c>
      <c r="D2328" s="132">
        <f t="shared" si="146"/>
        <v>0</v>
      </c>
      <c r="E2328" s="162">
        <f t="shared" si="148"/>
        <v>0</v>
      </c>
      <c r="F2328" s="162">
        <f t="shared" si="149"/>
        <v>0</v>
      </c>
      <c r="G2328" s="162">
        <f>FINTERP(REFERENCE!$W$17:$W$67,REFERENCE!$V$17:$V$67,HYDROGRAPH!F2328)</f>
        <v>0</v>
      </c>
      <c r="H2328" s="132">
        <f>(F2328-G2328)/2*REFERENCE!$P$19</f>
        <v>0</v>
      </c>
      <c r="I2328">
        <f>(FINTERP('STAGE-STORAGE'!$D$4:$D$54,'STAGE-STORAGE'!$A$4:$A$54,H2328))</f>
        <v>0</v>
      </c>
    </row>
    <row r="2329" spans="1:9" x14ac:dyDescent="0.25">
      <c r="A2329">
        <v>2326</v>
      </c>
      <c r="B2329" s="132">
        <f t="shared" si="147"/>
        <v>387.5</v>
      </c>
      <c r="C2329" s="162">
        <f>IF(B2329&lt;(MAX(USER_INPUT!$J$14:$J$2000)),FINTERP(USER_INPUT!$J$14:$J$2000,USER_INPUT!$K$14:$K$2000,HYDROGRAPH!B2329),0)</f>
        <v>0</v>
      </c>
      <c r="D2329" s="132">
        <f t="shared" si="146"/>
        <v>0</v>
      </c>
      <c r="E2329" s="162">
        <f t="shared" si="148"/>
        <v>0</v>
      </c>
      <c r="F2329" s="162">
        <f t="shared" si="149"/>
        <v>0</v>
      </c>
      <c r="G2329" s="162">
        <f>FINTERP(REFERENCE!$W$17:$W$67,REFERENCE!$V$17:$V$67,HYDROGRAPH!F2329)</f>
        <v>0</v>
      </c>
      <c r="H2329" s="132">
        <f>(F2329-G2329)/2*REFERENCE!$P$19</f>
        <v>0</v>
      </c>
      <c r="I2329">
        <f>(FINTERP('STAGE-STORAGE'!$D$4:$D$54,'STAGE-STORAGE'!$A$4:$A$54,H2329))</f>
        <v>0</v>
      </c>
    </row>
    <row r="2330" spans="1:9" x14ac:dyDescent="0.25">
      <c r="A2330">
        <v>2327</v>
      </c>
      <c r="B2330" s="132">
        <f t="shared" si="147"/>
        <v>387.66666666666663</v>
      </c>
      <c r="C2330" s="162">
        <f>IF(B2330&lt;(MAX(USER_INPUT!$J$14:$J$2000)),FINTERP(USER_INPUT!$J$14:$J$2000,USER_INPUT!$K$14:$K$2000,HYDROGRAPH!B2330),0)</f>
        <v>0</v>
      </c>
      <c r="D2330" s="132">
        <f t="shared" si="146"/>
        <v>0</v>
      </c>
      <c r="E2330" s="162">
        <f t="shared" si="148"/>
        <v>0</v>
      </c>
      <c r="F2330" s="162">
        <f t="shared" si="149"/>
        <v>0</v>
      </c>
      <c r="G2330" s="162">
        <f>FINTERP(REFERENCE!$W$17:$W$67,REFERENCE!$V$17:$V$67,HYDROGRAPH!F2330)</f>
        <v>0</v>
      </c>
      <c r="H2330" s="132">
        <f>(F2330-G2330)/2*REFERENCE!$P$19</f>
        <v>0</v>
      </c>
      <c r="I2330">
        <f>(FINTERP('STAGE-STORAGE'!$D$4:$D$54,'STAGE-STORAGE'!$A$4:$A$54,H2330))</f>
        <v>0</v>
      </c>
    </row>
    <row r="2331" spans="1:9" x14ac:dyDescent="0.25">
      <c r="A2331">
        <v>2328</v>
      </c>
      <c r="B2331" s="132">
        <f t="shared" si="147"/>
        <v>387.83333333333331</v>
      </c>
      <c r="C2331" s="162">
        <f>IF(B2331&lt;(MAX(USER_INPUT!$J$14:$J$2000)),FINTERP(USER_INPUT!$J$14:$J$2000,USER_INPUT!$K$14:$K$2000,HYDROGRAPH!B2331),0)</f>
        <v>0</v>
      </c>
      <c r="D2331" s="132">
        <f t="shared" si="146"/>
        <v>0</v>
      </c>
      <c r="E2331" s="162">
        <f t="shared" si="148"/>
        <v>0</v>
      </c>
      <c r="F2331" s="162">
        <f t="shared" si="149"/>
        <v>0</v>
      </c>
      <c r="G2331" s="162">
        <f>FINTERP(REFERENCE!$W$17:$W$67,REFERENCE!$V$17:$V$67,HYDROGRAPH!F2331)</f>
        <v>0</v>
      </c>
      <c r="H2331" s="132">
        <f>(F2331-G2331)/2*REFERENCE!$P$19</f>
        <v>0</v>
      </c>
      <c r="I2331">
        <f>(FINTERP('STAGE-STORAGE'!$D$4:$D$54,'STAGE-STORAGE'!$A$4:$A$54,H2331))</f>
        <v>0</v>
      </c>
    </row>
    <row r="2332" spans="1:9" x14ac:dyDescent="0.25">
      <c r="A2332">
        <v>2329</v>
      </c>
      <c r="B2332" s="132">
        <f t="shared" si="147"/>
        <v>388</v>
      </c>
      <c r="C2332" s="162">
        <f>IF(B2332&lt;(MAX(USER_INPUT!$J$14:$J$2000)),FINTERP(USER_INPUT!$J$14:$J$2000,USER_INPUT!$K$14:$K$2000,HYDROGRAPH!B2332),0)</f>
        <v>0</v>
      </c>
      <c r="D2332" s="132">
        <f t="shared" si="146"/>
        <v>0</v>
      </c>
      <c r="E2332" s="162">
        <f t="shared" si="148"/>
        <v>0</v>
      </c>
      <c r="F2332" s="162">
        <f t="shared" si="149"/>
        <v>0</v>
      </c>
      <c r="G2332" s="162">
        <f>FINTERP(REFERENCE!$W$17:$W$67,REFERENCE!$V$17:$V$67,HYDROGRAPH!F2332)</f>
        <v>0</v>
      </c>
      <c r="H2332" s="132">
        <f>(F2332-G2332)/2*REFERENCE!$P$19</f>
        <v>0</v>
      </c>
      <c r="I2332">
        <f>(FINTERP('STAGE-STORAGE'!$D$4:$D$54,'STAGE-STORAGE'!$A$4:$A$54,H2332))</f>
        <v>0</v>
      </c>
    </row>
    <row r="2333" spans="1:9" x14ac:dyDescent="0.25">
      <c r="A2333">
        <v>2330</v>
      </c>
      <c r="B2333" s="132">
        <f t="shared" si="147"/>
        <v>388.16666666666663</v>
      </c>
      <c r="C2333" s="162">
        <f>IF(B2333&lt;(MAX(USER_INPUT!$J$14:$J$2000)),FINTERP(USER_INPUT!$J$14:$J$2000,USER_INPUT!$K$14:$K$2000,HYDROGRAPH!B2333),0)</f>
        <v>0</v>
      </c>
      <c r="D2333" s="132">
        <f t="shared" si="146"/>
        <v>0</v>
      </c>
      <c r="E2333" s="162">
        <f t="shared" si="148"/>
        <v>0</v>
      </c>
      <c r="F2333" s="162">
        <f t="shared" si="149"/>
        <v>0</v>
      </c>
      <c r="G2333" s="162">
        <f>FINTERP(REFERENCE!$W$17:$W$67,REFERENCE!$V$17:$V$67,HYDROGRAPH!F2333)</f>
        <v>0</v>
      </c>
      <c r="H2333" s="132">
        <f>(F2333-G2333)/2*REFERENCE!$P$19</f>
        <v>0</v>
      </c>
      <c r="I2333">
        <f>(FINTERP('STAGE-STORAGE'!$D$4:$D$54,'STAGE-STORAGE'!$A$4:$A$54,H2333))</f>
        <v>0</v>
      </c>
    </row>
    <row r="2334" spans="1:9" x14ac:dyDescent="0.25">
      <c r="A2334">
        <v>2331</v>
      </c>
      <c r="B2334" s="132">
        <f t="shared" si="147"/>
        <v>388.33333333333331</v>
      </c>
      <c r="C2334" s="162">
        <f>IF(B2334&lt;(MAX(USER_INPUT!$J$14:$J$2000)),FINTERP(USER_INPUT!$J$14:$J$2000,USER_INPUT!$K$14:$K$2000,HYDROGRAPH!B2334),0)</f>
        <v>0</v>
      </c>
      <c r="D2334" s="132">
        <f t="shared" si="146"/>
        <v>0</v>
      </c>
      <c r="E2334" s="162">
        <f t="shared" si="148"/>
        <v>0</v>
      </c>
      <c r="F2334" s="162">
        <f t="shared" si="149"/>
        <v>0</v>
      </c>
      <c r="G2334" s="162">
        <f>FINTERP(REFERENCE!$W$17:$W$67,REFERENCE!$V$17:$V$67,HYDROGRAPH!F2334)</f>
        <v>0</v>
      </c>
      <c r="H2334" s="132">
        <f>(F2334-G2334)/2*REFERENCE!$P$19</f>
        <v>0</v>
      </c>
      <c r="I2334">
        <f>(FINTERP('STAGE-STORAGE'!$D$4:$D$54,'STAGE-STORAGE'!$A$4:$A$54,H2334))</f>
        <v>0</v>
      </c>
    </row>
    <row r="2335" spans="1:9" x14ac:dyDescent="0.25">
      <c r="A2335">
        <v>2332</v>
      </c>
      <c r="B2335" s="132">
        <f t="shared" si="147"/>
        <v>388.5</v>
      </c>
      <c r="C2335" s="162">
        <f>IF(B2335&lt;(MAX(USER_INPUT!$J$14:$J$2000)),FINTERP(USER_INPUT!$J$14:$J$2000,USER_INPUT!$K$14:$K$2000,HYDROGRAPH!B2335),0)</f>
        <v>0</v>
      </c>
      <c r="D2335" s="132">
        <f t="shared" si="146"/>
        <v>0</v>
      </c>
      <c r="E2335" s="162">
        <f t="shared" si="148"/>
        <v>0</v>
      </c>
      <c r="F2335" s="162">
        <f t="shared" si="149"/>
        <v>0</v>
      </c>
      <c r="G2335" s="162">
        <f>FINTERP(REFERENCE!$W$17:$W$67,REFERENCE!$V$17:$V$67,HYDROGRAPH!F2335)</f>
        <v>0</v>
      </c>
      <c r="H2335" s="132">
        <f>(F2335-G2335)/2*REFERENCE!$P$19</f>
        <v>0</v>
      </c>
      <c r="I2335">
        <f>(FINTERP('STAGE-STORAGE'!$D$4:$D$54,'STAGE-STORAGE'!$A$4:$A$54,H2335))</f>
        <v>0</v>
      </c>
    </row>
    <row r="2336" spans="1:9" x14ac:dyDescent="0.25">
      <c r="A2336">
        <v>2333</v>
      </c>
      <c r="B2336" s="132">
        <f t="shared" si="147"/>
        <v>388.66666666666663</v>
      </c>
      <c r="C2336" s="162">
        <f>IF(B2336&lt;(MAX(USER_INPUT!$J$14:$J$2000)),FINTERP(USER_INPUT!$J$14:$J$2000,USER_INPUT!$K$14:$K$2000,HYDROGRAPH!B2336),0)</f>
        <v>0</v>
      </c>
      <c r="D2336" s="132">
        <f t="shared" si="146"/>
        <v>0</v>
      </c>
      <c r="E2336" s="162">
        <f t="shared" si="148"/>
        <v>0</v>
      </c>
      <c r="F2336" s="162">
        <f t="shared" si="149"/>
        <v>0</v>
      </c>
      <c r="G2336" s="162">
        <f>FINTERP(REFERENCE!$W$17:$W$67,REFERENCE!$V$17:$V$67,HYDROGRAPH!F2336)</f>
        <v>0</v>
      </c>
      <c r="H2336" s="132">
        <f>(F2336-G2336)/2*REFERENCE!$P$19</f>
        <v>0</v>
      </c>
      <c r="I2336">
        <f>(FINTERP('STAGE-STORAGE'!$D$4:$D$54,'STAGE-STORAGE'!$A$4:$A$54,H2336))</f>
        <v>0</v>
      </c>
    </row>
    <row r="2337" spans="1:9" x14ac:dyDescent="0.25">
      <c r="A2337">
        <v>2334</v>
      </c>
      <c r="B2337" s="132">
        <f t="shared" si="147"/>
        <v>388.83333333333331</v>
      </c>
      <c r="C2337" s="162">
        <f>IF(B2337&lt;(MAX(USER_INPUT!$J$14:$J$2000)),FINTERP(USER_INPUT!$J$14:$J$2000,USER_INPUT!$K$14:$K$2000,HYDROGRAPH!B2337),0)</f>
        <v>0</v>
      </c>
      <c r="D2337" s="132">
        <f t="shared" si="146"/>
        <v>0</v>
      </c>
      <c r="E2337" s="162">
        <f t="shared" si="148"/>
        <v>0</v>
      </c>
      <c r="F2337" s="162">
        <f t="shared" si="149"/>
        <v>0</v>
      </c>
      <c r="G2337" s="162">
        <f>FINTERP(REFERENCE!$W$17:$W$67,REFERENCE!$V$17:$V$67,HYDROGRAPH!F2337)</f>
        <v>0</v>
      </c>
      <c r="H2337" s="132">
        <f>(F2337-G2337)/2*REFERENCE!$P$19</f>
        <v>0</v>
      </c>
      <c r="I2337">
        <f>(FINTERP('STAGE-STORAGE'!$D$4:$D$54,'STAGE-STORAGE'!$A$4:$A$54,H2337))</f>
        <v>0</v>
      </c>
    </row>
    <row r="2338" spans="1:9" x14ac:dyDescent="0.25">
      <c r="A2338">
        <v>2335</v>
      </c>
      <c r="B2338" s="132">
        <f t="shared" si="147"/>
        <v>389</v>
      </c>
      <c r="C2338" s="162">
        <f>IF(B2338&lt;(MAX(USER_INPUT!$J$14:$J$2000)),FINTERP(USER_INPUT!$J$14:$J$2000,USER_INPUT!$K$14:$K$2000,HYDROGRAPH!B2338),0)</f>
        <v>0</v>
      </c>
      <c r="D2338" s="132">
        <f t="shared" si="146"/>
        <v>0</v>
      </c>
      <c r="E2338" s="162">
        <f t="shared" si="148"/>
        <v>0</v>
      </c>
      <c r="F2338" s="162">
        <f t="shared" si="149"/>
        <v>0</v>
      </c>
      <c r="G2338" s="162">
        <f>FINTERP(REFERENCE!$W$17:$W$67,REFERENCE!$V$17:$V$67,HYDROGRAPH!F2338)</f>
        <v>0</v>
      </c>
      <c r="H2338" s="132">
        <f>(F2338-G2338)/2*REFERENCE!$P$19</f>
        <v>0</v>
      </c>
      <c r="I2338">
        <f>(FINTERP('STAGE-STORAGE'!$D$4:$D$54,'STAGE-STORAGE'!$A$4:$A$54,H2338))</f>
        <v>0</v>
      </c>
    </row>
    <row r="2339" spans="1:9" x14ac:dyDescent="0.25">
      <c r="A2339">
        <v>2336</v>
      </c>
      <c r="B2339" s="132">
        <f t="shared" si="147"/>
        <v>389.16666666666663</v>
      </c>
      <c r="C2339" s="162">
        <f>IF(B2339&lt;(MAX(USER_INPUT!$J$14:$J$2000)),FINTERP(USER_INPUT!$J$14:$J$2000,USER_INPUT!$K$14:$K$2000,HYDROGRAPH!B2339),0)</f>
        <v>0</v>
      </c>
      <c r="D2339" s="132">
        <f t="shared" si="146"/>
        <v>0</v>
      </c>
      <c r="E2339" s="162">
        <f t="shared" si="148"/>
        <v>0</v>
      </c>
      <c r="F2339" s="162">
        <f t="shared" si="149"/>
        <v>0</v>
      </c>
      <c r="G2339" s="162">
        <f>FINTERP(REFERENCE!$W$17:$W$67,REFERENCE!$V$17:$V$67,HYDROGRAPH!F2339)</f>
        <v>0</v>
      </c>
      <c r="H2339" s="132">
        <f>(F2339-G2339)/2*REFERENCE!$P$19</f>
        <v>0</v>
      </c>
      <c r="I2339">
        <f>(FINTERP('STAGE-STORAGE'!$D$4:$D$54,'STAGE-STORAGE'!$A$4:$A$54,H2339))</f>
        <v>0</v>
      </c>
    </row>
    <row r="2340" spans="1:9" x14ac:dyDescent="0.25">
      <c r="A2340">
        <v>2337</v>
      </c>
      <c r="B2340" s="132">
        <f t="shared" si="147"/>
        <v>389.33333333333331</v>
      </c>
      <c r="C2340" s="162">
        <f>IF(B2340&lt;(MAX(USER_INPUT!$J$14:$J$2000)),FINTERP(USER_INPUT!$J$14:$J$2000,USER_INPUT!$K$14:$K$2000,HYDROGRAPH!B2340),0)</f>
        <v>0</v>
      </c>
      <c r="D2340" s="132">
        <f t="shared" si="146"/>
        <v>0</v>
      </c>
      <c r="E2340" s="162">
        <f t="shared" si="148"/>
        <v>0</v>
      </c>
      <c r="F2340" s="162">
        <f t="shared" si="149"/>
        <v>0</v>
      </c>
      <c r="G2340" s="162">
        <f>FINTERP(REFERENCE!$W$17:$W$67,REFERENCE!$V$17:$V$67,HYDROGRAPH!F2340)</f>
        <v>0</v>
      </c>
      <c r="H2340" s="132">
        <f>(F2340-G2340)/2*REFERENCE!$P$19</f>
        <v>0</v>
      </c>
      <c r="I2340">
        <f>(FINTERP('STAGE-STORAGE'!$D$4:$D$54,'STAGE-STORAGE'!$A$4:$A$54,H2340))</f>
        <v>0</v>
      </c>
    </row>
    <row r="2341" spans="1:9" x14ac:dyDescent="0.25">
      <c r="A2341">
        <v>2338</v>
      </c>
      <c r="B2341" s="132">
        <f t="shared" si="147"/>
        <v>389.5</v>
      </c>
      <c r="C2341" s="162">
        <f>IF(B2341&lt;(MAX(USER_INPUT!$J$14:$J$2000)),FINTERP(USER_INPUT!$J$14:$J$2000,USER_INPUT!$K$14:$K$2000,HYDROGRAPH!B2341),0)</f>
        <v>0</v>
      </c>
      <c r="D2341" s="132">
        <f t="shared" si="146"/>
        <v>0</v>
      </c>
      <c r="E2341" s="162">
        <f t="shared" si="148"/>
        <v>0</v>
      </c>
      <c r="F2341" s="162">
        <f t="shared" si="149"/>
        <v>0</v>
      </c>
      <c r="G2341" s="162">
        <f>FINTERP(REFERENCE!$W$17:$W$67,REFERENCE!$V$17:$V$67,HYDROGRAPH!F2341)</f>
        <v>0</v>
      </c>
      <c r="H2341" s="132">
        <f>(F2341-G2341)/2*REFERENCE!$P$19</f>
        <v>0</v>
      </c>
      <c r="I2341">
        <f>(FINTERP('STAGE-STORAGE'!$D$4:$D$54,'STAGE-STORAGE'!$A$4:$A$54,H2341))</f>
        <v>0</v>
      </c>
    </row>
    <row r="2342" spans="1:9" x14ac:dyDescent="0.25">
      <c r="A2342">
        <v>2339</v>
      </c>
      <c r="B2342" s="132">
        <f t="shared" si="147"/>
        <v>389.66666666666663</v>
      </c>
      <c r="C2342" s="162">
        <f>IF(B2342&lt;(MAX(USER_INPUT!$J$14:$J$2000)),FINTERP(USER_INPUT!$J$14:$J$2000,USER_INPUT!$K$14:$K$2000,HYDROGRAPH!B2342),0)</f>
        <v>0</v>
      </c>
      <c r="D2342" s="132">
        <f t="shared" si="146"/>
        <v>0</v>
      </c>
      <c r="E2342" s="162">
        <f t="shared" si="148"/>
        <v>0</v>
      </c>
      <c r="F2342" s="162">
        <f t="shared" si="149"/>
        <v>0</v>
      </c>
      <c r="G2342" s="162">
        <f>FINTERP(REFERENCE!$W$17:$W$67,REFERENCE!$V$17:$V$67,HYDROGRAPH!F2342)</f>
        <v>0</v>
      </c>
      <c r="H2342" s="132">
        <f>(F2342-G2342)/2*REFERENCE!$P$19</f>
        <v>0</v>
      </c>
      <c r="I2342">
        <f>(FINTERP('STAGE-STORAGE'!$D$4:$D$54,'STAGE-STORAGE'!$A$4:$A$54,H2342))</f>
        <v>0</v>
      </c>
    </row>
    <row r="2343" spans="1:9" x14ac:dyDescent="0.25">
      <c r="A2343">
        <v>2340</v>
      </c>
      <c r="B2343" s="132">
        <f t="shared" si="147"/>
        <v>389.83333333333331</v>
      </c>
      <c r="C2343" s="162">
        <f>IF(B2343&lt;(MAX(USER_INPUT!$J$14:$J$2000)),FINTERP(USER_INPUT!$J$14:$J$2000,USER_INPUT!$K$14:$K$2000,HYDROGRAPH!B2343),0)</f>
        <v>0</v>
      </c>
      <c r="D2343" s="132">
        <f t="shared" si="146"/>
        <v>0</v>
      </c>
      <c r="E2343" s="162">
        <f t="shared" si="148"/>
        <v>0</v>
      </c>
      <c r="F2343" s="162">
        <f t="shared" si="149"/>
        <v>0</v>
      </c>
      <c r="G2343" s="162">
        <f>FINTERP(REFERENCE!$W$17:$W$67,REFERENCE!$V$17:$V$67,HYDROGRAPH!F2343)</f>
        <v>0</v>
      </c>
      <c r="H2343" s="132">
        <f>(F2343-G2343)/2*REFERENCE!$P$19</f>
        <v>0</v>
      </c>
      <c r="I2343">
        <f>(FINTERP('STAGE-STORAGE'!$D$4:$D$54,'STAGE-STORAGE'!$A$4:$A$54,H2343))</f>
        <v>0</v>
      </c>
    </row>
    <row r="2344" spans="1:9" x14ac:dyDescent="0.25">
      <c r="A2344">
        <v>2341</v>
      </c>
      <c r="B2344" s="132">
        <f t="shared" si="147"/>
        <v>390</v>
      </c>
      <c r="C2344" s="162">
        <f>IF(B2344&lt;(MAX(USER_INPUT!$J$14:$J$2000)),FINTERP(USER_INPUT!$J$14:$J$2000,USER_INPUT!$K$14:$K$2000,HYDROGRAPH!B2344),0)</f>
        <v>0</v>
      </c>
      <c r="D2344" s="132">
        <f t="shared" si="146"/>
        <v>0</v>
      </c>
      <c r="E2344" s="162">
        <f t="shared" si="148"/>
        <v>0</v>
      </c>
      <c r="F2344" s="162">
        <f t="shared" si="149"/>
        <v>0</v>
      </c>
      <c r="G2344" s="162">
        <f>FINTERP(REFERENCE!$W$17:$W$67,REFERENCE!$V$17:$V$67,HYDROGRAPH!F2344)</f>
        <v>0</v>
      </c>
      <c r="H2344" s="132">
        <f>(F2344-G2344)/2*REFERENCE!$P$19</f>
        <v>0</v>
      </c>
      <c r="I2344">
        <f>(FINTERP('STAGE-STORAGE'!$D$4:$D$54,'STAGE-STORAGE'!$A$4:$A$54,H2344))</f>
        <v>0</v>
      </c>
    </row>
    <row r="2345" spans="1:9" x14ac:dyDescent="0.25">
      <c r="A2345">
        <v>2342</v>
      </c>
      <c r="B2345" s="132">
        <f t="shared" si="147"/>
        <v>390.16666666666663</v>
      </c>
      <c r="C2345" s="162">
        <f>IF(B2345&lt;(MAX(USER_INPUT!$J$14:$J$2000)),FINTERP(USER_INPUT!$J$14:$J$2000,USER_INPUT!$K$14:$K$2000,HYDROGRAPH!B2345),0)</f>
        <v>0</v>
      </c>
      <c r="D2345" s="132">
        <f t="shared" si="146"/>
        <v>0</v>
      </c>
      <c r="E2345" s="162">
        <f t="shared" si="148"/>
        <v>0</v>
      </c>
      <c r="F2345" s="162">
        <f t="shared" si="149"/>
        <v>0</v>
      </c>
      <c r="G2345" s="162">
        <f>FINTERP(REFERENCE!$W$17:$W$67,REFERENCE!$V$17:$V$67,HYDROGRAPH!F2345)</f>
        <v>0</v>
      </c>
      <c r="H2345" s="132">
        <f>(F2345-G2345)/2*REFERENCE!$P$19</f>
        <v>0</v>
      </c>
      <c r="I2345">
        <f>(FINTERP('STAGE-STORAGE'!$D$4:$D$54,'STAGE-STORAGE'!$A$4:$A$54,H2345))</f>
        <v>0</v>
      </c>
    </row>
    <row r="2346" spans="1:9" x14ac:dyDescent="0.25">
      <c r="A2346">
        <v>2343</v>
      </c>
      <c r="B2346" s="132">
        <f t="shared" si="147"/>
        <v>390.33333333333331</v>
      </c>
      <c r="C2346" s="162">
        <f>IF(B2346&lt;(MAX(USER_INPUT!$J$14:$J$2000)),FINTERP(USER_INPUT!$J$14:$J$2000,USER_INPUT!$K$14:$K$2000,HYDROGRAPH!B2346),0)</f>
        <v>0</v>
      </c>
      <c r="D2346" s="132">
        <f t="shared" si="146"/>
        <v>0</v>
      </c>
      <c r="E2346" s="162">
        <f t="shared" si="148"/>
        <v>0</v>
      </c>
      <c r="F2346" s="162">
        <f t="shared" si="149"/>
        <v>0</v>
      </c>
      <c r="G2346" s="162">
        <f>FINTERP(REFERENCE!$W$17:$W$67,REFERENCE!$V$17:$V$67,HYDROGRAPH!F2346)</f>
        <v>0</v>
      </c>
      <c r="H2346" s="132">
        <f>(F2346-G2346)/2*REFERENCE!$P$19</f>
        <v>0</v>
      </c>
      <c r="I2346">
        <f>(FINTERP('STAGE-STORAGE'!$D$4:$D$54,'STAGE-STORAGE'!$A$4:$A$54,H2346))</f>
        <v>0</v>
      </c>
    </row>
    <row r="2347" spans="1:9" x14ac:dyDescent="0.25">
      <c r="A2347">
        <v>2344</v>
      </c>
      <c r="B2347" s="132">
        <f t="shared" si="147"/>
        <v>390.5</v>
      </c>
      <c r="C2347" s="162">
        <f>IF(B2347&lt;(MAX(USER_INPUT!$J$14:$J$2000)),FINTERP(USER_INPUT!$J$14:$J$2000,USER_INPUT!$K$14:$K$2000,HYDROGRAPH!B2347),0)</f>
        <v>0</v>
      </c>
      <c r="D2347" s="132">
        <f t="shared" si="146"/>
        <v>0</v>
      </c>
      <c r="E2347" s="162">
        <f t="shared" si="148"/>
        <v>0</v>
      </c>
      <c r="F2347" s="162">
        <f t="shared" si="149"/>
        <v>0</v>
      </c>
      <c r="G2347" s="162">
        <f>FINTERP(REFERENCE!$W$17:$W$67,REFERENCE!$V$17:$V$67,HYDROGRAPH!F2347)</f>
        <v>0</v>
      </c>
      <c r="H2347" s="132">
        <f>(F2347-G2347)/2*REFERENCE!$P$19</f>
        <v>0</v>
      </c>
      <c r="I2347">
        <f>(FINTERP('STAGE-STORAGE'!$D$4:$D$54,'STAGE-STORAGE'!$A$4:$A$54,H2347))</f>
        <v>0</v>
      </c>
    </row>
    <row r="2348" spans="1:9" x14ac:dyDescent="0.25">
      <c r="A2348">
        <v>2345</v>
      </c>
      <c r="B2348" s="132">
        <f t="shared" si="147"/>
        <v>390.66666666666663</v>
      </c>
      <c r="C2348" s="162">
        <f>IF(B2348&lt;(MAX(USER_INPUT!$J$14:$J$2000)),FINTERP(USER_INPUT!$J$14:$J$2000,USER_INPUT!$K$14:$K$2000,HYDROGRAPH!B2348),0)</f>
        <v>0</v>
      </c>
      <c r="D2348" s="132">
        <f t="shared" si="146"/>
        <v>0</v>
      </c>
      <c r="E2348" s="162">
        <f t="shared" si="148"/>
        <v>0</v>
      </c>
      <c r="F2348" s="162">
        <f t="shared" si="149"/>
        <v>0</v>
      </c>
      <c r="G2348" s="162">
        <f>FINTERP(REFERENCE!$W$17:$W$67,REFERENCE!$V$17:$V$67,HYDROGRAPH!F2348)</f>
        <v>0</v>
      </c>
      <c r="H2348" s="132">
        <f>(F2348-G2348)/2*REFERENCE!$P$19</f>
        <v>0</v>
      </c>
      <c r="I2348">
        <f>(FINTERP('STAGE-STORAGE'!$D$4:$D$54,'STAGE-STORAGE'!$A$4:$A$54,H2348))</f>
        <v>0</v>
      </c>
    </row>
    <row r="2349" spans="1:9" x14ac:dyDescent="0.25">
      <c r="A2349">
        <v>2346</v>
      </c>
      <c r="B2349" s="132">
        <f t="shared" si="147"/>
        <v>390.83333333333331</v>
      </c>
      <c r="C2349" s="162">
        <f>IF(B2349&lt;(MAX(USER_INPUT!$J$14:$J$2000)),FINTERP(USER_INPUT!$J$14:$J$2000,USER_INPUT!$K$14:$K$2000,HYDROGRAPH!B2349),0)</f>
        <v>0</v>
      </c>
      <c r="D2349" s="132">
        <f t="shared" si="146"/>
        <v>0</v>
      </c>
      <c r="E2349" s="162">
        <f t="shared" si="148"/>
        <v>0</v>
      </c>
      <c r="F2349" s="162">
        <f t="shared" si="149"/>
        <v>0</v>
      </c>
      <c r="G2349" s="162">
        <f>FINTERP(REFERENCE!$W$17:$W$67,REFERENCE!$V$17:$V$67,HYDROGRAPH!F2349)</f>
        <v>0</v>
      </c>
      <c r="H2349" s="132">
        <f>(F2349-G2349)/2*REFERENCE!$P$19</f>
        <v>0</v>
      </c>
      <c r="I2349">
        <f>(FINTERP('STAGE-STORAGE'!$D$4:$D$54,'STAGE-STORAGE'!$A$4:$A$54,H2349))</f>
        <v>0</v>
      </c>
    </row>
    <row r="2350" spans="1:9" x14ac:dyDescent="0.25">
      <c r="A2350">
        <v>2347</v>
      </c>
      <c r="B2350" s="132">
        <f t="shared" si="147"/>
        <v>391</v>
      </c>
      <c r="C2350" s="162">
        <f>IF(B2350&lt;(MAX(USER_INPUT!$J$14:$J$2000)),FINTERP(USER_INPUT!$J$14:$J$2000,USER_INPUT!$K$14:$K$2000,HYDROGRAPH!B2350),0)</f>
        <v>0</v>
      </c>
      <c r="D2350" s="132">
        <f t="shared" si="146"/>
        <v>0</v>
      </c>
      <c r="E2350" s="162">
        <f t="shared" si="148"/>
        <v>0</v>
      </c>
      <c r="F2350" s="162">
        <f t="shared" si="149"/>
        <v>0</v>
      </c>
      <c r="G2350" s="162">
        <f>FINTERP(REFERENCE!$W$17:$W$67,REFERENCE!$V$17:$V$67,HYDROGRAPH!F2350)</f>
        <v>0</v>
      </c>
      <c r="H2350" s="132">
        <f>(F2350-G2350)/2*REFERENCE!$P$19</f>
        <v>0</v>
      </c>
      <c r="I2350">
        <f>(FINTERP('STAGE-STORAGE'!$D$4:$D$54,'STAGE-STORAGE'!$A$4:$A$54,H2350))</f>
        <v>0</v>
      </c>
    </row>
    <row r="2351" spans="1:9" x14ac:dyDescent="0.25">
      <c r="A2351">
        <v>2348</v>
      </c>
      <c r="B2351" s="132">
        <f t="shared" si="147"/>
        <v>391.16666666666663</v>
      </c>
      <c r="C2351" s="162">
        <f>IF(B2351&lt;(MAX(USER_INPUT!$J$14:$J$2000)),FINTERP(USER_INPUT!$J$14:$J$2000,USER_INPUT!$K$14:$K$2000,HYDROGRAPH!B2351),0)</f>
        <v>0</v>
      </c>
      <c r="D2351" s="132">
        <f t="shared" si="146"/>
        <v>0</v>
      </c>
      <c r="E2351" s="162">
        <f t="shared" si="148"/>
        <v>0</v>
      </c>
      <c r="F2351" s="162">
        <f t="shared" si="149"/>
        <v>0</v>
      </c>
      <c r="G2351" s="162">
        <f>FINTERP(REFERENCE!$W$17:$W$67,REFERENCE!$V$17:$V$67,HYDROGRAPH!F2351)</f>
        <v>0</v>
      </c>
      <c r="H2351" s="132">
        <f>(F2351-G2351)/2*REFERENCE!$P$19</f>
        <v>0</v>
      </c>
      <c r="I2351">
        <f>(FINTERP('STAGE-STORAGE'!$D$4:$D$54,'STAGE-STORAGE'!$A$4:$A$54,H2351))</f>
        <v>0</v>
      </c>
    </row>
    <row r="2352" spans="1:9" x14ac:dyDescent="0.25">
      <c r="A2352">
        <v>2349</v>
      </c>
      <c r="B2352" s="132">
        <f t="shared" si="147"/>
        <v>391.33333333333331</v>
      </c>
      <c r="C2352" s="162">
        <f>IF(B2352&lt;(MAX(USER_INPUT!$J$14:$J$2000)),FINTERP(USER_INPUT!$J$14:$J$2000,USER_INPUT!$K$14:$K$2000,HYDROGRAPH!B2352),0)</f>
        <v>0</v>
      </c>
      <c r="D2352" s="132">
        <f t="shared" si="146"/>
        <v>0</v>
      </c>
      <c r="E2352" s="162">
        <f t="shared" si="148"/>
        <v>0</v>
      </c>
      <c r="F2352" s="162">
        <f t="shared" si="149"/>
        <v>0</v>
      </c>
      <c r="G2352" s="162">
        <f>FINTERP(REFERENCE!$W$17:$W$67,REFERENCE!$V$17:$V$67,HYDROGRAPH!F2352)</f>
        <v>0</v>
      </c>
      <c r="H2352" s="132">
        <f>(F2352-G2352)/2*REFERENCE!$P$19</f>
        <v>0</v>
      </c>
      <c r="I2352">
        <f>(FINTERP('STAGE-STORAGE'!$D$4:$D$54,'STAGE-STORAGE'!$A$4:$A$54,H2352))</f>
        <v>0</v>
      </c>
    </row>
    <row r="2353" spans="1:9" x14ac:dyDescent="0.25">
      <c r="A2353">
        <v>2350</v>
      </c>
      <c r="B2353" s="132">
        <f t="shared" si="147"/>
        <v>391.5</v>
      </c>
      <c r="C2353" s="162">
        <f>IF(B2353&lt;(MAX(USER_INPUT!$J$14:$J$2000)),FINTERP(USER_INPUT!$J$14:$J$2000,USER_INPUT!$K$14:$K$2000,HYDROGRAPH!B2353),0)</f>
        <v>0</v>
      </c>
      <c r="D2353" s="132">
        <f t="shared" si="146"/>
        <v>0</v>
      </c>
      <c r="E2353" s="162">
        <f t="shared" si="148"/>
        <v>0</v>
      </c>
      <c r="F2353" s="162">
        <f t="shared" si="149"/>
        <v>0</v>
      </c>
      <c r="G2353" s="162">
        <f>FINTERP(REFERENCE!$W$17:$W$67,REFERENCE!$V$17:$V$67,HYDROGRAPH!F2353)</f>
        <v>0</v>
      </c>
      <c r="H2353" s="132">
        <f>(F2353-G2353)/2*REFERENCE!$P$19</f>
        <v>0</v>
      </c>
      <c r="I2353">
        <f>(FINTERP('STAGE-STORAGE'!$D$4:$D$54,'STAGE-STORAGE'!$A$4:$A$54,H2353))</f>
        <v>0</v>
      </c>
    </row>
    <row r="2354" spans="1:9" x14ac:dyDescent="0.25">
      <c r="A2354">
        <v>2351</v>
      </c>
      <c r="B2354" s="132">
        <f t="shared" si="147"/>
        <v>391.66666666666663</v>
      </c>
      <c r="C2354" s="162">
        <f>IF(B2354&lt;(MAX(USER_INPUT!$J$14:$J$2000)),FINTERP(USER_INPUT!$J$14:$J$2000,USER_INPUT!$K$14:$K$2000,HYDROGRAPH!B2354),0)</f>
        <v>0</v>
      </c>
      <c r="D2354" s="132">
        <f t="shared" si="146"/>
        <v>0</v>
      </c>
      <c r="E2354" s="162">
        <f t="shared" si="148"/>
        <v>0</v>
      </c>
      <c r="F2354" s="162">
        <f t="shared" si="149"/>
        <v>0</v>
      </c>
      <c r="G2354" s="162">
        <f>FINTERP(REFERENCE!$W$17:$W$67,REFERENCE!$V$17:$V$67,HYDROGRAPH!F2354)</f>
        <v>0</v>
      </c>
      <c r="H2354" s="132">
        <f>(F2354-G2354)/2*REFERENCE!$P$19</f>
        <v>0</v>
      </c>
      <c r="I2354">
        <f>(FINTERP('STAGE-STORAGE'!$D$4:$D$54,'STAGE-STORAGE'!$A$4:$A$54,H2354))</f>
        <v>0</v>
      </c>
    </row>
    <row r="2355" spans="1:9" x14ac:dyDescent="0.25">
      <c r="A2355">
        <v>2352</v>
      </c>
      <c r="B2355" s="132">
        <f t="shared" si="147"/>
        <v>391.83333333333331</v>
      </c>
      <c r="C2355" s="162">
        <f>IF(B2355&lt;(MAX(USER_INPUT!$J$14:$J$2000)),FINTERP(USER_INPUT!$J$14:$J$2000,USER_INPUT!$K$14:$K$2000,HYDROGRAPH!B2355),0)</f>
        <v>0</v>
      </c>
      <c r="D2355" s="132">
        <f t="shared" si="146"/>
        <v>0</v>
      </c>
      <c r="E2355" s="162">
        <f t="shared" si="148"/>
        <v>0</v>
      </c>
      <c r="F2355" s="162">
        <f t="shared" si="149"/>
        <v>0</v>
      </c>
      <c r="G2355" s="162">
        <f>FINTERP(REFERENCE!$W$17:$W$67,REFERENCE!$V$17:$V$67,HYDROGRAPH!F2355)</f>
        <v>0</v>
      </c>
      <c r="H2355" s="132">
        <f>(F2355-G2355)/2*REFERENCE!$P$19</f>
        <v>0</v>
      </c>
      <c r="I2355">
        <f>(FINTERP('STAGE-STORAGE'!$D$4:$D$54,'STAGE-STORAGE'!$A$4:$A$54,H2355))</f>
        <v>0</v>
      </c>
    </row>
    <row r="2356" spans="1:9" x14ac:dyDescent="0.25">
      <c r="A2356">
        <v>2353</v>
      </c>
      <c r="B2356" s="132">
        <f t="shared" si="147"/>
        <v>392</v>
      </c>
      <c r="C2356" s="162">
        <f>IF(B2356&lt;(MAX(USER_INPUT!$J$14:$J$2000)),FINTERP(USER_INPUT!$J$14:$J$2000,USER_INPUT!$K$14:$K$2000,HYDROGRAPH!B2356),0)</f>
        <v>0</v>
      </c>
      <c r="D2356" s="132">
        <f t="shared" si="146"/>
        <v>0</v>
      </c>
      <c r="E2356" s="162">
        <f t="shared" si="148"/>
        <v>0</v>
      </c>
      <c r="F2356" s="162">
        <f t="shared" si="149"/>
        <v>0</v>
      </c>
      <c r="G2356" s="162">
        <f>FINTERP(REFERENCE!$W$17:$W$67,REFERENCE!$V$17:$V$67,HYDROGRAPH!F2356)</f>
        <v>0</v>
      </c>
      <c r="H2356" s="132">
        <f>(F2356-G2356)/2*REFERENCE!$P$19</f>
        <v>0</v>
      </c>
      <c r="I2356">
        <f>(FINTERP('STAGE-STORAGE'!$D$4:$D$54,'STAGE-STORAGE'!$A$4:$A$54,H2356))</f>
        <v>0</v>
      </c>
    </row>
    <row r="2357" spans="1:9" x14ac:dyDescent="0.25">
      <c r="A2357">
        <v>2354</v>
      </c>
      <c r="B2357" s="132">
        <f t="shared" si="147"/>
        <v>392.16666666666663</v>
      </c>
      <c r="C2357" s="162">
        <f>IF(B2357&lt;(MAX(USER_INPUT!$J$14:$J$2000)),FINTERP(USER_INPUT!$J$14:$J$2000,USER_INPUT!$K$14:$K$2000,HYDROGRAPH!B2357),0)</f>
        <v>0</v>
      </c>
      <c r="D2357" s="132">
        <f t="shared" si="146"/>
        <v>0</v>
      </c>
      <c r="E2357" s="162">
        <f t="shared" si="148"/>
        <v>0</v>
      </c>
      <c r="F2357" s="162">
        <f t="shared" si="149"/>
        <v>0</v>
      </c>
      <c r="G2357" s="162">
        <f>FINTERP(REFERENCE!$W$17:$W$67,REFERENCE!$V$17:$V$67,HYDROGRAPH!F2357)</f>
        <v>0</v>
      </c>
      <c r="H2357" s="132">
        <f>(F2357-G2357)/2*REFERENCE!$P$19</f>
        <v>0</v>
      </c>
      <c r="I2357">
        <f>(FINTERP('STAGE-STORAGE'!$D$4:$D$54,'STAGE-STORAGE'!$A$4:$A$54,H2357))</f>
        <v>0</v>
      </c>
    </row>
    <row r="2358" spans="1:9" x14ac:dyDescent="0.25">
      <c r="A2358">
        <v>2355</v>
      </c>
      <c r="B2358" s="132">
        <f t="shared" si="147"/>
        <v>392.33333333333331</v>
      </c>
      <c r="C2358" s="162">
        <f>IF(B2358&lt;(MAX(USER_INPUT!$J$14:$J$2000)),FINTERP(USER_INPUT!$J$14:$J$2000,USER_INPUT!$K$14:$K$2000,HYDROGRAPH!B2358),0)</f>
        <v>0</v>
      </c>
      <c r="D2358" s="132">
        <f t="shared" si="146"/>
        <v>0</v>
      </c>
      <c r="E2358" s="162">
        <f t="shared" si="148"/>
        <v>0</v>
      </c>
      <c r="F2358" s="162">
        <f t="shared" si="149"/>
        <v>0</v>
      </c>
      <c r="G2358" s="162">
        <f>FINTERP(REFERENCE!$W$17:$W$67,REFERENCE!$V$17:$V$67,HYDROGRAPH!F2358)</f>
        <v>0</v>
      </c>
      <c r="H2358" s="132">
        <f>(F2358-G2358)/2*REFERENCE!$P$19</f>
        <v>0</v>
      </c>
      <c r="I2358">
        <f>(FINTERP('STAGE-STORAGE'!$D$4:$D$54,'STAGE-STORAGE'!$A$4:$A$54,H2358))</f>
        <v>0</v>
      </c>
    </row>
    <row r="2359" spans="1:9" x14ac:dyDescent="0.25">
      <c r="A2359">
        <v>2356</v>
      </c>
      <c r="B2359" s="132">
        <f t="shared" si="147"/>
        <v>392.5</v>
      </c>
      <c r="C2359" s="162">
        <f>IF(B2359&lt;(MAX(USER_INPUT!$J$14:$J$2000)),FINTERP(USER_INPUT!$J$14:$J$2000,USER_INPUT!$K$14:$K$2000,HYDROGRAPH!B2359),0)</f>
        <v>0</v>
      </c>
      <c r="D2359" s="132">
        <f t="shared" si="146"/>
        <v>0</v>
      </c>
      <c r="E2359" s="162">
        <f t="shared" si="148"/>
        <v>0</v>
      </c>
      <c r="F2359" s="162">
        <f t="shared" si="149"/>
        <v>0</v>
      </c>
      <c r="G2359" s="162">
        <f>FINTERP(REFERENCE!$W$17:$W$67,REFERENCE!$V$17:$V$67,HYDROGRAPH!F2359)</f>
        <v>0</v>
      </c>
      <c r="H2359" s="132">
        <f>(F2359-G2359)/2*REFERENCE!$P$19</f>
        <v>0</v>
      </c>
      <c r="I2359">
        <f>(FINTERP('STAGE-STORAGE'!$D$4:$D$54,'STAGE-STORAGE'!$A$4:$A$54,H2359))</f>
        <v>0</v>
      </c>
    </row>
    <row r="2360" spans="1:9" x14ac:dyDescent="0.25">
      <c r="A2360">
        <v>2357</v>
      </c>
      <c r="B2360" s="132">
        <f t="shared" si="147"/>
        <v>392.66666666666663</v>
      </c>
      <c r="C2360" s="162">
        <f>IF(B2360&lt;(MAX(USER_INPUT!$J$14:$J$2000)),FINTERP(USER_INPUT!$J$14:$J$2000,USER_INPUT!$K$14:$K$2000,HYDROGRAPH!B2360),0)</f>
        <v>0</v>
      </c>
      <c r="D2360" s="132">
        <f t="shared" si="146"/>
        <v>0</v>
      </c>
      <c r="E2360" s="162">
        <f t="shared" si="148"/>
        <v>0</v>
      </c>
      <c r="F2360" s="162">
        <f t="shared" si="149"/>
        <v>0</v>
      </c>
      <c r="G2360" s="162">
        <f>FINTERP(REFERENCE!$W$17:$W$67,REFERENCE!$V$17:$V$67,HYDROGRAPH!F2360)</f>
        <v>0</v>
      </c>
      <c r="H2360" s="132">
        <f>(F2360-G2360)/2*REFERENCE!$P$19</f>
        <v>0</v>
      </c>
      <c r="I2360">
        <f>(FINTERP('STAGE-STORAGE'!$D$4:$D$54,'STAGE-STORAGE'!$A$4:$A$54,H2360))</f>
        <v>0</v>
      </c>
    </row>
    <row r="2361" spans="1:9" x14ac:dyDescent="0.25">
      <c r="A2361">
        <v>2358</v>
      </c>
      <c r="B2361" s="132">
        <f t="shared" si="147"/>
        <v>392.83333333333331</v>
      </c>
      <c r="C2361" s="162">
        <f>IF(B2361&lt;(MAX(USER_INPUT!$J$14:$J$2000)),FINTERP(USER_INPUT!$J$14:$J$2000,USER_INPUT!$K$14:$K$2000,HYDROGRAPH!B2361),0)</f>
        <v>0</v>
      </c>
      <c r="D2361" s="132">
        <f t="shared" si="146"/>
        <v>0</v>
      </c>
      <c r="E2361" s="162">
        <f t="shared" si="148"/>
        <v>0</v>
      </c>
      <c r="F2361" s="162">
        <f t="shared" si="149"/>
        <v>0</v>
      </c>
      <c r="G2361" s="162">
        <f>FINTERP(REFERENCE!$W$17:$W$67,REFERENCE!$V$17:$V$67,HYDROGRAPH!F2361)</f>
        <v>0</v>
      </c>
      <c r="H2361" s="132">
        <f>(F2361-G2361)/2*REFERENCE!$P$19</f>
        <v>0</v>
      </c>
      <c r="I2361">
        <f>(FINTERP('STAGE-STORAGE'!$D$4:$D$54,'STAGE-STORAGE'!$A$4:$A$54,H2361))</f>
        <v>0</v>
      </c>
    </row>
    <row r="2362" spans="1:9" x14ac:dyDescent="0.25">
      <c r="A2362">
        <v>2359</v>
      </c>
      <c r="B2362" s="132">
        <f t="shared" si="147"/>
        <v>393</v>
      </c>
      <c r="C2362" s="162">
        <f>IF(B2362&lt;(MAX(USER_INPUT!$J$14:$J$2000)),FINTERP(USER_INPUT!$J$14:$J$2000,USER_INPUT!$K$14:$K$2000,HYDROGRAPH!B2362),0)</f>
        <v>0</v>
      </c>
      <c r="D2362" s="132">
        <f t="shared" si="146"/>
        <v>0</v>
      </c>
      <c r="E2362" s="162">
        <f t="shared" si="148"/>
        <v>0</v>
      </c>
      <c r="F2362" s="162">
        <f t="shared" si="149"/>
        <v>0</v>
      </c>
      <c r="G2362" s="162">
        <f>FINTERP(REFERENCE!$W$17:$W$67,REFERENCE!$V$17:$V$67,HYDROGRAPH!F2362)</f>
        <v>0</v>
      </c>
      <c r="H2362" s="132">
        <f>(F2362-G2362)/2*REFERENCE!$P$19</f>
        <v>0</v>
      </c>
      <c r="I2362">
        <f>(FINTERP('STAGE-STORAGE'!$D$4:$D$54,'STAGE-STORAGE'!$A$4:$A$54,H2362))</f>
        <v>0</v>
      </c>
    </row>
    <row r="2363" spans="1:9" x14ac:dyDescent="0.25">
      <c r="A2363">
        <v>2360</v>
      </c>
      <c r="B2363" s="132">
        <f t="shared" si="147"/>
        <v>393.16666666666663</v>
      </c>
      <c r="C2363" s="162">
        <f>IF(B2363&lt;(MAX(USER_INPUT!$J$14:$J$2000)),FINTERP(USER_INPUT!$J$14:$J$2000,USER_INPUT!$K$14:$K$2000,HYDROGRAPH!B2363),0)</f>
        <v>0</v>
      </c>
      <c r="D2363" s="132">
        <f t="shared" si="146"/>
        <v>0</v>
      </c>
      <c r="E2363" s="162">
        <f t="shared" si="148"/>
        <v>0</v>
      </c>
      <c r="F2363" s="162">
        <f t="shared" si="149"/>
        <v>0</v>
      </c>
      <c r="G2363" s="162">
        <f>FINTERP(REFERENCE!$W$17:$W$67,REFERENCE!$V$17:$V$67,HYDROGRAPH!F2363)</f>
        <v>0</v>
      </c>
      <c r="H2363" s="132">
        <f>(F2363-G2363)/2*REFERENCE!$P$19</f>
        <v>0</v>
      </c>
      <c r="I2363">
        <f>(FINTERP('STAGE-STORAGE'!$D$4:$D$54,'STAGE-STORAGE'!$A$4:$A$54,H2363))</f>
        <v>0</v>
      </c>
    </row>
    <row r="2364" spans="1:9" x14ac:dyDescent="0.25">
      <c r="A2364">
        <v>2361</v>
      </c>
      <c r="B2364" s="132">
        <f t="shared" si="147"/>
        <v>393.33333333333331</v>
      </c>
      <c r="C2364" s="162">
        <f>IF(B2364&lt;(MAX(USER_INPUT!$J$14:$J$2000)),FINTERP(USER_INPUT!$J$14:$J$2000,USER_INPUT!$K$14:$K$2000,HYDROGRAPH!B2364),0)</f>
        <v>0</v>
      </c>
      <c r="D2364" s="132">
        <f t="shared" si="146"/>
        <v>0</v>
      </c>
      <c r="E2364" s="162">
        <f t="shared" si="148"/>
        <v>0</v>
      </c>
      <c r="F2364" s="162">
        <f t="shared" si="149"/>
        <v>0</v>
      </c>
      <c r="G2364" s="162">
        <f>FINTERP(REFERENCE!$W$17:$W$67,REFERENCE!$V$17:$V$67,HYDROGRAPH!F2364)</f>
        <v>0</v>
      </c>
      <c r="H2364" s="132">
        <f>(F2364-G2364)/2*REFERENCE!$P$19</f>
        <v>0</v>
      </c>
      <c r="I2364">
        <f>(FINTERP('STAGE-STORAGE'!$D$4:$D$54,'STAGE-STORAGE'!$A$4:$A$54,H2364))</f>
        <v>0</v>
      </c>
    </row>
    <row r="2365" spans="1:9" x14ac:dyDescent="0.25">
      <c r="A2365">
        <v>2362</v>
      </c>
      <c r="B2365" s="132">
        <f t="shared" si="147"/>
        <v>393.5</v>
      </c>
      <c r="C2365" s="162">
        <f>IF(B2365&lt;(MAX(USER_INPUT!$J$14:$J$2000)),FINTERP(USER_INPUT!$J$14:$J$2000,USER_INPUT!$K$14:$K$2000,HYDROGRAPH!B2365),0)</f>
        <v>0</v>
      </c>
      <c r="D2365" s="132">
        <f t="shared" si="146"/>
        <v>0</v>
      </c>
      <c r="E2365" s="162">
        <f t="shared" si="148"/>
        <v>0</v>
      </c>
      <c r="F2365" s="162">
        <f t="shared" si="149"/>
        <v>0</v>
      </c>
      <c r="G2365" s="162">
        <f>FINTERP(REFERENCE!$W$17:$W$67,REFERENCE!$V$17:$V$67,HYDROGRAPH!F2365)</f>
        <v>0</v>
      </c>
      <c r="H2365" s="132">
        <f>(F2365-G2365)/2*REFERENCE!$P$19</f>
        <v>0</v>
      </c>
      <c r="I2365">
        <f>(FINTERP('STAGE-STORAGE'!$D$4:$D$54,'STAGE-STORAGE'!$A$4:$A$54,H2365))</f>
        <v>0</v>
      </c>
    </row>
    <row r="2366" spans="1:9" x14ac:dyDescent="0.25">
      <c r="A2366">
        <v>2363</v>
      </c>
      <c r="B2366" s="132">
        <f t="shared" si="147"/>
        <v>393.66666666666663</v>
      </c>
      <c r="C2366" s="162">
        <f>IF(B2366&lt;(MAX(USER_INPUT!$J$14:$J$2000)),FINTERP(USER_INPUT!$J$14:$J$2000,USER_INPUT!$K$14:$K$2000,HYDROGRAPH!B2366),0)</f>
        <v>0</v>
      </c>
      <c r="D2366" s="132">
        <f t="shared" si="146"/>
        <v>0</v>
      </c>
      <c r="E2366" s="162">
        <f t="shared" si="148"/>
        <v>0</v>
      </c>
      <c r="F2366" s="162">
        <f t="shared" si="149"/>
        <v>0</v>
      </c>
      <c r="G2366" s="162">
        <f>FINTERP(REFERENCE!$W$17:$W$67,REFERENCE!$V$17:$V$67,HYDROGRAPH!F2366)</f>
        <v>0</v>
      </c>
      <c r="H2366" s="132">
        <f>(F2366-G2366)/2*REFERENCE!$P$19</f>
        <v>0</v>
      </c>
      <c r="I2366">
        <f>(FINTERP('STAGE-STORAGE'!$D$4:$D$54,'STAGE-STORAGE'!$A$4:$A$54,H2366))</f>
        <v>0</v>
      </c>
    </row>
    <row r="2367" spans="1:9" x14ac:dyDescent="0.25">
      <c r="A2367">
        <v>2364</v>
      </c>
      <c r="B2367" s="132">
        <f t="shared" si="147"/>
        <v>393.83333333333331</v>
      </c>
      <c r="C2367" s="162">
        <f>IF(B2367&lt;(MAX(USER_INPUT!$J$14:$J$2000)),FINTERP(USER_INPUT!$J$14:$J$2000,USER_INPUT!$K$14:$K$2000,HYDROGRAPH!B2367),0)</f>
        <v>0</v>
      </c>
      <c r="D2367" s="132">
        <f t="shared" si="146"/>
        <v>0</v>
      </c>
      <c r="E2367" s="162">
        <f t="shared" si="148"/>
        <v>0</v>
      </c>
      <c r="F2367" s="162">
        <f t="shared" si="149"/>
        <v>0</v>
      </c>
      <c r="G2367" s="162">
        <f>FINTERP(REFERENCE!$W$17:$W$67,REFERENCE!$V$17:$V$67,HYDROGRAPH!F2367)</f>
        <v>0</v>
      </c>
      <c r="H2367" s="132">
        <f>(F2367-G2367)/2*REFERENCE!$P$19</f>
        <v>0</v>
      </c>
      <c r="I2367">
        <f>(FINTERP('STAGE-STORAGE'!$D$4:$D$54,'STAGE-STORAGE'!$A$4:$A$54,H2367))</f>
        <v>0</v>
      </c>
    </row>
    <row r="2368" spans="1:9" x14ac:dyDescent="0.25">
      <c r="A2368">
        <v>2365</v>
      </c>
      <c r="B2368" s="132">
        <f t="shared" si="147"/>
        <v>394</v>
      </c>
      <c r="C2368" s="162">
        <f>IF(B2368&lt;(MAX(USER_INPUT!$J$14:$J$2000)),FINTERP(USER_INPUT!$J$14:$J$2000,USER_INPUT!$K$14:$K$2000,HYDROGRAPH!B2368),0)</f>
        <v>0</v>
      </c>
      <c r="D2368" s="132">
        <f t="shared" si="146"/>
        <v>0</v>
      </c>
      <c r="E2368" s="162">
        <f t="shared" si="148"/>
        <v>0</v>
      </c>
      <c r="F2368" s="162">
        <f t="shared" si="149"/>
        <v>0</v>
      </c>
      <c r="G2368" s="162">
        <f>FINTERP(REFERENCE!$W$17:$W$67,REFERENCE!$V$17:$V$67,HYDROGRAPH!F2368)</f>
        <v>0</v>
      </c>
      <c r="H2368" s="132">
        <f>(F2368-G2368)/2*REFERENCE!$P$19</f>
        <v>0</v>
      </c>
      <c r="I2368">
        <f>(FINTERP('STAGE-STORAGE'!$D$4:$D$54,'STAGE-STORAGE'!$A$4:$A$54,H2368))</f>
        <v>0</v>
      </c>
    </row>
    <row r="2369" spans="1:9" x14ac:dyDescent="0.25">
      <c r="A2369">
        <v>2366</v>
      </c>
      <c r="B2369" s="132">
        <f t="shared" si="147"/>
        <v>394.16666666666663</v>
      </c>
      <c r="C2369" s="162">
        <f>IF(B2369&lt;(MAX(USER_INPUT!$J$14:$J$2000)),FINTERP(USER_INPUT!$J$14:$J$2000,USER_INPUT!$K$14:$K$2000,HYDROGRAPH!B2369),0)</f>
        <v>0</v>
      </c>
      <c r="D2369" s="132">
        <f t="shared" si="146"/>
        <v>0</v>
      </c>
      <c r="E2369" s="162">
        <f t="shared" si="148"/>
        <v>0</v>
      </c>
      <c r="F2369" s="162">
        <f t="shared" si="149"/>
        <v>0</v>
      </c>
      <c r="G2369" s="162">
        <f>FINTERP(REFERENCE!$W$17:$W$67,REFERENCE!$V$17:$V$67,HYDROGRAPH!F2369)</f>
        <v>0</v>
      </c>
      <c r="H2369" s="132">
        <f>(F2369-G2369)/2*REFERENCE!$P$19</f>
        <v>0</v>
      </c>
      <c r="I2369">
        <f>(FINTERP('STAGE-STORAGE'!$D$4:$D$54,'STAGE-STORAGE'!$A$4:$A$54,H2369))</f>
        <v>0</v>
      </c>
    </row>
    <row r="2370" spans="1:9" x14ac:dyDescent="0.25">
      <c r="A2370">
        <v>2367</v>
      </c>
      <c r="B2370" s="132">
        <f t="shared" si="147"/>
        <v>394.33333333333331</v>
      </c>
      <c r="C2370" s="162">
        <f>IF(B2370&lt;(MAX(USER_INPUT!$J$14:$J$2000)),FINTERP(USER_INPUT!$J$14:$J$2000,USER_INPUT!$K$14:$K$2000,HYDROGRAPH!B2370),0)</f>
        <v>0</v>
      </c>
      <c r="D2370" s="132">
        <f t="shared" si="146"/>
        <v>0</v>
      </c>
      <c r="E2370" s="162">
        <f t="shared" si="148"/>
        <v>0</v>
      </c>
      <c r="F2370" s="162">
        <f t="shared" si="149"/>
        <v>0</v>
      </c>
      <c r="G2370" s="162">
        <f>FINTERP(REFERENCE!$W$17:$W$67,REFERENCE!$V$17:$V$67,HYDROGRAPH!F2370)</f>
        <v>0</v>
      </c>
      <c r="H2370" s="132">
        <f>(F2370-G2370)/2*REFERENCE!$P$19</f>
        <v>0</v>
      </c>
      <c r="I2370">
        <f>(FINTERP('STAGE-STORAGE'!$D$4:$D$54,'STAGE-STORAGE'!$A$4:$A$54,H2370))</f>
        <v>0</v>
      </c>
    </row>
    <row r="2371" spans="1:9" x14ac:dyDescent="0.25">
      <c r="A2371">
        <v>2368</v>
      </c>
      <c r="B2371" s="132">
        <f t="shared" si="147"/>
        <v>394.5</v>
      </c>
      <c r="C2371" s="162">
        <f>IF(B2371&lt;(MAX(USER_INPUT!$J$14:$J$2000)),FINTERP(USER_INPUT!$J$14:$J$2000,USER_INPUT!$K$14:$K$2000,HYDROGRAPH!B2371),0)</f>
        <v>0</v>
      </c>
      <c r="D2371" s="132">
        <f t="shared" si="146"/>
        <v>0</v>
      </c>
      <c r="E2371" s="162">
        <f t="shared" si="148"/>
        <v>0</v>
      </c>
      <c r="F2371" s="162">
        <f t="shared" si="149"/>
        <v>0</v>
      </c>
      <c r="G2371" s="162">
        <f>FINTERP(REFERENCE!$W$17:$W$67,REFERENCE!$V$17:$V$67,HYDROGRAPH!F2371)</f>
        <v>0</v>
      </c>
      <c r="H2371" s="132">
        <f>(F2371-G2371)/2*REFERENCE!$P$19</f>
        <v>0</v>
      </c>
      <c r="I2371">
        <f>(FINTERP('STAGE-STORAGE'!$D$4:$D$54,'STAGE-STORAGE'!$A$4:$A$54,H2371))</f>
        <v>0</v>
      </c>
    </row>
    <row r="2372" spans="1:9" x14ac:dyDescent="0.25">
      <c r="A2372">
        <v>2369</v>
      </c>
      <c r="B2372" s="132">
        <f t="shared" si="147"/>
        <v>394.66666666666663</v>
      </c>
      <c r="C2372" s="162">
        <f>IF(B2372&lt;(MAX(USER_INPUT!$J$14:$J$2000)),FINTERP(USER_INPUT!$J$14:$J$2000,USER_INPUT!$K$14:$K$2000,HYDROGRAPH!B2372),0)</f>
        <v>0</v>
      </c>
      <c r="D2372" s="132">
        <f t="shared" si="146"/>
        <v>0</v>
      </c>
      <c r="E2372" s="162">
        <f t="shared" si="148"/>
        <v>0</v>
      </c>
      <c r="F2372" s="162">
        <f t="shared" si="149"/>
        <v>0</v>
      </c>
      <c r="G2372" s="162">
        <f>FINTERP(REFERENCE!$W$17:$W$67,REFERENCE!$V$17:$V$67,HYDROGRAPH!F2372)</f>
        <v>0</v>
      </c>
      <c r="H2372" s="132">
        <f>(F2372-G2372)/2*REFERENCE!$P$19</f>
        <v>0</v>
      </c>
      <c r="I2372">
        <f>(FINTERP('STAGE-STORAGE'!$D$4:$D$54,'STAGE-STORAGE'!$A$4:$A$54,H2372))</f>
        <v>0</v>
      </c>
    </row>
    <row r="2373" spans="1:9" x14ac:dyDescent="0.25">
      <c r="A2373">
        <v>2370</v>
      </c>
      <c r="B2373" s="132">
        <f t="shared" si="147"/>
        <v>394.83333333333331</v>
      </c>
      <c r="C2373" s="162">
        <f>IF(B2373&lt;(MAX(USER_INPUT!$J$14:$J$2000)),FINTERP(USER_INPUT!$J$14:$J$2000,USER_INPUT!$K$14:$K$2000,HYDROGRAPH!B2373),0)</f>
        <v>0</v>
      </c>
      <c r="D2373" s="132">
        <f t="shared" ref="D2373:D2436" si="150">C2373+C2374</f>
        <v>0</v>
      </c>
      <c r="E2373" s="162">
        <f t="shared" si="148"/>
        <v>0</v>
      </c>
      <c r="F2373" s="162">
        <f t="shared" si="149"/>
        <v>0</v>
      </c>
      <c r="G2373" s="162">
        <f>FINTERP(REFERENCE!$W$17:$W$67,REFERENCE!$V$17:$V$67,HYDROGRAPH!F2373)</f>
        <v>0</v>
      </c>
      <c r="H2373" s="132">
        <f>(F2373-G2373)/2*REFERENCE!$P$19</f>
        <v>0</v>
      </c>
      <c r="I2373">
        <f>(FINTERP('STAGE-STORAGE'!$D$4:$D$54,'STAGE-STORAGE'!$A$4:$A$54,H2373))</f>
        <v>0</v>
      </c>
    </row>
    <row r="2374" spans="1:9" x14ac:dyDescent="0.25">
      <c r="A2374">
        <v>2371</v>
      </c>
      <c r="B2374" s="132">
        <f t="shared" si="147"/>
        <v>395</v>
      </c>
      <c r="C2374" s="162">
        <f>IF(B2374&lt;(MAX(USER_INPUT!$J$14:$J$2000)),FINTERP(USER_INPUT!$J$14:$J$2000,USER_INPUT!$K$14:$K$2000,HYDROGRAPH!B2374),0)</f>
        <v>0</v>
      </c>
      <c r="D2374" s="132">
        <f t="shared" si="150"/>
        <v>0</v>
      </c>
      <c r="E2374" s="162">
        <f t="shared" si="148"/>
        <v>0</v>
      </c>
      <c r="F2374" s="162">
        <f t="shared" si="149"/>
        <v>0</v>
      </c>
      <c r="G2374" s="162">
        <f>FINTERP(REFERENCE!$W$17:$W$67,REFERENCE!$V$17:$V$67,HYDROGRAPH!F2374)</f>
        <v>0</v>
      </c>
      <c r="H2374" s="132">
        <f>(F2374-G2374)/2*REFERENCE!$P$19</f>
        <v>0</v>
      </c>
      <c r="I2374">
        <f>(FINTERP('STAGE-STORAGE'!$D$4:$D$54,'STAGE-STORAGE'!$A$4:$A$54,H2374))</f>
        <v>0</v>
      </c>
    </row>
    <row r="2375" spans="1:9" x14ac:dyDescent="0.25">
      <c r="A2375">
        <v>2372</v>
      </c>
      <c r="B2375" s="132">
        <f t="shared" ref="B2375:B2438" si="151">$B$5*A2374</f>
        <v>395.16666666666663</v>
      </c>
      <c r="C2375" s="162">
        <f>IF(B2375&lt;(MAX(USER_INPUT!$J$14:$J$2000)),FINTERP(USER_INPUT!$J$14:$J$2000,USER_INPUT!$K$14:$K$2000,HYDROGRAPH!B2375),0)</f>
        <v>0</v>
      </c>
      <c r="D2375" s="132">
        <f t="shared" si="150"/>
        <v>0</v>
      </c>
      <c r="E2375" s="162">
        <f t="shared" si="148"/>
        <v>0</v>
      </c>
      <c r="F2375" s="162">
        <f t="shared" si="149"/>
        <v>0</v>
      </c>
      <c r="G2375" s="162">
        <f>FINTERP(REFERENCE!$W$17:$W$67,REFERENCE!$V$17:$V$67,HYDROGRAPH!F2375)</f>
        <v>0</v>
      </c>
      <c r="H2375" s="132">
        <f>(F2375-G2375)/2*REFERENCE!$P$19</f>
        <v>0</v>
      </c>
      <c r="I2375">
        <f>(FINTERP('STAGE-STORAGE'!$D$4:$D$54,'STAGE-STORAGE'!$A$4:$A$54,H2375))</f>
        <v>0</v>
      </c>
    </row>
    <row r="2376" spans="1:9" x14ac:dyDescent="0.25">
      <c r="A2376">
        <v>2373</v>
      </c>
      <c r="B2376" s="132">
        <f t="shared" si="151"/>
        <v>395.33333333333331</v>
      </c>
      <c r="C2376" s="162">
        <f>IF(B2376&lt;(MAX(USER_INPUT!$J$14:$J$2000)),FINTERP(USER_INPUT!$J$14:$J$2000,USER_INPUT!$K$14:$K$2000,HYDROGRAPH!B2376),0)</f>
        <v>0</v>
      </c>
      <c r="D2376" s="132">
        <f t="shared" si="150"/>
        <v>0</v>
      </c>
      <c r="E2376" s="162">
        <f t="shared" si="148"/>
        <v>0</v>
      </c>
      <c r="F2376" s="162">
        <f t="shared" si="149"/>
        <v>0</v>
      </c>
      <c r="G2376" s="162">
        <f>FINTERP(REFERENCE!$W$17:$W$67,REFERENCE!$V$17:$V$67,HYDROGRAPH!F2376)</f>
        <v>0</v>
      </c>
      <c r="H2376" s="132">
        <f>(F2376-G2376)/2*REFERENCE!$P$19</f>
        <v>0</v>
      </c>
      <c r="I2376">
        <f>(FINTERP('STAGE-STORAGE'!$D$4:$D$54,'STAGE-STORAGE'!$A$4:$A$54,H2376))</f>
        <v>0</v>
      </c>
    </row>
    <row r="2377" spans="1:9" x14ac:dyDescent="0.25">
      <c r="A2377">
        <v>2374</v>
      </c>
      <c r="B2377" s="132">
        <f t="shared" si="151"/>
        <v>395.5</v>
      </c>
      <c r="C2377" s="162">
        <f>IF(B2377&lt;(MAX(USER_INPUT!$J$14:$J$2000)),FINTERP(USER_INPUT!$J$14:$J$2000,USER_INPUT!$K$14:$K$2000,HYDROGRAPH!B2377),0)</f>
        <v>0</v>
      </c>
      <c r="D2377" s="132">
        <f t="shared" si="150"/>
        <v>0</v>
      </c>
      <c r="E2377" s="162">
        <f t="shared" ref="E2377:E2440" si="152">F2376-(2*G2376)</f>
        <v>0</v>
      </c>
      <c r="F2377" s="162">
        <f t="shared" ref="F2377:F2440" si="153">D2377+E2377</f>
        <v>0</v>
      </c>
      <c r="G2377" s="162">
        <f>FINTERP(REFERENCE!$W$17:$W$67,REFERENCE!$V$17:$V$67,HYDROGRAPH!F2377)</f>
        <v>0</v>
      </c>
      <c r="H2377" s="132">
        <f>(F2377-G2377)/2*REFERENCE!$P$19</f>
        <v>0</v>
      </c>
      <c r="I2377">
        <f>(FINTERP('STAGE-STORAGE'!$D$4:$D$54,'STAGE-STORAGE'!$A$4:$A$54,H2377))</f>
        <v>0</v>
      </c>
    </row>
    <row r="2378" spans="1:9" x14ac:dyDescent="0.25">
      <c r="A2378">
        <v>2375</v>
      </c>
      <c r="B2378" s="132">
        <f t="shared" si="151"/>
        <v>395.66666666666663</v>
      </c>
      <c r="C2378" s="162">
        <f>IF(B2378&lt;(MAX(USER_INPUT!$J$14:$J$2000)),FINTERP(USER_INPUT!$J$14:$J$2000,USER_INPUT!$K$14:$K$2000,HYDROGRAPH!B2378),0)</f>
        <v>0</v>
      </c>
      <c r="D2378" s="132">
        <f t="shared" si="150"/>
        <v>0</v>
      </c>
      <c r="E2378" s="162">
        <f t="shared" si="152"/>
        <v>0</v>
      </c>
      <c r="F2378" s="162">
        <f t="shared" si="153"/>
        <v>0</v>
      </c>
      <c r="G2378" s="162">
        <f>FINTERP(REFERENCE!$W$17:$W$67,REFERENCE!$V$17:$V$67,HYDROGRAPH!F2378)</f>
        <v>0</v>
      </c>
      <c r="H2378" s="132">
        <f>(F2378-G2378)/2*REFERENCE!$P$19</f>
        <v>0</v>
      </c>
      <c r="I2378">
        <f>(FINTERP('STAGE-STORAGE'!$D$4:$D$54,'STAGE-STORAGE'!$A$4:$A$54,H2378))</f>
        <v>0</v>
      </c>
    </row>
    <row r="2379" spans="1:9" x14ac:dyDescent="0.25">
      <c r="A2379">
        <v>2376</v>
      </c>
      <c r="B2379" s="132">
        <f t="shared" si="151"/>
        <v>395.83333333333331</v>
      </c>
      <c r="C2379" s="162">
        <f>IF(B2379&lt;(MAX(USER_INPUT!$J$14:$J$2000)),FINTERP(USER_INPUT!$J$14:$J$2000,USER_INPUT!$K$14:$K$2000,HYDROGRAPH!B2379),0)</f>
        <v>0</v>
      </c>
      <c r="D2379" s="132">
        <f t="shared" si="150"/>
        <v>0</v>
      </c>
      <c r="E2379" s="162">
        <f t="shared" si="152"/>
        <v>0</v>
      </c>
      <c r="F2379" s="162">
        <f t="shared" si="153"/>
        <v>0</v>
      </c>
      <c r="G2379" s="162">
        <f>FINTERP(REFERENCE!$W$17:$W$67,REFERENCE!$V$17:$V$67,HYDROGRAPH!F2379)</f>
        <v>0</v>
      </c>
      <c r="H2379" s="132">
        <f>(F2379-G2379)/2*REFERENCE!$P$19</f>
        <v>0</v>
      </c>
      <c r="I2379">
        <f>(FINTERP('STAGE-STORAGE'!$D$4:$D$54,'STAGE-STORAGE'!$A$4:$A$54,H2379))</f>
        <v>0</v>
      </c>
    </row>
    <row r="2380" spans="1:9" x14ac:dyDescent="0.25">
      <c r="A2380">
        <v>2377</v>
      </c>
      <c r="B2380" s="132">
        <f t="shared" si="151"/>
        <v>396</v>
      </c>
      <c r="C2380" s="162">
        <f>IF(B2380&lt;(MAX(USER_INPUT!$J$14:$J$2000)),FINTERP(USER_INPUT!$J$14:$J$2000,USER_INPUT!$K$14:$K$2000,HYDROGRAPH!B2380),0)</f>
        <v>0</v>
      </c>
      <c r="D2380" s="132">
        <f t="shared" si="150"/>
        <v>0</v>
      </c>
      <c r="E2380" s="162">
        <f t="shared" si="152"/>
        <v>0</v>
      </c>
      <c r="F2380" s="162">
        <f t="shared" si="153"/>
        <v>0</v>
      </c>
      <c r="G2380" s="162">
        <f>FINTERP(REFERENCE!$W$17:$W$67,REFERENCE!$V$17:$V$67,HYDROGRAPH!F2380)</f>
        <v>0</v>
      </c>
      <c r="H2380" s="132">
        <f>(F2380-G2380)/2*REFERENCE!$P$19</f>
        <v>0</v>
      </c>
      <c r="I2380">
        <f>(FINTERP('STAGE-STORAGE'!$D$4:$D$54,'STAGE-STORAGE'!$A$4:$A$54,H2380))</f>
        <v>0</v>
      </c>
    </row>
    <row r="2381" spans="1:9" x14ac:dyDescent="0.25">
      <c r="A2381">
        <v>2378</v>
      </c>
      <c r="B2381" s="132">
        <f t="shared" si="151"/>
        <v>396.16666666666663</v>
      </c>
      <c r="C2381" s="162">
        <f>IF(B2381&lt;(MAX(USER_INPUT!$J$14:$J$2000)),FINTERP(USER_INPUT!$J$14:$J$2000,USER_INPUT!$K$14:$K$2000,HYDROGRAPH!B2381),0)</f>
        <v>0</v>
      </c>
      <c r="D2381" s="132">
        <f t="shared" si="150"/>
        <v>0</v>
      </c>
      <c r="E2381" s="162">
        <f t="shared" si="152"/>
        <v>0</v>
      </c>
      <c r="F2381" s="162">
        <f t="shared" si="153"/>
        <v>0</v>
      </c>
      <c r="G2381" s="162">
        <f>FINTERP(REFERENCE!$W$17:$W$67,REFERENCE!$V$17:$V$67,HYDROGRAPH!F2381)</f>
        <v>0</v>
      </c>
      <c r="H2381" s="132">
        <f>(F2381-G2381)/2*REFERENCE!$P$19</f>
        <v>0</v>
      </c>
      <c r="I2381">
        <f>(FINTERP('STAGE-STORAGE'!$D$4:$D$54,'STAGE-STORAGE'!$A$4:$A$54,H2381))</f>
        <v>0</v>
      </c>
    </row>
    <row r="2382" spans="1:9" x14ac:dyDescent="0.25">
      <c r="A2382">
        <v>2379</v>
      </c>
      <c r="B2382" s="132">
        <f t="shared" si="151"/>
        <v>396.33333333333331</v>
      </c>
      <c r="C2382" s="162">
        <f>IF(B2382&lt;(MAX(USER_INPUT!$J$14:$J$2000)),FINTERP(USER_INPUT!$J$14:$J$2000,USER_INPUT!$K$14:$K$2000,HYDROGRAPH!B2382),0)</f>
        <v>0</v>
      </c>
      <c r="D2382" s="132">
        <f t="shared" si="150"/>
        <v>0</v>
      </c>
      <c r="E2382" s="162">
        <f t="shared" si="152"/>
        <v>0</v>
      </c>
      <c r="F2382" s="162">
        <f t="shared" si="153"/>
        <v>0</v>
      </c>
      <c r="G2382" s="162">
        <f>FINTERP(REFERENCE!$W$17:$W$67,REFERENCE!$V$17:$V$67,HYDROGRAPH!F2382)</f>
        <v>0</v>
      </c>
      <c r="H2382" s="132">
        <f>(F2382-G2382)/2*REFERENCE!$P$19</f>
        <v>0</v>
      </c>
      <c r="I2382">
        <f>(FINTERP('STAGE-STORAGE'!$D$4:$D$54,'STAGE-STORAGE'!$A$4:$A$54,H2382))</f>
        <v>0</v>
      </c>
    </row>
    <row r="2383" spans="1:9" x14ac:dyDescent="0.25">
      <c r="A2383">
        <v>2380</v>
      </c>
      <c r="B2383" s="132">
        <f t="shared" si="151"/>
        <v>396.5</v>
      </c>
      <c r="C2383" s="162">
        <f>IF(B2383&lt;(MAX(USER_INPUT!$J$14:$J$2000)),FINTERP(USER_INPUT!$J$14:$J$2000,USER_INPUT!$K$14:$K$2000,HYDROGRAPH!B2383),0)</f>
        <v>0</v>
      </c>
      <c r="D2383" s="132">
        <f t="shared" si="150"/>
        <v>0</v>
      </c>
      <c r="E2383" s="162">
        <f t="shared" si="152"/>
        <v>0</v>
      </c>
      <c r="F2383" s="162">
        <f t="shared" si="153"/>
        <v>0</v>
      </c>
      <c r="G2383" s="162">
        <f>FINTERP(REFERENCE!$W$17:$W$67,REFERENCE!$V$17:$V$67,HYDROGRAPH!F2383)</f>
        <v>0</v>
      </c>
      <c r="H2383" s="132">
        <f>(F2383-G2383)/2*REFERENCE!$P$19</f>
        <v>0</v>
      </c>
      <c r="I2383">
        <f>(FINTERP('STAGE-STORAGE'!$D$4:$D$54,'STAGE-STORAGE'!$A$4:$A$54,H2383))</f>
        <v>0</v>
      </c>
    </row>
    <row r="2384" spans="1:9" x14ac:dyDescent="0.25">
      <c r="A2384">
        <v>2381</v>
      </c>
      <c r="B2384" s="132">
        <f t="shared" si="151"/>
        <v>396.66666666666663</v>
      </c>
      <c r="C2384" s="162">
        <f>IF(B2384&lt;(MAX(USER_INPUT!$J$14:$J$2000)),FINTERP(USER_INPUT!$J$14:$J$2000,USER_INPUT!$K$14:$K$2000,HYDROGRAPH!B2384),0)</f>
        <v>0</v>
      </c>
      <c r="D2384" s="132">
        <f t="shared" si="150"/>
        <v>0</v>
      </c>
      <c r="E2384" s="162">
        <f t="shared" si="152"/>
        <v>0</v>
      </c>
      <c r="F2384" s="162">
        <f t="shared" si="153"/>
        <v>0</v>
      </c>
      <c r="G2384" s="162">
        <f>FINTERP(REFERENCE!$W$17:$W$67,REFERENCE!$V$17:$V$67,HYDROGRAPH!F2384)</f>
        <v>0</v>
      </c>
      <c r="H2384" s="132">
        <f>(F2384-G2384)/2*REFERENCE!$P$19</f>
        <v>0</v>
      </c>
      <c r="I2384">
        <f>(FINTERP('STAGE-STORAGE'!$D$4:$D$54,'STAGE-STORAGE'!$A$4:$A$54,H2384))</f>
        <v>0</v>
      </c>
    </row>
    <row r="2385" spans="1:9" x14ac:dyDescent="0.25">
      <c r="A2385">
        <v>2382</v>
      </c>
      <c r="B2385" s="132">
        <f t="shared" si="151"/>
        <v>396.83333333333331</v>
      </c>
      <c r="C2385" s="162">
        <f>IF(B2385&lt;(MAX(USER_INPUT!$J$14:$J$2000)),FINTERP(USER_INPUT!$J$14:$J$2000,USER_INPUT!$K$14:$K$2000,HYDROGRAPH!B2385),0)</f>
        <v>0</v>
      </c>
      <c r="D2385" s="132">
        <f t="shared" si="150"/>
        <v>0</v>
      </c>
      <c r="E2385" s="162">
        <f t="shared" si="152"/>
        <v>0</v>
      </c>
      <c r="F2385" s="162">
        <f t="shared" si="153"/>
        <v>0</v>
      </c>
      <c r="G2385" s="162">
        <f>FINTERP(REFERENCE!$W$17:$W$67,REFERENCE!$V$17:$V$67,HYDROGRAPH!F2385)</f>
        <v>0</v>
      </c>
      <c r="H2385" s="132">
        <f>(F2385-G2385)/2*REFERENCE!$P$19</f>
        <v>0</v>
      </c>
      <c r="I2385">
        <f>(FINTERP('STAGE-STORAGE'!$D$4:$D$54,'STAGE-STORAGE'!$A$4:$A$54,H2385))</f>
        <v>0</v>
      </c>
    </row>
    <row r="2386" spans="1:9" x14ac:dyDescent="0.25">
      <c r="A2386">
        <v>2383</v>
      </c>
      <c r="B2386" s="132">
        <f t="shared" si="151"/>
        <v>397</v>
      </c>
      <c r="C2386" s="162">
        <f>IF(B2386&lt;(MAX(USER_INPUT!$J$14:$J$2000)),FINTERP(USER_INPUT!$J$14:$J$2000,USER_INPUT!$K$14:$K$2000,HYDROGRAPH!B2386),0)</f>
        <v>0</v>
      </c>
      <c r="D2386" s="132">
        <f t="shared" si="150"/>
        <v>0</v>
      </c>
      <c r="E2386" s="162">
        <f t="shared" si="152"/>
        <v>0</v>
      </c>
      <c r="F2386" s="162">
        <f t="shared" si="153"/>
        <v>0</v>
      </c>
      <c r="G2386" s="162">
        <f>FINTERP(REFERENCE!$W$17:$W$67,REFERENCE!$V$17:$V$67,HYDROGRAPH!F2386)</f>
        <v>0</v>
      </c>
      <c r="H2386" s="132">
        <f>(F2386-G2386)/2*REFERENCE!$P$19</f>
        <v>0</v>
      </c>
      <c r="I2386">
        <f>(FINTERP('STAGE-STORAGE'!$D$4:$D$54,'STAGE-STORAGE'!$A$4:$A$54,H2386))</f>
        <v>0</v>
      </c>
    </row>
    <row r="2387" spans="1:9" x14ac:dyDescent="0.25">
      <c r="A2387">
        <v>2384</v>
      </c>
      <c r="B2387" s="132">
        <f t="shared" si="151"/>
        <v>397.16666666666663</v>
      </c>
      <c r="C2387" s="162">
        <f>IF(B2387&lt;(MAX(USER_INPUT!$J$14:$J$2000)),FINTERP(USER_INPUT!$J$14:$J$2000,USER_INPUT!$K$14:$K$2000,HYDROGRAPH!B2387),0)</f>
        <v>0</v>
      </c>
      <c r="D2387" s="132">
        <f t="shared" si="150"/>
        <v>0</v>
      </c>
      <c r="E2387" s="162">
        <f t="shared" si="152"/>
        <v>0</v>
      </c>
      <c r="F2387" s="162">
        <f t="shared" si="153"/>
        <v>0</v>
      </c>
      <c r="G2387" s="162">
        <f>FINTERP(REFERENCE!$W$17:$W$67,REFERENCE!$V$17:$V$67,HYDROGRAPH!F2387)</f>
        <v>0</v>
      </c>
      <c r="H2387" s="132">
        <f>(F2387-G2387)/2*REFERENCE!$P$19</f>
        <v>0</v>
      </c>
      <c r="I2387">
        <f>(FINTERP('STAGE-STORAGE'!$D$4:$D$54,'STAGE-STORAGE'!$A$4:$A$54,H2387))</f>
        <v>0</v>
      </c>
    </row>
    <row r="2388" spans="1:9" x14ac:dyDescent="0.25">
      <c r="A2388">
        <v>2385</v>
      </c>
      <c r="B2388" s="132">
        <f t="shared" si="151"/>
        <v>397.33333333333331</v>
      </c>
      <c r="C2388" s="162">
        <f>IF(B2388&lt;(MAX(USER_INPUT!$J$14:$J$2000)),FINTERP(USER_INPUT!$J$14:$J$2000,USER_INPUT!$K$14:$K$2000,HYDROGRAPH!B2388),0)</f>
        <v>0</v>
      </c>
      <c r="D2388" s="132">
        <f t="shared" si="150"/>
        <v>0</v>
      </c>
      <c r="E2388" s="162">
        <f t="shared" si="152"/>
        <v>0</v>
      </c>
      <c r="F2388" s="162">
        <f t="shared" si="153"/>
        <v>0</v>
      </c>
      <c r="G2388" s="162">
        <f>FINTERP(REFERENCE!$W$17:$W$67,REFERENCE!$V$17:$V$67,HYDROGRAPH!F2388)</f>
        <v>0</v>
      </c>
      <c r="H2388" s="132">
        <f>(F2388-G2388)/2*REFERENCE!$P$19</f>
        <v>0</v>
      </c>
      <c r="I2388">
        <f>(FINTERP('STAGE-STORAGE'!$D$4:$D$54,'STAGE-STORAGE'!$A$4:$A$54,H2388))</f>
        <v>0</v>
      </c>
    </row>
    <row r="2389" spans="1:9" x14ac:dyDescent="0.25">
      <c r="A2389">
        <v>2386</v>
      </c>
      <c r="B2389" s="132">
        <f t="shared" si="151"/>
        <v>397.5</v>
      </c>
      <c r="C2389" s="162">
        <f>IF(B2389&lt;(MAX(USER_INPUT!$J$14:$J$2000)),FINTERP(USER_INPUT!$J$14:$J$2000,USER_INPUT!$K$14:$K$2000,HYDROGRAPH!B2389),0)</f>
        <v>0</v>
      </c>
      <c r="D2389" s="132">
        <f t="shared" si="150"/>
        <v>0</v>
      </c>
      <c r="E2389" s="162">
        <f t="shared" si="152"/>
        <v>0</v>
      </c>
      <c r="F2389" s="162">
        <f t="shared" si="153"/>
        <v>0</v>
      </c>
      <c r="G2389" s="162">
        <f>FINTERP(REFERENCE!$W$17:$W$67,REFERENCE!$V$17:$V$67,HYDROGRAPH!F2389)</f>
        <v>0</v>
      </c>
      <c r="H2389" s="132">
        <f>(F2389-G2389)/2*REFERENCE!$P$19</f>
        <v>0</v>
      </c>
      <c r="I2389">
        <f>(FINTERP('STAGE-STORAGE'!$D$4:$D$54,'STAGE-STORAGE'!$A$4:$A$54,H2389))</f>
        <v>0</v>
      </c>
    </row>
    <row r="2390" spans="1:9" x14ac:dyDescent="0.25">
      <c r="A2390">
        <v>2387</v>
      </c>
      <c r="B2390" s="132">
        <f t="shared" si="151"/>
        <v>397.66666666666663</v>
      </c>
      <c r="C2390" s="162">
        <f>IF(B2390&lt;(MAX(USER_INPUT!$J$14:$J$2000)),FINTERP(USER_INPUT!$J$14:$J$2000,USER_INPUT!$K$14:$K$2000,HYDROGRAPH!B2390),0)</f>
        <v>0</v>
      </c>
      <c r="D2390" s="132">
        <f t="shared" si="150"/>
        <v>0</v>
      </c>
      <c r="E2390" s="162">
        <f t="shared" si="152"/>
        <v>0</v>
      </c>
      <c r="F2390" s="162">
        <f t="shared" si="153"/>
        <v>0</v>
      </c>
      <c r="G2390" s="162">
        <f>FINTERP(REFERENCE!$W$17:$W$67,REFERENCE!$V$17:$V$67,HYDROGRAPH!F2390)</f>
        <v>0</v>
      </c>
      <c r="H2390" s="132">
        <f>(F2390-G2390)/2*REFERENCE!$P$19</f>
        <v>0</v>
      </c>
      <c r="I2390">
        <f>(FINTERP('STAGE-STORAGE'!$D$4:$D$54,'STAGE-STORAGE'!$A$4:$A$54,H2390))</f>
        <v>0</v>
      </c>
    </row>
    <row r="2391" spans="1:9" x14ac:dyDescent="0.25">
      <c r="A2391">
        <v>2388</v>
      </c>
      <c r="B2391" s="132">
        <f t="shared" si="151"/>
        <v>397.83333333333331</v>
      </c>
      <c r="C2391" s="162">
        <f>IF(B2391&lt;(MAX(USER_INPUT!$J$14:$J$2000)),FINTERP(USER_INPUT!$J$14:$J$2000,USER_INPUT!$K$14:$K$2000,HYDROGRAPH!B2391),0)</f>
        <v>0</v>
      </c>
      <c r="D2391" s="132">
        <f t="shared" si="150"/>
        <v>0</v>
      </c>
      <c r="E2391" s="162">
        <f t="shared" si="152"/>
        <v>0</v>
      </c>
      <c r="F2391" s="162">
        <f t="shared" si="153"/>
        <v>0</v>
      </c>
      <c r="G2391" s="162">
        <f>FINTERP(REFERENCE!$W$17:$W$67,REFERENCE!$V$17:$V$67,HYDROGRAPH!F2391)</f>
        <v>0</v>
      </c>
      <c r="H2391" s="132">
        <f>(F2391-G2391)/2*REFERENCE!$P$19</f>
        <v>0</v>
      </c>
      <c r="I2391">
        <f>(FINTERP('STAGE-STORAGE'!$D$4:$D$54,'STAGE-STORAGE'!$A$4:$A$54,H2391))</f>
        <v>0</v>
      </c>
    </row>
    <row r="2392" spans="1:9" x14ac:dyDescent="0.25">
      <c r="A2392">
        <v>2389</v>
      </c>
      <c r="B2392" s="132">
        <f t="shared" si="151"/>
        <v>398</v>
      </c>
      <c r="C2392" s="162">
        <f>IF(B2392&lt;(MAX(USER_INPUT!$J$14:$J$2000)),FINTERP(USER_INPUT!$J$14:$J$2000,USER_INPUT!$K$14:$K$2000,HYDROGRAPH!B2392),0)</f>
        <v>0</v>
      </c>
      <c r="D2392" s="132">
        <f t="shared" si="150"/>
        <v>0</v>
      </c>
      <c r="E2392" s="162">
        <f t="shared" si="152"/>
        <v>0</v>
      </c>
      <c r="F2392" s="162">
        <f t="shared" si="153"/>
        <v>0</v>
      </c>
      <c r="G2392" s="162">
        <f>FINTERP(REFERENCE!$W$17:$W$67,REFERENCE!$V$17:$V$67,HYDROGRAPH!F2392)</f>
        <v>0</v>
      </c>
      <c r="H2392" s="132">
        <f>(F2392-G2392)/2*REFERENCE!$P$19</f>
        <v>0</v>
      </c>
      <c r="I2392">
        <f>(FINTERP('STAGE-STORAGE'!$D$4:$D$54,'STAGE-STORAGE'!$A$4:$A$54,H2392))</f>
        <v>0</v>
      </c>
    </row>
    <row r="2393" spans="1:9" x14ac:dyDescent="0.25">
      <c r="A2393">
        <v>2390</v>
      </c>
      <c r="B2393" s="132">
        <f t="shared" si="151"/>
        <v>398.16666666666663</v>
      </c>
      <c r="C2393" s="162">
        <f>IF(B2393&lt;(MAX(USER_INPUT!$J$14:$J$2000)),FINTERP(USER_INPUT!$J$14:$J$2000,USER_INPUT!$K$14:$K$2000,HYDROGRAPH!B2393),0)</f>
        <v>0</v>
      </c>
      <c r="D2393" s="132">
        <f t="shared" si="150"/>
        <v>0</v>
      </c>
      <c r="E2393" s="162">
        <f t="shared" si="152"/>
        <v>0</v>
      </c>
      <c r="F2393" s="162">
        <f t="shared" si="153"/>
        <v>0</v>
      </c>
      <c r="G2393" s="162">
        <f>FINTERP(REFERENCE!$W$17:$W$67,REFERENCE!$V$17:$V$67,HYDROGRAPH!F2393)</f>
        <v>0</v>
      </c>
      <c r="H2393" s="132">
        <f>(F2393-G2393)/2*REFERENCE!$P$19</f>
        <v>0</v>
      </c>
      <c r="I2393">
        <f>(FINTERP('STAGE-STORAGE'!$D$4:$D$54,'STAGE-STORAGE'!$A$4:$A$54,H2393))</f>
        <v>0</v>
      </c>
    </row>
    <row r="2394" spans="1:9" x14ac:dyDescent="0.25">
      <c r="A2394">
        <v>2391</v>
      </c>
      <c r="B2394" s="132">
        <f t="shared" si="151"/>
        <v>398.33333333333331</v>
      </c>
      <c r="C2394" s="162">
        <f>IF(B2394&lt;(MAX(USER_INPUT!$J$14:$J$2000)),FINTERP(USER_INPUT!$J$14:$J$2000,USER_INPUT!$K$14:$K$2000,HYDROGRAPH!B2394),0)</f>
        <v>0</v>
      </c>
      <c r="D2394" s="132">
        <f t="shared" si="150"/>
        <v>0</v>
      </c>
      <c r="E2394" s="162">
        <f t="shared" si="152"/>
        <v>0</v>
      </c>
      <c r="F2394" s="162">
        <f t="shared" si="153"/>
        <v>0</v>
      </c>
      <c r="G2394" s="162">
        <f>FINTERP(REFERENCE!$W$17:$W$67,REFERENCE!$V$17:$V$67,HYDROGRAPH!F2394)</f>
        <v>0</v>
      </c>
      <c r="H2394" s="132">
        <f>(F2394-G2394)/2*REFERENCE!$P$19</f>
        <v>0</v>
      </c>
      <c r="I2394">
        <f>(FINTERP('STAGE-STORAGE'!$D$4:$D$54,'STAGE-STORAGE'!$A$4:$A$54,H2394))</f>
        <v>0</v>
      </c>
    </row>
    <row r="2395" spans="1:9" x14ac:dyDescent="0.25">
      <c r="A2395">
        <v>2392</v>
      </c>
      <c r="B2395" s="132">
        <f t="shared" si="151"/>
        <v>398.5</v>
      </c>
      <c r="C2395" s="162">
        <f>IF(B2395&lt;(MAX(USER_INPUT!$J$14:$J$2000)),FINTERP(USER_INPUT!$J$14:$J$2000,USER_INPUT!$K$14:$K$2000,HYDROGRAPH!B2395),0)</f>
        <v>0</v>
      </c>
      <c r="D2395" s="132">
        <f t="shared" si="150"/>
        <v>0</v>
      </c>
      <c r="E2395" s="162">
        <f t="shared" si="152"/>
        <v>0</v>
      </c>
      <c r="F2395" s="162">
        <f t="shared" si="153"/>
        <v>0</v>
      </c>
      <c r="G2395" s="162">
        <f>FINTERP(REFERENCE!$W$17:$W$67,REFERENCE!$V$17:$V$67,HYDROGRAPH!F2395)</f>
        <v>0</v>
      </c>
      <c r="H2395" s="132">
        <f>(F2395-G2395)/2*REFERENCE!$P$19</f>
        <v>0</v>
      </c>
      <c r="I2395">
        <f>(FINTERP('STAGE-STORAGE'!$D$4:$D$54,'STAGE-STORAGE'!$A$4:$A$54,H2395))</f>
        <v>0</v>
      </c>
    </row>
    <row r="2396" spans="1:9" x14ac:dyDescent="0.25">
      <c r="A2396">
        <v>2393</v>
      </c>
      <c r="B2396" s="132">
        <f t="shared" si="151"/>
        <v>398.66666666666663</v>
      </c>
      <c r="C2396" s="162">
        <f>IF(B2396&lt;(MAX(USER_INPUT!$J$14:$J$2000)),FINTERP(USER_INPUT!$J$14:$J$2000,USER_INPUT!$K$14:$K$2000,HYDROGRAPH!B2396),0)</f>
        <v>0</v>
      </c>
      <c r="D2396" s="132">
        <f t="shared" si="150"/>
        <v>0</v>
      </c>
      <c r="E2396" s="162">
        <f t="shared" si="152"/>
        <v>0</v>
      </c>
      <c r="F2396" s="162">
        <f t="shared" si="153"/>
        <v>0</v>
      </c>
      <c r="G2396" s="162">
        <f>FINTERP(REFERENCE!$W$17:$W$67,REFERENCE!$V$17:$V$67,HYDROGRAPH!F2396)</f>
        <v>0</v>
      </c>
      <c r="H2396" s="132">
        <f>(F2396-G2396)/2*REFERENCE!$P$19</f>
        <v>0</v>
      </c>
      <c r="I2396">
        <f>(FINTERP('STAGE-STORAGE'!$D$4:$D$54,'STAGE-STORAGE'!$A$4:$A$54,H2396))</f>
        <v>0</v>
      </c>
    </row>
    <row r="2397" spans="1:9" x14ac:dyDescent="0.25">
      <c r="A2397">
        <v>2394</v>
      </c>
      <c r="B2397" s="132">
        <f t="shared" si="151"/>
        <v>398.83333333333331</v>
      </c>
      <c r="C2397" s="162">
        <f>IF(B2397&lt;(MAX(USER_INPUT!$J$14:$J$2000)),FINTERP(USER_INPUT!$J$14:$J$2000,USER_INPUT!$K$14:$K$2000,HYDROGRAPH!B2397),0)</f>
        <v>0</v>
      </c>
      <c r="D2397" s="132">
        <f t="shared" si="150"/>
        <v>0</v>
      </c>
      <c r="E2397" s="162">
        <f t="shared" si="152"/>
        <v>0</v>
      </c>
      <c r="F2397" s="162">
        <f t="shared" si="153"/>
        <v>0</v>
      </c>
      <c r="G2397" s="162">
        <f>FINTERP(REFERENCE!$W$17:$W$67,REFERENCE!$V$17:$V$67,HYDROGRAPH!F2397)</f>
        <v>0</v>
      </c>
      <c r="H2397" s="132">
        <f>(F2397-G2397)/2*REFERENCE!$P$19</f>
        <v>0</v>
      </c>
      <c r="I2397">
        <f>(FINTERP('STAGE-STORAGE'!$D$4:$D$54,'STAGE-STORAGE'!$A$4:$A$54,H2397))</f>
        <v>0</v>
      </c>
    </row>
    <row r="2398" spans="1:9" x14ac:dyDescent="0.25">
      <c r="A2398">
        <v>2395</v>
      </c>
      <c r="B2398" s="132">
        <f t="shared" si="151"/>
        <v>399</v>
      </c>
      <c r="C2398" s="162">
        <f>IF(B2398&lt;(MAX(USER_INPUT!$J$14:$J$2000)),FINTERP(USER_INPUT!$J$14:$J$2000,USER_INPUT!$K$14:$K$2000,HYDROGRAPH!B2398),0)</f>
        <v>0</v>
      </c>
      <c r="D2398" s="132">
        <f t="shared" si="150"/>
        <v>0</v>
      </c>
      <c r="E2398" s="162">
        <f t="shared" si="152"/>
        <v>0</v>
      </c>
      <c r="F2398" s="162">
        <f t="shared" si="153"/>
        <v>0</v>
      </c>
      <c r="G2398" s="162">
        <f>FINTERP(REFERENCE!$W$17:$W$67,REFERENCE!$V$17:$V$67,HYDROGRAPH!F2398)</f>
        <v>0</v>
      </c>
      <c r="H2398" s="132">
        <f>(F2398-G2398)/2*REFERENCE!$P$19</f>
        <v>0</v>
      </c>
      <c r="I2398">
        <f>(FINTERP('STAGE-STORAGE'!$D$4:$D$54,'STAGE-STORAGE'!$A$4:$A$54,H2398))</f>
        <v>0</v>
      </c>
    </row>
    <row r="2399" spans="1:9" x14ac:dyDescent="0.25">
      <c r="A2399">
        <v>2396</v>
      </c>
      <c r="B2399" s="132">
        <f t="shared" si="151"/>
        <v>399.16666666666663</v>
      </c>
      <c r="C2399" s="162">
        <f>IF(B2399&lt;(MAX(USER_INPUT!$J$14:$J$2000)),FINTERP(USER_INPUT!$J$14:$J$2000,USER_INPUT!$K$14:$K$2000,HYDROGRAPH!B2399),0)</f>
        <v>0</v>
      </c>
      <c r="D2399" s="132">
        <f t="shared" si="150"/>
        <v>0</v>
      </c>
      <c r="E2399" s="162">
        <f t="shared" si="152"/>
        <v>0</v>
      </c>
      <c r="F2399" s="162">
        <f t="shared" si="153"/>
        <v>0</v>
      </c>
      <c r="G2399" s="162">
        <f>FINTERP(REFERENCE!$W$17:$W$67,REFERENCE!$V$17:$V$67,HYDROGRAPH!F2399)</f>
        <v>0</v>
      </c>
      <c r="H2399" s="132">
        <f>(F2399-G2399)/2*REFERENCE!$P$19</f>
        <v>0</v>
      </c>
      <c r="I2399">
        <f>(FINTERP('STAGE-STORAGE'!$D$4:$D$54,'STAGE-STORAGE'!$A$4:$A$54,H2399))</f>
        <v>0</v>
      </c>
    </row>
    <row r="2400" spans="1:9" x14ac:dyDescent="0.25">
      <c r="A2400">
        <v>2397</v>
      </c>
      <c r="B2400" s="132">
        <f t="shared" si="151"/>
        <v>399.33333333333331</v>
      </c>
      <c r="C2400" s="162">
        <f>IF(B2400&lt;(MAX(USER_INPUT!$J$14:$J$2000)),FINTERP(USER_INPUT!$J$14:$J$2000,USER_INPUT!$K$14:$K$2000,HYDROGRAPH!B2400),0)</f>
        <v>0</v>
      </c>
      <c r="D2400" s="132">
        <f t="shared" si="150"/>
        <v>0</v>
      </c>
      <c r="E2400" s="162">
        <f t="shared" si="152"/>
        <v>0</v>
      </c>
      <c r="F2400" s="162">
        <f t="shared" si="153"/>
        <v>0</v>
      </c>
      <c r="G2400" s="162">
        <f>FINTERP(REFERENCE!$W$17:$W$67,REFERENCE!$V$17:$V$67,HYDROGRAPH!F2400)</f>
        <v>0</v>
      </c>
      <c r="H2400" s="132">
        <f>(F2400-G2400)/2*REFERENCE!$P$19</f>
        <v>0</v>
      </c>
      <c r="I2400">
        <f>(FINTERP('STAGE-STORAGE'!$D$4:$D$54,'STAGE-STORAGE'!$A$4:$A$54,H2400))</f>
        <v>0</v>
      </c>
    </row>
    <row r="2401" spans="1:9" x14ac:dyDescent="0.25">
      <c r="A2401">
        <v>2398</v>
      </c>
      <c r="B2401" s="132">
        <f t="shared" si="151"/>
        <v>399.5</v>
      </c>
      <c r="C2401" s="162">
        <f>IF(B2401&lt;(MAX(USER_INPUT!$J$14:$J$2000)),FINTERP(USER_INPUT!$J$14:$J$2000,USER_INPUT!$K$14:$K$2000,HYDROGRAPH!B2401),0)</f>
        <v>0</v>
      </c>
      <c r="D2401" s="132">
        <f t="shared" si="150"/>
        <v>0</v>
      </c>
      <c r="E2401" s="162">
        <f t="shared" si="152"/>
        <v>0</v>
      </c>
      <c r="F2401" s="162">
        <f t="shared" si="153"/>
        <v>0</v>
      </c>
      <c r="G2401" s="162">
        <f>FINTERP(REFERENCE!$W$17:$W$67,REFERENCE!$V$17:$V$67,HYDROGRAPH!F2401)</f>
        <v>0</v>
      </c>
      <c r="H2401" s="132">
        <f>(F2401-G2401)/2*REFERENCE!$P$19</f>
        <v>0</v>
      </c>
      <c r="I2401">
        <f>(FINTERP('STAGE-STORAGE'!$D$4:$D$54,'STAGE-STORAGE'!$A$4:$A$54,H2401))</f>
        <v>0</v>
      </c>
    </row>
    <row r="2402" spans="1:9" x14ac:dyDescent="0.25">
      <c r="A2402">
        <v>2399</v>
      </c>
      <c r="B2402" s="132">
        <f t="shared" si="151"/>
        <v>399.66666666666663</v>
      </c>
      <c r="C2402" s="162">
        <f>IF(B2402&lt;(MAX(USER_INPUT!$J$14:$J$2000)),FINTERP(USER_INPUT!$J$14:$J$2000,USER_INPUT!$K$14:$K$2000,HYDROGRAPH!B2402),0)</f>
        <v>0</v>
      </c>
      <c r="D2402" s="132">
        <f t="shared" si="150"/>
        <v>0</v>
      </c>
      <c r="E2402" s="162">
        <f t="shared" si="152"/>
        <v>0</v>
      </c>
      <c r="F2402" s="162">
        <f t="shared" si="153"/>
        <v>0</v>
      </c>
      <c r="G2402" s="162">
        <f>FINTERP(REFERENCE!$W$17:$W$67,REFERENCE!$V$17:$V$67,HYDROGRAPH!F2402)</f>
        <v>0</v>
      </c>
      <c r="H2402" s="132">
        <f>(F2402-G2402)/2*REFERENCE!$P$19</f>
        <v>0</v>
      </c>
      <c r="I2402">
        <f>(FINTERP('STAGE-STORAGE'!$D$4:$D$54,'STAGE-STORAGE'!$A$4:$A$54,H2402))</f>
        <v>0</v>
      </c>
    </row>
    <row r="2403" spans="1:9" x14ac:dyDescent="0.25">
      <c r="A2403">
        <v>2400</v>
      </c>
      <c r="B2403" s="132">
        <f t="shared" si="151"/>
        <v>399.83333333333331</v>
      </c>
      <c r="C2403" s="162">
        <f>IF(B2403&lt;(MAX(USER_INPUT!$J$14:$J$2000)),FINTERP(USER_INPUT!$J$14:$J$2000,USER_INPUT!$K$14:$K$2000,HYDROGRAPH!B2403),0)</f>
        <v>0</v>
      </c>
      <c r="D2403" s="132">
        <f t="shared" si="150"/>
        <v>0</v>
      </c>
      <c r="E2403" s="162">
        <f t="shared" si="152"/>
        <v>0</v>
      </c>
      <c r="F2403" s="162">
        <f t="shared" si="153"/>
        <v>0</v>
      </c>
      <c r="G2403" s="162">
        <f>FINTERP(REFERENCE!$W$17:$W$67,REFERENCE!$V$17:$V$67,HYDROGRAPH!F2403)</f>
        <v>0</v>
      </c>
      <c r="H2403" s="132">
        <f>(F2403-G2403)/2*REFERENCE!$P$19</f>
        <v>0</v>
      </c>
      <c r="I2403">
        <f>(FINTERP('STAGE-STORAGE'!$D$4:$D$54,'STAGE-STORAGE'!$A$4:$A$54,H2403))</f>
        <v>0</v>
      </c>
    </row>
    <row r="2404" spans="1:9" x14ac:dyDescent="0.25">
      <c r="A2404">
        <v>2401</v>
      </c>
      <c r="B2404" s="132">
        <f t="shared" si="151"/>
        <v>400</v>
      </c>
      <c r="C2404" s="162">
        <f>IF(B2404&lt;(MAX(USER_INPUT!$J$14:$J$2000)),FINTERP(USER_INPUT!$J$14:$J$2000,USER_INPUT!$K$14:$K$2000,HYDROGRAPH!B2404),0)</f>
        <v>0</v>
      </c>
      <c r="D2404" s="132">
        <f t="shared" si="150"/>
        <v>0</v>
      </c>
      <c r="E2404" s="162">
        <f t="shared" si="152"/>
        <v>0</v>
      </c>
      <c r="F2404" s="162">
        <f t="shared" si="153"/>
        <v>0</v>
      </c>
      <c r="G2404" s="162">
        <f>FINTERP(REFERENCE!$W$17:$W$67,REFERENCE!$V$17:$V$67,HYDROGRAPH!F2404)</f>
        <v>0</v>
      </c>
      <c r="H2404" s="132">
        <f>(F2404-G2404)/2*REFERENCE!$P$19</f>
        <v>0</v>
      </c>
      <c r="I2404">
        <f>(FINTERP('STAGE-STORAGE'!$D$4:$D$54,'STAGE-STORAGE'!$A$4:$A$54,H2404))</f>
        <v>0</v>
      </c>
    </row>
    <row r="2405" spans="1:9" x14ac:dyDescent="0.25">
      <c r="A2405">
        <v>2402</v>
      </c>
      <c r="B2405" s="132">
        <f t="shared" si="151"/>
        <v>400.16666666666663</v>
      </c>
      <c r="C2405" s="162">
        <f>IF(B2405&lt;(MAX(USER_INPUT!$J$14:$J$2000)),FINTERP(USER_INPUT!$J$14:$J$2000,USER_INPUT!$K$14:$K$2000,HYDROGRAPH!B2405),0)</f>
        <v>0</v>
      </c>
      <c r="D2405" s="132">
        <f t="shared" si="150"/>
        <v>0</v>
      </c>
      <c r="E2405" s="162">
        <f t="shared" si="152"/>
        <v>0</v>
      </c>
      <c r="F2405" s="162">
        <f t="shared" si="153"/>
        <v>0</v>
      </c>
      <c r="G2405" s="162">
        <f>FINTERP(REFERENCE!$W$17:$W$67,REFERENCE!$V$17:$V$67,HYDROGRAPH!F2405)</f>
        <v>0</v>
      </c>
      <c r="H2405" s="132">
        <f>(F2405-G2405)/2*REFERENCE!$P$19</f>
        <v>0</v>
      </c>
      <c r="I2405">
        <f>(FINTERP('STAGE-STORAGE'!$D$4:$D$54,'STAGE-STORAGE'!$A$4:$A$54,H2405))</f>
        <v>0</v>
      </c>
    </row>
    <row r="2406" spans="1:9" x14ac:dyDescent="0.25">
      <c r="A2406">
        <v>2403</v>
      </c>
      <c r="B2406" s="132">
        <f t="shared" si="151"/>
        <v>400.33333333333331</v>
      </c>
      <c r="C2406" s="162">
        <f>IF(B2406&lt;(MAX(USER_INPUT!$J$14:$J$2000)),FINTERP(USER_INPUT!$J$14:$J$2000,USER_INPUT!$K$14:$K$2000,HYDROGRAPH!B2406),0)</f>
        <v>0</v>
      </c>
      <c r="D2406" s="132">
        <f t="shared" si="150"/>
        <v>0</v>
      </c>
      <c r="E2406" s="162">
        <f t="shared" si="152"/>
        <v>0</v>
      </c>
      <c r="F2406" s="162">
        <f t="shared" si="153"/>
        <v>0</v>
      </c>
      <c r="G2406" s="162">
        <f>FINTERP(REFERENCE!$W$17:$W$67,REFERENCE!$V$17:$V$67,HYDROGRAPH!F2406)</f>
        <v>0</v>
      </c>
      <c r="H2406" s="132">
        <f>(F2406-G2406)/2*REFERENCE!$P$19</f>
        <v>0</v>
      </c>
      <c r="I2406">
        <f>(FINTERP('STAGE-STORAGE'!$D$4:$D$54,'STAGE-STORAGE'!$A$4:$A$54,H2406))</f>
        <v>0</v>
      </c>
    </row>
    <row r="2407" spans="1:9" x14ac:dyDescent="0.25">
      <c r="A2407">
        <v>2404</v>
      </c>
      <c r="B2407" s="132">
        <f t="shared" si="151"/>
        <v>400.5</v>
      </c>
      <c r="C2407" s="162">
        <f>IF(B2407&lt;(MAX(USER_INPUT!$J$14:$J$2000)),FINTERP(USER_INPUT!$J$14:$J$2000,USER_INPUT!$K$14:$K$2000,HYDROGRAPH!B2407),0)</f>
        <v>0</v>
      </c>
      <c r="D2407" s="132">
        <f t="shared" si="150"/>
        <v>0</v>
      </c>
      <c r="E2407" s="162">
        <f t="shared" si="152"/>
        <v>0</v>
      </c>
      <c r="F2407" s="162">
        <f t="shared" si="153"/>
        <v>0</v>
      </c>
      <c r="G2407" s="162">
        <f>FINTERP(REFERENCE!$W$17:$W$67,REFERENCE!$V$17:$V$67,HYDROGRAPH!F2407)</f>
        <v>0</v>
      </c>
      <c r="H2407" s="132">
        <f>(F2407-G2407)/2*REFERENCE!$P$19</f>
        <v>0</v>
      </c>
      <c r="I2407">
        <f>(FINTERP('STAGE-STORAGE'!$D$4:$D$54,'STAGE-STORAGE'!$A$4:$A$54,H2407))</f>
        <v>0</v>
      </c>
    </row>
    <row r="2408" spans="1:9" x14ac:dyDescent="0.25">
      <c r="A2408">
        <v>2405</v>
      </c>
      <c r="B2408" s="132">
        <f t="shared" si="151"/>
        <v>400.66666666666663</v>
      </c>
      <c r="C2408" s="162">
        <f>IF(B2408&lt;(MAX(USER_INPUT!$J$14:$J$2000)),FINTERP(USER_INPUT!$J$14:$J$2000,USER_INPUT!$K$14:$K$2000,HYDROGRAPH!B2408),0)</f>
        <v>0</v>
      </c>
      <c r="D2408" s="132">
        <f t="shared" si="150"/>
        <v>0</v>
      </c>
      <c r="E2408" s="162">
        <f t="shared" si="152"/>
        <v>0</v>
      </c>
      <c r="F2408" s="162">
        <f t="shared" si="153"/>
        <v>0</v>
      </c>
      <c r="G2408" s="162">
        <f>FINTERP(REFERENCE!$W$17:$W$67,REFERENCE!$V$17:$V$67,HYDROGRAPH!F2408)</f>
        <v>0</v>
      </c>
      <c r="H2408" s="132">
        <f>(F2408-G2408)/2*REFERENCE!$P$19</f>
        <v>0</v>
      </c>
      <c r="I2408">
        <f>(FINTERP('STAGE-STORAGE'!$D$4:$D$54,'STAGE-STORAGE'!$A$4:$A$54,H2408))</f>
        <v>0</v>
      </c>
    </row>
    <row r="2409" spans="1:9" x14ac:dyDescent="0.25">
      <c r="A2409">
        <v>2406</v>
      </c>
      <c r="B2409" s="132">
        <f t="shared" si="151"/>
        <v>400.83333333333331</v>
      </c>
      <c r="C2409" s="162">
        <f>IF(B2409&lt;(MAX(USER_INPUT!$J$14:$J$2000)),FINTERP(USER_INPUT!$J$14:$J$2000,USER_INPUT!$K$14:$K$2000,HYDROGRAPH!B2409),0)</f>
        <v>0</v>
      </c>
      <c r="D2409" s="132">
        <f t="shared" si="150"/>
        <v>0</v>
      </c>
      <c r="E2409" s="162">
        <f t="shared" si="152"/>
        <v>0</v>
      </c>
      <c r="F2409" s="162">
        <f t="shared" si="153"/>
        <v>0</v>
      </c>
      <c r="G2409" s="162">
        <f>FINTERP(REFERENCE!$W$17:$W$67,REFERENCE!$V$17:$V$67,HYDROGRAPH!F2409)</f>
        <v>0</v>
      </c>
      <c r="H2409" s="132">
        <f>(F2409-G2409)/2*REFERENCE!$P$19</f>
        <v>0</v>
      </c>
      <c r="I2409">
        <f>(FINTERP('STAGE-STORAGE'!$D$4:$D$54,'STAGE-STORAGE'!$A$4:$A$54,H2409))</f>
        <v>0</v>
      </c>
    </row>
    <row r="2410" spans="1:9" x14ac:dyDescent="0.25">
      <c r="A2410">
        <v>2407</v>
      </c>
      <c r="B2410" s="132">
        <f t="shared" si="151"/>
        <v>401</v>
      </c>
      <c r="C2410" s="162">
        <f>IF(B2410&lt;(MAX(USER_INPUT!$J$14:$J$2000)),FINTERP(USER_INPUT!$J$14:$J$2000,USER_INPUT!$K$14:$K$2000,HYDROGRAPH!B2410),0)</f>
        <v>0</v>
      </c>
      <c r="D2410" s="132">
        <f t="shared" si="150"/>
        <v>0</v>
      </c>
      <c r="E2410" s="162">
        <f t="shared" si="152"/>
        <v>0</v>
      </c>
      <c r="F2410" s="162">
        <f t="shared" si="153"/>
        <v>0</v>
      </c>
      <c r="G2410" s="162">
        <f>FINTERP(REFERENCE!$W$17:$W$67,REFERENCE!$V$17:$V$67,HYDROGRAPH!F2410)</f>
        <v>0</v>
      </c>
      <c r="H2410" s="132">
        <f>(F2410-G2410)/2*REFERENCE!$P$19</f>
        <v>0</v>
      </c>
      <c r="I2410">
        <f>(FINTERP('STAGE-STORAGE'!$D$4:$D$54,'STAGE-STORAGE'!$A$4:$A$54,H2410))</f>
        <v>0</v>
      </c>
    </row>
    <row r="2411" spans="1:9" x14ac:dyDescent="0.25">
      <c r="A2411">
        <v>2408</v>
      </c>
      <c r="B2411" s="132">
        <f t="shared" si="151"/>
        <v>401.16666666666663</v>
      </c>
      <c r="C2411" s="162">
        <f>IF(B2411&lt;(MAX(USER_INPUT!$J$14:$J$2000)),FINTERP(USER_INPUT!$J$14:$J$2000,USER_INPUT!$K$14:$K$2000,HYDROGRAPH!B2411),0)</f>
        <v>0</v>
      </c>
      <c r="D2411" s="132">
        <f t="shared" si="150"/>
        <v>0</v>
      </c>
      <c r="E2411" s="162">
        <f t="shared" si="152"/>
        <v>0</v>
      </c>
      <c r="F2411" s="162">
        <f t="shared" si="153"/>
        <v>0</v>
      </c>
      <c r="G2411" s="162">
        <f>FINTERP(REFERENCE!$W$17:$W$67,REFERENCE!$V$17:$V$67,HYDROGRAPH!F2411)</f>
        <v>0</v>
      </c>
      <c r="H2411" s="132">
        <f>(F2411-G2411)/2*REFERENCE!$P$19</f>
        <v>0</v>
      </c>
      <c r="I2411">
        <f>(FINTERP('STAGE-STORAGE'!$D$4:$D$54,'STAGE-STORAGE'!$A$4:$A$54,H2411))</f>
        <v>0</v>
      </c>
    </row>
    <row r="2412" spans="1:9" x14ac:dyDescent="0.25">
      <c r="A2412">
        <v>2409</v>
      </c>
      <c r="B2412" s="132">
        <f t="shared" si="151"/>
        <v>401.33333333333331</v>
      </c>
      <c r="C2412" s="162">
        <f>IF(B2412&lt;(MAX(USER_INPUT!$J$14:$J$2000)),FINTERP(USER_INPUT!$J$14:$J$2000,USER_INPUT!$K$14:$K$2000,HYDROGRAPH!B2412),0)</f>
        <v>0</v>
      </c>
      <c r="D2412" s="132">
        <f t="shared" si="150"/>
        <v>0</v>
      </c>
      <c r="E2412" s="162">
        <f t="shared" si="152"/>
        <v>0</v>
      </c>
      <c r="F2412" s="162">
        <f t="shared" si="153"/>
        <v>0</v>
      </c>
      <c r="G2412" s="162">
        <f>FINTERP(REFERENCE!$W$17:$W$67,REFERENCE!$V$17:$V$67,HYDROGRAPH!F2412)</f>
        <v>0</v>
      </c>
      <c r="H2412" s="132">
        <f>(F2412-G2412)/2*REFERENCE!$P$19</f>
        <v>0</v>
      </c>
      <c r="I2412">
        <f>(FINTERP('STAGE-STORAGE'!$D$4:$D$54,'STAGE-STORAGE'!$A$4:$A$54,H2412))</f>
        <v>0</v>
      </c>
    </row>
    <row r="2413" spans="1:9" x14ac:dyDescent="0.25">
      <c r="A2413">
        <v>2410</v>
      </c>
      <c r="B2413" s="132">
        <f t="shared" si="151"/>
        <v>401.5</v>
      </c>
      <c r="C2413" s="162">
        <f>IF(B2413&lt;(MAX(USER_INPUT!$J$14:$J$2000)),FINTERP(USER_INPUT!$J$14:$J$2000,USER_INPUT!$K$14:$K$2000,HYDROGRAPH!B2413),0)</f>
        <v>0</v>
      </c>
      <c r="D2413" s="132">
        <f t="shared" si="150"/>
        <v>0</v>
      </c>
      <c r="E2413" s="162">
        <f t="shared" si="152"/>
        <v>0</v>
      </c>
      <c r="F2413" s="162">
        <f t="shared" si="153"/>
        <v>0</v>
      </c>
      <c r="G2413" s="162">
        <f>FINTERP(REFERENCE!$W$17:$W$67,REFERENCE!$V$17:$V$67,HYDROGRAPH!F2413)</f>
        <v>0</v>
      </c>
      <c r="H2413" s="132">
        <f>(F2413-G2413)/2*REFERENCE!$P$19</f>
        <v>0</v>
      </c>
      <c r="I2413">
        <f>(FINTERP('STAGE-STORAGE'!$D$4:$D$54,'STAGE-STORAGE'!$A$4:$A$54,H2413))</f>
        <v>0</v>
      </c>
    </row>
    <row r="2414" spans="1:9" x14ac:dyDescent="0.25">
      <c r="A2414">
        <v>2411</v>
      </c>
      <c r="B2414" s="132">
        <f t="shared" si="151"/>
        <v>401.66666666666663</v>
      </c>
      <c r="C2414" s="162">
        <f>IF(B2414&lt;(MAX(USER_INPUT!$J$14:$J$2000)),FINTERP(USER_INPUT!$J$14:$J$2000,USER_INPUT!$K$14:$K$2000,HYDROGRAPH!B2414),0)</f>
        <v>0</v>
      </c>
      <c r="D2414" s="132">
        <f t="shared" si="150"/>
        <v>0</v>
      </c>
      <c r="E2414" s="162">
        <f t="shared" si="152"/>
        <v>0</v>
      </c>
      <c r="F2414" s="162">
        <f t="shared" si="153"/>
        <v>0</v>
      </c>
      <c r="G2414" s="162">
        <f>FINTERP(REFERENCE!$W$17:$W$67,REFERENCE!$V$17:$V$67,HYDROGRAPH!F2414)</f>
        <v>0</v>
      </c>
      <c r="H2414" s="132">
        <f>(F2414-G2414)/2*REFERENCE!$P$19</f>
        <v>0</v>
      </c>
      <c r="I2414">
        <f>(FINTERP('STAGE-STORAGE'!$D$4:$D$54,'STAGE-STORAGE'!$A$4:$A$54,H2414))</f>
        <v>0</v>
      </c>
    </row>
    <row r="2415" spans="1:9" x14ac:dyDescent="0.25">
      <c r="A2415">
        <v>2412</v>
      </c>
      <c r="B2415" s="132">
        <f t="shared" si="151"/>
        <v>401.83333333333331</v>
      </c>
      <c r="C2415" s="162">
        <f>IF(B2415&lt;(MAX(USER_INPUT!$J$14:$J$2000)),FINTERP(USER_INPUT!$J$14:$J$2000,USER_INPUT!$K$14:$K$2000,HYDROGRAPH!B2415),0)</f>
        <v>0</v>
      </c>
      <c r="D2415" s="132">
        <f t="shared" si="150"/>
        <v>0</v>
      </c>
      <c r="E2415" s="162">
        <f t="shared" si="152"/>
        <v>0</v>
      </c>
      <c r="F2415" s="162">
        <f t="shared" si="153"/>
        <v>0</v>
      </c>
      <c r="G2415" s="162">
        <f>FINTERP(REFERENCE!$W$17:$W$67,REFERENCE!$V$17:$V$67,HYDROGRAPH!F2415)</f>
        <v>0</v>
      </c>
      <c r="H2415" s="132">
        <f>(F2415-G2415)/2*REFERENCE!$P$19</f>
        <v>0</v>
      </c>
      <c r="I2415">
        <f>(FINTERP('STAGE-STORAGE'!$D$4:$D$54,'STAGE-STORAGE'!$A$4:$A$54,H2415))</f>
        <v>0</v>
      </c>
    </row>
    <row r="2416" spans="1:9" x14ac:dyDescent="0.25">
      <c r="A2416">
        <v>2413</v>
      </c>
      <c r="B2416" s="132">
        <f t="shared" si="151"/>
        <v>402</v>
      </c>
      <c r="C2416" s="162">
        <f>IF(B2416&lt;(MAX(USER_INPUT!$J$14:$J$2000)),FINTERP(USER_INPUT!$J$14:$J$2000,USER_INPUT!$K$14:$K$2000,HYDROGRAPH!B2416),0)</f>
        <v>0</v>
      </c>
      <c r="D2416" s="132">
        <f t="shared" si="150"/>
        <v>0</v>
      </c>
      <c r="E2416" s="162">
        <f t="shared" si="152"/>
        <v>0</v>
      </c>
      <c r="F2416" s="162">
        <f t="shared" si="153"/>
        <v>0</v>
      </c>
      <c r="G2416" s="162">
        <f>FINTERP(REFERENCE!$W$17:$W$67,REFERENCE!$V$17:$V$67,HYDROGRAPH!F2416)</f>
        <v>0</v>
      </c>
      <c r="H2416" s="132">
        <f>(F2416-G2416)/2*REFERENCE!$P$19</f>
        <v>0</v>
      </c>
      <c r="I2416">
        <f>(FINTERP('STAGE-STORAGE'!$D$4:$D$54,'STAGE-STORAGE'!$A$4:$A$54,H2416))</f>
        <v>0</v>
      </c>
    </row>
    <row r="2417" spans="1:9" x14ac:dyDescent="0.25">
      <c r="A2417">
        <v>2414</v>
      </c>
      <c r="B2417" s="132">
        <f t="shared" si="151"/>
        <v>402.16666666666663</v>
      </c>
      <c r="C2417" s="162">
        <f>IF(B2417&lt;(MAX(USER_INPUT!$J$14:$J$2000)),FINTERP(USER_INPUT!$J$14:$J$2000,USER_INPUT!$K$14:$K$2000,HYDROGRAPH!B2417),0)</f>
        <v>0</v>
      </c>
      <c r="D2417" s="132">
        <f t="shared" si="150"/>
        <v>0</v>
      </c>
      <c r="E2417" s="162">
        <f t="shared" si="152"/>
        <v>0</v>
      </c>
      <c r="F2417" s="162">
        <f t="shared" si="153"/>
        <v>0</v>
      </c>
      <c r="G2417" s="162">
        <f>FINTERP(REFERENCE!$W$17:$W$67,REFERENCE!$V$17:$V$67,HYDROGRAPH!F2417)</f>
        <v>0</v>
      </c>
      <c r="H2417" s="132">
        <f>(F2417-G2417)/2*REFERENCE!$P$19</f>
        <v>0</v>
      </c>
      <c r="I2417">
        <f>(FINTERP('STAGE-STORAGE'!$D$4:$D$54,'STAGE-STORAGE'!$A$4:$A$54,H2417))</f>
        <v>0</v>
      </c>
    </row>
    <row r="2418" spans="1:9" x14ac:dyDescent="0.25">
      <c r="A2418">
        <v>2415</v>
      </c>
      <c r="B2418" s="132">
        <f t="shared" si="151"/>
        <v>402.33333333333331</v>
      </c>
      <c r="C2418" s="162">
        <f>IF(B2418&lt;(MAX(USER_INPUT!$J$14:$J$2000)),FINTERP(USER_INPUT!$J$14:$J$2000,USER_INPUT!$K$14:$K$2000,HYDROGRAPH!B2418),0)</f>
        <v>0</v>
      </c>
      <c r="D2418" s="132">
        <f t="shared" si="150"/>
        <v>0</v>
      </c>
      <c r="E2418" s="162">
        <f t="shared" si="152"/>
        <v>0</v>
      </c>
      <c r="F2418" s="162">
        <f t="shared" si="153"/>
        <v>0</v>
      </c>
      <c r="G2418" s="162">
        <f>FINTERP(REFERENCE!$W$17:$W$67,REFERENCE!$V$17:$V$67,HYDROGRAPH!F2418)</f>
        <v>0</v>
      </c>
      <c r="H2418" s="132">
        <f>(F2418-G2418)/2*REFERENCE!$P$19</f>
        <v>0</v>
      </c>
      <c r="I2418">
        <f>(FINTERP('STAGE-STORAGE'!$D$4:$D$54,'STAGE-STORAGE'!$A$4:$A$54,H2418))</f>
        <v>0</v>
      </c>
    </row>
    <row r="2419" spans="1:9" x14ac:dyDescent="0.25">
      <c r="A2419">
        <v>2416</v>
      </c>
      <c r="B2419" s="132">
        <f t="shared" si="151"/>
        <v>402.5</v>
      </c>
      <c r="C2419" s="162">
        <f>IF(B2419&lt;(MAX(USER_INPUT!$J$14:$J$2000)),FINTERP(USER_INPUT!$J$14:$J$2000,USER_INPUT!$K$14:$K$2000,HYDROGRAPH!B2419),0)</f>
        <v>0</v>
      </c>
      <c r="D2419" s="132">
        <f t="shared" si="150"/>
        <v>0</v>
      </c>
      <c r="E2419" s="162">
        <f t="shared" si="152"/>
        <v>0</v>
      </c>
      <c r="F2419" s="162">
        <f t="shared" si="153"/>
        <v>0</v>
      </c>
      <c r="G2419" s="162">
        <f>FINTERP(REFERENCE!$W$17:$W$67,REFERENCE!$V$17:$V$67,HYDROGRAPH!F2419)</f>
        <v>0</v>
      </c>
      <c r="H2419" s="132">
        <f>(F2419-G2419)/2*REFERENCE!$P$19</f>
        <v>0</v>
      </c>
      <c r="I2419">
        <f>(FINTERP('STAGE-STORAGE'!$D$4:$D$54,'STAGE-STORAGE'!$A$4:$A$54,H2419))</f>
        <v>0</v>
      </c>
    </row>
    <row r="2420" spans="1:9" x14ac:dyDescent="0.25">
      <c r="A2420">
        <v>2417</v>
      </c>
      <c r="B2420" s="132">
        <f t="shared" si="151"/>
        <v>402.66666666666663</v>
      </c>
      <c r="C2420" s="162">
        <f>IF(B2420&lt;(MAX(USER_INPUT!$J$14:$J$2000)),FINTERP(USER_INPUT!$J$14:$J$2000,USER_INPUT!$K$14:$K$2000,HYDROGRAPH!B2420),0)</f>
        <v>0</v>
      </c>
      <c r="D2420" s="132">
        <f t="shared" si="150"/>
        <v>0</v>
      </c>
      <c r="E2420" s="162">
        <f t="shared" si="152"/>
        <v>0</v>
      </c>
      <c r="F2420" s="162">
        <f t="shared" si="153"/>
        <v>0</v>
      </c>
      <c r="G2420" s="162">
        <f>FINTERP(REFERENCE!$W$17:$W$67,REFERENCE!$V$17:$V$67,HYDROGRAPH!F2420)</f>
        <v>0</v>
      </c>
      <c r="H2420" s="132">
        <f>(F2420-G2420)/2*REFERENCE!$P$19</f>
        <v>0</v>
      </c>
      <c r="I2420">
        <f>(FINTERP('STAGE-STORAGE'!$D$4:$D$54,'STAGE-STORAGE'!$A$4:$A$54,H2420))</f>
        <v>0</v>
      </c>
    </row>
    <row r="2421" spans="1:9" x14ac:dyDescent="0.25">
      <c r="A2421">
        <v>2418</v>
      </c>
      <c r="B2421" s="132">
        <f t="shared" si="151"/>
        <v>402.83333333333331</v>
      </c>
      <c r="C2421" s="162">
        <f>IF(B2421&lt;(MAX(USER_INPUT!$J$14:$J$2000)),FINTERP(USER_INPUT!$J$14:$J$2000,USER_INPUT!$K$14:$K$2000,HYDROGRAPH!B2421),0)</f>
        <v>0</v>
      </c>
      <c r="D2421" s="132">
        <f t="shared" si="150"/>
        <v>0</v>
      </c>
      <c r="E2421" s="162">
        <f t="shared" si="152"/>
        <v>0</v>
      </c>
      <c r="F2421" s="162">
        <f t="shared" si="153"/>
        <v>0</v>
      </c>
      <c r="G2421" s="162">
        <f>FINTERP(REFERENCE!$W$17:$W$67,REFERENCE!$V$17:$V$67,HYDROGRAPH!F2421)</f>
        <v>0</v>
      </c>
      <c r="H2421" s="132">
        <f>(F2421-G2421)/2*REFERENCE!$P$19</f>
        <v>0</v>
      </c>
      <c r="I2421">
        <f>(FINTERP('STAGE-STORAGE'!$D$4:$D$54,'STAGE-STORAGE'!$A$4:$A$54,H2421))</f>
        <v>0</v>
      </c>
    </row>
    <row r="2422" spans="1:9" x14ac:dyDescent="0.25">
      <c r="A2422">
        <v>2419</v>
      </c>
      <c r="B2422" s="132">
        <f t="shared" si="151"/>
        <v>403</v>
      </c>
      <c r="C2422" s="162">
        <f>IF(B2422&lt;(MAX(USER_INPUT!$J$14:$J$2000)),FINTERP(USER_INPUT!$J$14:$J$2000,USER_INPUT!$K$14:$K$2000,HYDROGRAPH!B2422),0)</f>
        <v>0</v>
      </c>
      <c r="D2422" s="132">
        <f t="shared" si="150"/>
        <v>0</v>
      </c>
      <c r="E2422" s="162">
        <f t="shared" si="152"/>
        <v>0</v>
      </c>
      <c r="F2422" s="162">
        <f t="shared" si="153"/>
        <v>0</v>
      </c>
      <c r="G2422" s="162">
        <f>FINTERP(REFERENCE!$W$17:$W$67,REFERENCE!$V$17:$V$67,HYDROGRAPH!F2422)</f>
        <v>0</v>
      </c>
      <c r="H2422" s="132">
        <f>(F2422-G2422)/2*REFERENCE!$P$19</f>
        <v>0</v>
      </c>
      <c r="I2422">
        <f>(FINTERP('STAGE-STORAGE'!$D$4:$D$54,'STAGE-STORAGE'!$A$4:$A$54,H2422))</f>
        <v>0</v>
      </c>
    </row>
    <row r="2423" spans="1:9" x14ac:dyDescent="0.25">
      <c r="A2423">
        <v>2420</v>
      </c>
      <c r="B2423" s="132">
        <f t="shared" si="151"/>
        <v>403.16666666666663</v>
      </c>
      <c r="C2423" s="162">
        <f>IF(B2423&lt;(MAX(USER_INPUT!$J$14:$J$2000)),FINTERP(USER_INPUT!$J$14:$J$2000,USER_INPUT!$K$14:$K$2000,HYDROGRAPH!B2423),0)</f>
        <v>0</v>
      </c>
      <c r="D2423" s="132">
        <f t="shared" si="150"/>
        <v>0</v>
      </c>
      <c r="E2423" s="162">
        <f t="shared" si="152"/>
        <v>0</v>
      </c>
      <c r="F2423" s="162">
        <f t="shared" si="153"/>
        <v>0</v>
      </c>
      <c r="G2423" s="162">
        <f>FINTERP(REFERENCE!$W$17:$W$67,REFERENCE!$V$17:$V$67,HYDROGRAPH!F2423)</f>
        <v>0</v>
      </c>
      <c r="H2423" s="132">
        <f>(F2423-G2423)/2*REFERENCE!$P$19</f>
        <v>0</v>
      </c>
      <c r="I2423">
        <f>(FINTERP('STAGE-STORAGE'!$D$4:$D$54,'STAGE-STORAGE'!$A$4:$A$54,H2423))</f>
        <v>0</v>
      </c>
    </row>
    <row r="2424" spans="1:9" x14ac:dyDescent="0.25">
      <c r="A2424">
        <v>2421</v>
      </c>
      <c r="B2424" s="132">
        <f t="shared" si="151"/>
        <v>403.33333333333331</v>
      </c>
      <c r="C2424" s="162">
        <f>IF(B2424&lt;(MAX(USER_INPUT!$J$14:$J$2000)),FINTERP(USER_INPUT!$J$14:$J$2000,USER_INPUT!$K$14:$K$2000,HYDROGRAPH!B2424),0)</f>
        <v>0</v>
      </c>
      <c r="D2424" s="132">
        <f t="shared" si="150"/>
        <v>0</v>
      </c>
      <c r="E2424" s="162">
        <f t="shared" si="152"/>
        <v>0</v>
      </c>
      <c r="F2424" s="162">
        <f t="shared" si="153"/>
        <v>0</v>
      </c>
      <c r="G2424" s="162">
        <f>FINTERP(REFERENCE!$W$17:$W$67,REFERENCE!$V$17:$V$67,HYDROGRAPH!F2424)</f>
        <v>0</v>
      </c>
      <c r="H2424" s="132">
        <f>(F2424-G2424)/2*REFERENCE!$P$19</f>
        <v>0</v>
      </c>
      <c r="I2424">
        <f>(FINTERP('STAGE-STORAGE'!$D$4:$D$54,'STAGE-STORAGE'!$A$4:$A$54,H2424))</f>
        <v>0</v>
      </c>
    </row>
    <row r="2425" spans="1:9" x14ac:dyDescent="0.25">
      <c r="A2425">
        <v>2422</v>
      </c>
      <c r="B2425" s="132">
        <f t="shared" si="151"/>
        <v>403.5</v>
      </c>
      <c r="C2425" s="162">
        <f>IF(B2425&lt;(MAX(USER_INPUT!$J$14:$J$2000)),FINTERP(USER_INPUT!$J$14:$J$2000,USER_INPUT!$K$14:$K$2000,HYDROGRAPH!B2425),0)</f>
        <v>0</v>
      </c>
      <c r="D2425" s="132">
        <f t="shared" si="150"/>
        <v>0</v>
      </c>
      <c r="E2425" s="162">
        <f t="shared" si="152"/>
        <v>0</v>
      </c>
      <c r="F2425" s="162">
        <f t="shared" si="153"/>
        <v>0</v>
      </c>
      <c r="G2425" s="162">
        <f>FINTERP(REFERENCE!$W$17:$W$67,REFERENCE!$V$17:$V$67,HYDROGRAPH!F2425)</f>
        <v>0</v>
      </c>
      <c r="H2425" s="132">
        <f>(F2425-G2425)/2*REFERENCE!$P$19</f>
        <v>0</v>
      </c>
      <c r="I2425">
        <f>(FINTERP('STAGE-STORAGE'!$D$4:$D$54,'STAGE-STORAGE'!$A$4:$A$54,H2425))</f>
        <v>0</v>
      </c>
    </row>
    <row r="2426" spans="1:9" x14ac:dyDescent="0.25">
      <c r="A2426">
        <v>2423</v>
      </c>
      <c r="B2426" s="132">
        <f t="shared" si="151"/>
        <v>403.66666666666663</v>
      </c>
      <c r="C2426" s="162">
        <f>IF(B2426&lt;(MAX(USER_INPUT!$J$14:$J$2000)),FINTERP(USER_INPUT!$J$14:$J$2000,USER_INPUT!$K$14:$K$2000,HYDROGRAPH!B2426),0)</f>
        <v>0</v>
      </c>
      <c r="D2426" s="132">
        <f t="shared" si="150"/>
        <v>0</v>
      </c>
      <c r="E2426" s="162">
        <f t="shared" si="152"/>
        <v>0</v>
      </c>
      <c r="F2426" s="162">
        <f t="shared" si="153"/>
        <v>0</v>
      </c>
      <c r="G2426" s="162">
        <f>FINTERP(REFERENCE!$W$17:$W$67,REFERENCE!$V$17:$V$67,HYDROGRAPH!F2426)</f>
        <v>0</v>
      </c>
      <c r="H2426" s="132">
        <f>(F2426-G2426)/2*REFERENCE!$P$19</f>
        <v>0</v>
      </c>
      <c r="I2426">
        <f>(FINTERP('STAGE-STORAGE'!$D$4:$D$54,'STAGE-STORAGE'!$A$4:$A$54,H2426))</f>
        <v>0</v>
      </c>
    </row>
    <row r="2427" spans="1:9" x14ac:dyDescent="0.25">
      <c r="A2427">
        <v>2424</v>
      </c>
      <c r="B2427" s="132">
        <f t="shared" si="151"/>
        <v>403.83333333333331</v>
      </c>
      <c r="C2427" s="162">
        <f>IF(B2427&lt;(MAX(USER_INPUT!$J$14:$J$2000)),FINTERP(USER_INPUT!$J$14:$J$2000,USER_INPUT!$K$14:$K$2000,HYDROGRAPH!B2427),0)</f>
        <v>0</v>
      </c>
      <c r="D2427" s="132">
        <f t="shared" si="150"/>
        <v>0</v>
      </c>
      <c r="E2427" s="162">
        <f t="shared" si="152"/>
        <v>0</v>
      </c>
      <c r="F2427" s="162">
        <f t="shared" si="153"/>
        <v>0</v>
      </c>
      <c r="G2427" s="162">
        <f>FINTERP(REFERENCE!$W$17:$W$67,REFERENCE!$V$17:$V$67,HYDROGRAPH!F2427)</f>
        <v>0</v>
      </c>
      <c r="H2427" s="132">
        <f>(F2427-G2427)/2*REFERENCE!$P$19</f>
        <v>0</v>
      </c>
      <c r="I2427">
        <f>(FINTERP('STAGE-STORAGE'!$D$4:$D$54,'STAGE-STORAGE'!$A$4:$A$54,H2427))</f>
        <v>0</v>
      </c>
    </row>
    <row r="2428" spans="1:9" x14ac:dyDescent="0.25">
      <c r="A2428">
        <v>2425</v>
      </c>
      <c r="B2428" s="132">
        <f t="shared" si="151"/>
        <v>404</v>
      </c>
      <c r="C2428" s="162">
        <f>IF(B2428&lt;(MAX(USER_INPUT!$J$14:$J$2000)),FINTERP(USER_INPUT!$J$14:$J$2000,USER_INPUT!$K$14:$K$2000,HYDROGRAPH!B2428),0)</f>
        <v>0</v>
      </c>
      <c r="D2428" s="132">
        <f t="shared" si="150"/>
        <v>0</v>
      </c>
      <c r="E2428" s="162">
        <f t="shared" si="152"/>
        <v>0</v>
      </c>
      <c r="F2428" s="162">
        <f t="shared" si="153"/>
        <v>0</v>
      </c>
      <c r="G2428" s="162">
        <f>FINTERP(REFERENCE!$W$17:$W$67,REFERENCE!$V$17:$V$67,HYDROGRAPH!F2428)</f>
        <v>0</v>
      </c>
      <c r="H2428" s="132">
        <f>(F2428-G2428)/2*REFERENCE!$P$19</f>
        <v>0</v>
      </c>
      <c r="I2428">
        <f>(FINTERP('STAGE-STORAGE'!$D$4:$D$54,'STAGE-STORAGE'!$A$4:$A$54,H2428))</f>
        <v>0</v>
      </c>
    </row>
    <row r="2429" spans="1:9" x14ac:dyDescent="0.25">
      <c r="A2429">
        <v>2426</v>
      </c>
      <c r="B2429" s="132">
        <f t="shared" si="151"/>
        <v>404.16666666666663</v>
      </c>
      <c r="C2429" s="162">
        <f>IF(B2429&lt;(MAX(USER_INPUT!$J$14:$J$2000)),FINTERP(USER_INPUT!$J$14:$J$2000,USER_INPUT!$K$14:$K$2000,HYDROGRAPH!B2429),0)</f>
        <v>0</v>
      </c>
      <c r="D2429" s="132">
        <f t="shared" si="150"/>
        <v>0</v>
      </c>
      <c r="E2429" s="162">
        <f t="shared" si="152"/>
        <v>0</v>
      </c>
      <c r="F2429" s="162">
        <f t="shared" si="153"/>
        <v>0</v>
      </c>
      <c r="G2429" s="162">
        <f>FINTERP(REFERENCE!$W$17:$W$67,REFERENCE!$V$17:$V$67,HYDROGRAPH!F2429)</f>
        <v>0</v>
      </c>
      <c r="H2429" s="132">
        <f>(F2429-G2429)/2*REFERENCE!$P$19</f>
        <v>0</v>
      </c>
      <c r="I2429">
        <f>(FINTERP('STAGE-STORAGE'!$D$4:$D$54,'STAGE-STORAGE'!$A$4:$A$54,H2429))</f>
        <v>0</v>
      </c>
    </row>
    <row r="2430" spans="1:9" x14ac:dyDescent="0.25">
      <c r="A2430">
        <v>2427</v>
      </c>
      <c r="B2430" s="132">
        <f t="shared" si="151"/>
        <v>404.33333333333331</v>
      </c>
      <c r="C2430" s="162">
        <f>IF(B2430&lt;(MAX(USER_INPUT!$J$14:$J$2000)),FINTERP(USER_INPUT!$J$14:$J$2000,USER_INPUT!$K$14:$K$2000,HYDROGRAPH!B2430),0)</f>
        <v>0</v>
      </c>
      <c r="D2430" s="132">
        <f t="shared" si="150"/>
        <v>0</v>
      </c>
      <c r="E2430" s="162">
        <f t="shared" si="152"/>
        <v>0</v>
      </c>
      <c r="F2430" s="162">
        <f t="shared" si="153"/>
        <v>0</v>
      </c>
      <c r="G2430" s="162">
        <f>FINTERP(REFERENCE!$W$17:$W$67,REFERENCE!$V$17:$V$67,HYDROGRAPH!F2430)</f>
        <v>0</v>
      </c>
      <c r="H2430" s="132">
        <f>(F2430-G2430)/2*REFERENCE!$P$19</f>
        <v>0</v>
      </c>
      <c r="I2430">
        <f>(FINTERP('STAGE-STORAGE'!$D$4:$D$54,'STAGE-STORAGE'!$A$4:$A$54,H2430))</f>
        <v>0</v>
      </c>
    </row>
    <row r="2431" spans="1:9" x14ac:dyDescent="0.25">
      <c r="A2431">
        <v>2428</v>
      </c>
      <c r="B2431" s="132">
        <f t="shared" si="151"/>
        <v>404.5</v>
      </c>
      <c r="C2431" s="162">
        <f>IF(B2431&lt;(MAX(USER_INPUT!$J$14:$J$2000)),FINTERP(USER_INPUT!$J$14:$J$2000,USER_INPUT!$K$14:$K$2000,HYDROGRAPH!B2431),0)</f>
        <v>0</v>
      </c>
      <c r="D2431" s="132">
        <f t="shared" si="150"/>
        <v>0</v>
      </c>
      <c r="E2431" s="162">
        <f t="shared" si="152"/>
        <v>0</v>
      </c>
      <c r="F2431" s="162">
        <f t="shared" si="153"/>
        <v>0</v>
      </c>
      <c r="G2431" s="162">
        <f>FINTERP(REFERENCE!$W$17:$W$67,REFERENCE!$V$17:$V$67,HYDROGRAPH!F2431)</f>
        <v>0</v>
      </c>
      <c r="H2431" s="132">
        <f>(F2431-G2431)/2*REFERENCE!$P$19</f>
        <v>0</v>
      </c>
      <c r="I2431">
        <f>(FINTERP('STAGE-STORAGE'!$D$4:$D$54,'STAGE-STORAGE'!$A$4:$A$54,H2431))</f>
        <v>0</v>
      </c>
    </row>
    <row r="2432" spans="1:9" x14ac:dyDescent="0.25">
      <c r="A2432">
        <v>2429</v>
      </c>
      <c r="B2432" s="132">
        <f t="shared" si="151"/>
        <v>404.66666666666663</v>
      </c>
      <c r="C2432" s="162">
        <f>IF(B2432&lt;(MAX(USER_INPUT!$J$14:$J$2000)),FINTERP(USER_INPUT!$J$14:$J$2000,USER_INPUT!$K$14:$K$2000,HYDROGRAPH!B2432),0)</f>
        <v>0</v>
      </c>
      <c r="D2432" s="132">
        <f t="shared" si="150"/>
        <v>0</v>
      </c>
      <c r="E2432" s="162">
        <f t="shared" si="152"/>
        <v>0</v>
      </c>
      <c r="F2432" s="162">
        <f t="shared" si="153"/>
        <v>0</v>
      </c>
      <c r="G2432" s="162">
        <f>FINTERP(REFERENCE!$W$17:$W$67,REFERENCE!$V$17:$V$67,HYDROGRAPH!F2432)</f>
        <v>0</v>
      </c>
      <c r="H2432" s="132">
        <f>(F2432-G2432)/2*REFERENCE!$P$19</f>
        <v>0</v>
      </c>
      <c r="I2432">
        <f>(FINTERP('STAGE-STORAGE'!$D$4:$D$54,'STAGE-STORAGE'!$A$4:$A$54,H2432))</f>
        <v>0</v>
      </c>
    </row>
    <row r="2433" spans="1:9" x14ac:dyDescent="0.25">
      <c r="A2433">
        <v>2430</v>
      </c>
      <c r="B2433" s="132">
        <f t="shared" si="151"/>
        <v>404.83333333333331</v>
      </c>
      <c r="C2433" s="162">
        <f>IF(B2433&lt;(MAX(USER_INPUT!$J$14:$J$2000)),FINTERP(USER_INPUT!$J$14:$J$2000,USER_INPUT!$K$14:$K$2000,HYDROGRAPH!B2433),0)</f>
        <v>0</v>
      </c>
      <c r="D2433" s="132">
        <f t="shared" si="150"/>
        <v>0</v>
      </c>
      <c r="E2433" s="162">
        <f t="shared" si="152"/>
        <v>0</v>
      </c>
      <c r="F2433" s="162">
        <f t="shared" si="153"/>
        <v>0</v>
      </c>
      <c r="G2433" s="162">
        <f>FINTERP(REFERENCE!$W$17:$W$67,REFERENCE!$V$17:$V$67,HYDROGRAPH!F2433)</f>
        <v>0</v>
      </c>
      <c r="H2433" s="132">
        <f>(F2433-G2433)/2*REFERENCE!$P$19</f>
        <v>0</v>
      </c>
      <c r="I2433">
        <f>(FINTERP('STAGE-STORAGE'!$D$4:$D$54,'STAGE-STORAGE'!$A$4:$A$54,H2433))</f>
        <v>0</v>
      </c>
    </row>
    <row r="2434" spans="1:9" x14ac:dyDescent="0.25">
      <c r="A2434">
        <v>2431</v>
      </c>
      <c r="B2434" s="132">
        <f t="shared" si="151"/>
        <v>405</v>
      </c>
      <c r="C2434" s="162">
        <f>IF(B2434&lt;(MAX(USER_INPUT!$J$14:$J$2000)),FINTERP(USER_INPUT!$J$14:$J$2000,USER_INPUT!$K$14:$K$2000,HYDROGRAPH!B2434),0)</f>
        <v>0</v>
      </c>
      <c r="D2434" s="132">
        <f t="shared" si="150"/>
        <v>0</v>
      </c>
      <c r="E2434" s="162">
        <f t="shared" si="152"/>
        <v>0</v>
      </c>
      <c r="F2434" s="162">
        <f t="shared" si="153"/>
        <v>0</v>
      </c>
      <c r="G2434" s="162">
        <f>FINTERP(REFERENCE!$W$17:$W$67,REFERENCE!$V$17:$V$67,HYDROGRAPH!F2434)</f>
        <v>0</v>
      </c>
      <c r="H2434" s="132">
        <f>(F2434-G2434)/2*REFERENCE!$P$19</f>
        <v>0</v>
      </c>
      <c r="I2434">
        <f>(FINTERP('STAGE-STORAGE'!$D$4:$D$54,'STAGE-STORAGE'!$A$4:$A$54,H2434))</f>
        <v>0</v>
      </c>
    </row>
    <row r="2435" spans="1:9" x14ac:dyDescent="0.25">
      <c r="A2435">
        <v>2432</v>
      </c>
      <c r="B2435" s="132">
        <f t="shared" si="151"/>
        <v>405.16666666666663</v>
      </c>
      <c r="C2435" s="162">
        <f>IF(B2435&lt;(MAX(USER_INPUT!$J$14:$J$2000)),FINTERP(USER_INPUT!$J$14:$J$2000,USER_INPUT!$K$14:$K$2000,HYDROGRAPH!B2435),0)</f>
        <v>0</v>
      </c>
      <c r="D2435" s="132">
        <f t="shared" si="150"/>
        <v>0</v>
      </c>
      <c r="E2435" s="162">
        <f t="shared" si="152"/>
        <v>0</v>
      </c>
      <c r="F2435" s="162">
        <f t="shared" si="153"/>
        <v>0</v>
      </c>
      <c r="G2435" s="162">
        <f>FINTERP(REFERENCE!$W$17:$W$67,REFERENCE!$V$17:$V$67,HYDROGRAPH!F2435)</f>
        <v>0</v>
      </c>
      <c r="H2435" s="132">
        <f>(F2435-G2435)/2*REFERENCE!$P$19</f>
        <v>0</v>
      </c>
      <c r="I2435">
        <f>(FINTERP('STAGE-STORAGE'!$D$4:$D$54,'STAGE-STORAGE'!$A$4:$A$54,H2435))</f>
        <v>0</v>
      </c>
    </row>
    <row r="2436" spans="1:9" x14ac:dyDescent="0.25">
      <c r="A2436">
        <v>2433</v>
      </c>
      <c r="B2436" s="132">
        <f t="shared" si="151"/>
        <v>405.33333333333331</v>
      </c>
      <c r="C2436" s="162">
        <f>IF(B2436&lt;(MAX(USER_INPUT!$J$14:$J$2000)),FINTERP(USER_INPUT!$J$14:$J$2000,USER_INPUT!$K$14:$K$2000,HYDROGRAPH!B2436),0)</f>
        <v>0</v>
      </c>
      <c r="D2436" s="132">
        <f t="shared" si="150"/>
        <v>0</v>
      </c>
      <c r="E2436" s="162">
        <f t="shared" si="152"/>
        <v>0</v>
      </c>
      <c r="F2436" s="162">
        <f t="shared" si="153"/>
        <v>0</v>
      </c>
      <c r="G2436" s="162">
        <f>FINTERP(REFERENCE!$W$17:$W$67,REFERENCE!$V$17:$V$67,HYDROGRAPH!F2436)</f>
        <v>0</v>
      </c>
      <c r="H2436" s="132">
        <f>(F2436-G2436)/2*REFERENCE!$P$19</f>
        <v>0</v>
      </c>
      <c r="I2436">
        <f>(FINTERP('STAGE-STORAGE'!$D$4:$D$54,'STAGE-STORAGE'!$A$4:$A$54,H2436))</f>
        <v>0</v>
      </c>
    </row>
    <row r="2437" spans="1:9" x14ac:dyDescent="0.25">
      <c r="A2437">
        <v>2434</v>
      </c>
      <c r="B2437" s="132">
        <f t="shared" si="151"/>
        <v>405.5</v>
      </c>
      <c r="C2437" s="162">
        <f>IF(B2437&lt;(MAX(USER_INPUT!$J$14:$J$2000)),FINTERP(USER_INPUT!$J$14:$J$2000,USER_INPUT!$K$14:$K$2000,HYDROGRAPH!B2437),0)</f>
        <v>0</v>
      </c>
      <c r="D2437" s="132">
        <f t="shared" ref="D2437:D2500" si="154">C2437+C2438</f>
        <v>0</v>
      </c>
      <c r="E2437" s="162">
        <f t="shared" si="152"/>
        <v>0</v>
      </c>
      <c r="F2437" s="162">
        <f t="shared" si="153"/>
        <v>0</v>
      </c>
      <c r="G2437" s="162">
        <f>FINTERP(REFERENCE!$W$17:$W$67,REFERENCE!$V$17:$V$67,HYDROGRAPH!F2437)</f>
        <v>0</v>
      </c>
      <c r="H2437" s="132">
        <f>(F2437-G2437)/2*REFERENCE!$P$19</f>
        <v>0</v>
      </c>
      <c r="I2437">
        <f>(FINTERP('STAGE-STORAGE'!$D$4:$D$54,'STAGE-STORAGE'!$A$4:$A$54,H2437))</f>
        <v>0</v>
      </c>
    </row>
    <row r="2438" spans="1:9" x14ac:dyDescent="0.25">
      <c r="A2438">
        <v>2435</v>
      </c>
      <c r="B2438" s="132">
        <f t="shared" si="151"/>
        <v>405.66666666666663</v>
      </c>
      <c r="C2438" s="162">
        <f>IF(B2438&lt;(MAX(USER_INPUT!$J$14:$J$2000)),FINTERP(USER_INPUT!$J$14:$J$2000,USER_INPUT!$K$14:$K$2000,HYDROGRAPH!B2438),0)</f>
        <v>0</v>
      </c>
      <c r="D2438" s="132">
        <f t="shared" si="154"/>
        <v>0</v>
      </c>
      <c r="E2438" s="162">
        <f t="shared" si="152"/>
        <v>0</v>
      </c>
      <c r="F2438" s="162">
        <f t="shared" si="153"/>
        <v>0</v>
      </c>
      <c r="G2438" s="162">
        <f>FINTERP(REFERENCE!$W$17:$W$67,REFERENCE!$V$17:$V$67,HYDROGRAPH!F2438)</f>
        <v>0</v>
      </c>
      <c r="H2438" s="132">
        <f>(F2438-G2438)/2*REFERENCE!$P$19</f>
        <v>0</v>
      </c>
      <c r="I2438">
        <f>(FINTERP('STAGE-STORAGE'!$D$4:$D$54,'STAGE-STORAGE'!$A$4:$A$54,H2438))</f>
        <v>0</v>
      </c>
    </row>
    <row r="2439" spans="1:9" x14ac:dyDescent="0.25">
      <c r="A2439">
        <v>2436</v>
      </c>
      <c r="B2439" s="132">
        <f t="shared" ref="B2439:B2502" si="155">$B$5*A2438</f>
        <v>405.83333333333331</v>
      </c>
      <c r="C2439" s="162">
        <f>IF(B2439&lt;(MAX(USER_INPUT!$J$14:$J$2000)),FINTERP(USER_INPUT!$J$14:$J$2000,USER_INPUT!$K$14:$K$2000,HYDROGRAPH!B2439),0)</f>
        <v>0</v>
      </c>
      <c r="D2439" s="132">
        <f t="shared" si="154"/>
        <v>0</v>
      </c>
      <c r="E2439" s="162">
        <f t="shared" si="152"/>
        <v>0</v>
      </c>
      <c r="F2439" s="162">
        <f t="shared" si="153"/>
        <v>0</v>
      </c>
      <c r="G2439" s="162">
        <f>FINTERP(REFERENCE!$W$17:$W$67,REFERENCE!$V$17:$V$67,HYDROGRAPH!F2439)</f>
        <v>0</v>
      </c>
      <c r="H2439" s="132">
        <f>(F2439-G2439)/2*REFERENCE!$P$19</f>
        <v>0</v>
      </c>
      <c r="I2439">
        <f>(FINTERP('STAGE-STORAGE'!$D$4:$D$54,'STAGE-STORAGE'!$A$4:$A$54,H2439))</f>
        <v>0</v>
      </c>
    </row>
    <row r="2440" spans="1:9" x14ac:dyDescent="0.25">
      <c r="A2440">
        <v>2437</v>
      </c>
      <c r="B2440" s="132">
        <f t="shared" si="155"/>
        <v>406</v>
      </c>
      <c r="C2440" s="162">
        <f>IF(B2440&lt;(MAX(USER_INPUT!$J$14:$J$2000)),FINTERP(USER_INPUT!$J$14:$J$2000,USER_INPUT!$K$14:$K$2000,HYDROGRAPH!B2440),0)</f>
        <v>0</v>
      </c>
      <c r="D2440" s="132">
        <f t="shared" si="154"/>
        <v>0</v>
      </c>
      <c r="E2440" s="162">
        <f t="shared" si="152"/>
        <v>0</v>
      </c>
      <c r="F2440" s="162">
        <f t="shared" si="153"/>
        <v>0</v>
      </c>
      <c r="G2440" s="162">
        <f>FINTERP(REFERENCE!$W$17:$W$67,REFERENCE!$V$17:$V$67,HYDROGRAPH!F2440)</f>
        <v>0</v>
      </c>
      <c r="H2440" s="132">
        <f>(F2440-G2440)/2*REFERENCE!$P$19</f>
        <v>0</v>
      </c>
      <c r="I2440">
        <f>(FINTERP('STAGE-STORAGE'!$D$4:$D$54,'STAGE-STORAGE'!$A$4:$A$54,H2440))</f>
        <v>0</v>
      </c>
    </row>
    <row r="2441" spans="1:9" x14ac:dyDescent="0.25">
      <c r="A2441">
        <v>2438</v>
      </c>
      <c r="B2441" s="132">
        <f t="shared" si="155"/>
        <v>406.16666666666663</v>
      </c>
      <c r="C2441" s="162">
        <f>IF(B2441&lt;(MAX(USER_INPUT!$J$14:$J$2000)),FINTERP(USER_INPUT!$J$14:$J$2000,USER_INPUT!$K$14:$K$2000,HYDROGRAPH!B2441),0)</f>
        <v>0</v>
      </c>
      <c r="D2441" s="132">
        <f t="shared" si="154"/>
        <v>0</v>
      </c>
      <c r="E2441" s="162">
        <f t="shared" ref="E2441:E2504" si="156">F2440-(2*G2440)</f>
        <v>0</v>
      </c>
      <c r="F2441" s="162">
        <f t="shared" ref="F2441:F2504" si="157">D2441+E2441</f>
        <v>0</v>
      </c>
      <c r="G2441" s="162">
        <f>FINTERP(REFERENCE!$W$17:$W$67,REFERENCE!$V$17:$V$67,HYDROGRAPH!F2441)</f>
        <v>0</v>
      </c>
      <c r="H2441" s="132">
        <f>(F2441-G2441)/2*REFERENCE!$P$19</f>
        <v>0</v>
      </c>
      <c r="I2441">
        <f>(FINTERP('STAGE-STORAGE'!$D$4:$D$54,'STAGE-STORAGE'!$A$4:$A$54,H2441))</f>
        <v>0</v>
      </c>
    </row>
    <row r="2442" spans="1:9" x14ac:dyDescent="0.25">
      <c r="A2442">
        <v>2439</v>
      </c>
      <c r="B2442" s="132">
        <f t="shared" si="155"/>
        <v>406.33333333333331</v>
      </c>
      <c r="C2442" s="162">
        <f>IF(B2442&lt;(MAX(USER_INPUT!$J$14:$J$2000)),FINTERP(USER_INPUT!$J$14:$J$2000,USER_INPUT!$K$14:$K$2000,HYDROGRAPH!B2442),0)</f>
        <v>0</v>
      </c>
      <c r="D2442" s="132">
        <f t="shared" si="154"/>
        <v>0</v>
      </c>
      <c r="E2442" s="162">
        <f t="shared" si="156"/>
        <v>0</v>
      </c>
      <c r="F2442" s="162">
        <f t="shared" si="157"/>
        <v>0</v>
      </c>
      <c r="G2442" s="162">
        <f>FINTERP(REFERENCE!$W$17:$W$67,REFERENCE!$V$17:$V$67,HYDROGRAPH!F2442)</f>
        <v>0</v>
      </c>
      <c r="H2442" s="132">
        <f>(F2442-G2442)/2*REFERENCE!$P$19</f>
        <v>0</v>
      </c>
      <c r="I2442">
        <f>(FINTERP('STAGE-STORAGE'!$D$4:$D$54,'STAGE-STORAGE'!$A$4:$A$54,H2442))</f>
        <v>0</v>
      </c>
    </row>
    <row r="2443" spans="1:9" x14ac:dyDescent="0.25">
      <c r="A2443">
        <v>2440</v>
      </c>
      <c r="B2443" s="132">
        <f t="shared" si="155"/>
        <v>406.5</v>
      </c>
      <c r="C2443" s="162">
        <f>IF(B2443&lt;(MAX(USER_INPUT!$J$14:$J$2000)),FINTERP(USER_INPUT!$J$14:$J$2000,USER_INPUT!$K$14:$K$2000,HYDROGRAPH!B2443),0)</f>
        <v>0</v>
      </c>
      <c r="D2443" s="132">
        <f t="shared" si="154"/>
        <v>0</v>
      </c>
      <c r="E2443" s="162">
        <f t="shared" si="156"/>
        <v>0</v>
      </c>
      <c r="F2443" s="162">
        <f t="shared" si="157"/>
        <v>0</v>
      </c>
      <c r="G2443" s="162">
        <f>FINTERP(REFERENCE!$W$17:$W$67,REFERENCE!$V$17:$V$67,HYDROGRAPH!F2443)</f>
        <v>0</v>
      </c>
      <c r="H2443" s="132">
        <f>(F2443-G2443)/2*REFERENCE!$P$19</f>
        <v>0</v>
      </c>
      <c r="I2443">
        <f>(FINTERP('STAGE-STORAGE'!$D$4:$D$54,'STAGE-STORAGE'!$A$4:$A$54,H2443))</f>
        <v>0</v>
      </c>
    </row>
    <row r="2444" spans="1:9" x14ac:dyDescent="0.25">
      <c r="A2444">
        <v>2441</v>
      </c>
      <c r="B2444" s="132">
        <f t="shared" si="155"/>
        <v>406.66666666666663</v>
      </c>
      <c r="C2444" s="162">
        <f>IF(B2444&lt;(MAX(USER_INPUT!$J$14:$J$2000)),FINTERP(USER_INPUT!$J$14:$J$2000,USER_INPUT!$K$14:$K$2000,HYDROGRAPH!B2444),0)</f>
        <v>0</v>
      </c>
      <c r="D2444" s="132">
        <f t="shared" si="154"/>
        <v>0</v>
      </c>
      <c r="E2444" s="162">
        <f t="shared" si="156"/>
        <v>0</v>
      </c>
      <c r="F2444" s="162">
        <f t="shared" si="157"/>
        <v>0</v>
      </c>
      <c r="G2444" s="162">
        <f>FINTERP(REFERENCE!$W$17:$W$67,REFERENCE!$V$17:$V$67,HYDROGRAPH!F2444)</f>
        <v>0</v>
      </c>
      <c r="H2444" s="132">
        <f>(F2444-G2444)/2*REFERENCE!$P$19</f>
        <v>0</v>
      </c>
      <c r="I2444">
        <f>(FINTERP('STAGE-STORAGE'!$D$4:$D$54,'STAGE-STORAGE'!$A$4:$A$54,H2444))</f>
        <v>0</v>
      </c>
    </row>
    <row r="2445" spans="1:9" x14ac:dyDescent="0.25">
      <c r="A2445">
        <v>2442</v>
      </c>
      <c r="B2445" s="132">
        <f t="shared" si="155"/>
        <v>406.83333333333331</v>
      </c>
      <c r="C2445" s="162">
        <f>IF(B2445&lt;(MAX(USER_INPUT!$J$14:$J$2000)),FINTERP(USER_INPUT!$J$14:$J$2000,USER_INPUT!$K$14:$K$2000,HYDROGRAPH!B2445),0)</f>
        <v>0</v>
      </c>
      <c r="D2445" s="132">
        <f t="shared" si="154"/>
        <v>0</v>
      </c>
      <c r="E2445" s="162">
        <f t="shared" si="156"/>
        <v>0</v>
      </c>
      <c r="F2445" s="162">
        <f t="shared" si="157"/>
        <v>0</v>
      </c>
      <c r="G2445" s="162">
        <f>FINTERP(REFERENCE!$W$17:$W$67,REFERENCE!$V$17:$V$67,HYDROGRAPH!F2445)</f>
        <v>0</v>
      </c>
      <c r="H2445" s="132">
        <f>(F2445-G2445)/2*REFERENCE!$P$19</f>
        <v>0</v>
      </c>
      <c r="I2445">
        <f>(FINTERP('STAGE-STORAGE'!$D$4:$D$54,'STAGE-STORAGE'!$A$4:$A$54,H2445))</f>
        <v>0</v>
      </c>
    </row>
    <row r="2446" spans="1:9" x14ac:dyDescent="0.25">
      <c r="A2446">
        <v>2443</v>
      </c>
      <c r="B2446" s="132">
        <f t="shared" si="155"/>
        <v>407</v>
      </c>
      <c r="C2446" s="162">
        <f>IF(B2446&lt;(MAX(USER_INPUT!$J$14:$J$2000)),FINTERP(USER_INPUT!$J$14:$J$2000,USER_INPUT!$K$14:$K$2000,HYDROGRAPH!B2446),0)</f>
        <v>0</v>
      </c>
      <c r="D2446" s="132">
        <f t="shared" si="154"/>
        <v>0</v>
      </c>
      <c r="E2446" s="162">
        <f t="shared" si="156"/>
        <v>0</v>
      </c>
      <c r="F2446" s="162">
        <f t="shared" si="157"/>
        <v>0</v>
      </c>
      <c r="G2446" s="162">
        <f>FINTERP(REFERENCE!$W$17:$W$67,REFERENCE!$V$17:$V$67,HYDROGRAPH!F2446)</f>
        <v>0</v>
      </c>
      <c r="H2446" s="132">
        <f>(F2446-G2446)/2*REFERENCE!$P$19</f>
        <v>0</v>
      </c>
      <c r="I2446">
        <f>(FINTERP('STAGE-STORAGE'!$D$4:$D$54,'STAGE-STORAGE'!$A$4:$A$54,H2446))</f>
        <v>0</v>
      </c>
    </row>
    <row r="2447" spans="1:9" x14ac:dyDescent="0.25">
      <c r="A2447">
        <v>2444</v>
      </c>
      <c r="B2447" s="132">
        <f t="shared" si="155"/>
        <v>407.16666666666663</v>
      </c>
      <c r="C2447" s="162">
        <f>IF(B2447&lt;(MAX(USER_INPUT!$J$14:$J$2000)),FINTERP(USER_INPUT!$J$14:$J$2000,USER_INPUT!$K$14:$K$2000,HYDROGRAPH!B2447),0)</f>
        <v>0</v>
      </c>
      <c r="D2447" s="132">
        <f t="shared" si="154"/>
        <v>0</v>
      </c>
      <c r="E2447" s="162">
        <f t="shared" si="156"/>
        <v>0</v>
      </c>
      <c r="F2447" s="162">
        <f t="shared" si="157"/>
        <v>0</v>
      </c>
      <c r="G2447" s="162">
        <f>FINTERP(REFERENCE!$W$17:$W$67,REFERENCE!$V$17:$V$67,HYDROGRAPH!F2447)</f>
        <v>0</v>
      </c>
      <c r="H2447" s="132">
        <f>(F2447-G2447)/2*REFERENCE!$P$19</f>
        <v>0</v>
      </c>
      <c r="I2447">
        <f>(FINTERP('STAGE-STORAGE'!$D$4:$D$54,'STAGE-STORAGE'!$A$4:$A$54,H2447))</f>
        <v>0</v>
      </c>
    </row>
    <row r="2448" spans="1:9" x14ac:dyDescent="0.25">
      <c r="A2448">
        <v>2445</v>
      </c>
      <c r="B2448" s="132">
        <f t="shared" si="155"/>
        <v>407.33333333333331</v>
      </c>
      <c r="C2448" s="162">
        <f>IF(B2448&lt;(MAX(USER_INPUT!$J$14:$J$2000)),FINTERP(USER_INPUT!$J$14:$J$2000,USER_INPUT!$K$14:$K$2000,HYDROGRAPH!B2448),0)</f>
        <v>0</v>
      </c>
      <c r="D2448" s="132">
        <f t="shared" si="154"/>
        <v>0</v>
      </c>
      <c r="E2448" s="162">
        <f t="shared" si="156"/>
        <v>0</v>
      </c>
      <c r="F2448" s="162">
        <f t="shared" si="157"/>
        <v>0</v>
      </c>
      <c r="G2448" s="162">
        <f>FINTERP(REFERENCE!$W$17:$W$67,REFERENCE!$V$17:$V$67,HYDROGRAPH!F2448)</f>
        <v>0</v>
      </c>
      <c r="H2448" s="132">
        <f>(F2448-G2448)/2*REFERENCE!$P$19</f>
        <v>0</v>
      </c>
      <c r="I2448">
        <f>(FINTERP('STAGE-STORAGE'!$D$4:$D$54,'STAGE-STORAGE'!$A$4:$A$54,H2448))</f>
        <v>0</v>
      </c>
    </row>
    <row r="2449" spans="1:9" x14ac:dyDescent="0.25">
      <c r="A2449">
        <v>2446</v>
      </c>
      <c r="B2449" s="132">
        <f t="shared" si="155"/>
        <v>407.5</v>
      </c>
      <c r="C2449" s="162">
        <f>IF(B2449&lt;(MAX(USER_INPUT!$J$14:$J$2000)),FINTERP(USER_INPUT!$J$14:$J$2000,USER_INPUT!$K$14:$K$2000,HYDROGRAPH!B2449),0)</f>
        <v>0</v>
      </c>
      <c r="D2449" s="132">
        <f t="shared" si="154"/>
        <v>0</v>
      </c>
      <c r="E2449" s="162">
        <f t="shared" si="156"/>
        <v>0</v>
      </c>
      <c r="F2449" s="162">
        <f t="shared" si="157"/>
        <v>0</v>
      </c>
      <c r="G2449" s="162">
        <f>FINTERP(REFERENCE!$W$17:$W$67,REFERENCE!$V$17:$V$67,HYDROGRAPH!F2449)</f>
        <v>0</v>
      </c>
      <c r="H2449" s="132">
        <f>(F2449-G2449)/2*REFERENCE!$P$19</f>
        <v>0</v>
      </c>
      <c r="I2449">
        <f>(FINTERP('STAGE-STORAGE'!$D$4:$D$54,'STAGE-STORAGE'!$A$4:$A$54,H2449))</f>
        <v>0</v>
      </c>
    </row>
    <row r="2450" spans="1:9" x14ac:dyDescent="0.25">
      <c r="A2450">
        <v>2447</v>
      </c>
      <c r="B2450" s="132">
        <f t="shared" si="155"/>
        <v>407.66666666666663</v>
      </c>
      <c r="C2450" s="162">
        <f>IF(B2450&lt;(MAX(USER_INPUT!$J$14:$J$2000)),FINTERP(USER_INPUT!$J$14:$J$2000,USER_INPUT!$K$14:$K$2000,HYDROGRAPH!B2450),0)</f>
        <v>0</v>
      </c>
      <c r="D2450" s="132">
        <f t="shared" si="154"/>
        <v>0</v>
      </c>
      <c r="E2450" s="162">
        <f t="shared" si="156"/>
        <v>0</v>
      </c>
      <c r="F2450" s="162">
        <f t="shared" si="157"/>
        <v>0</v>
      </c>
      <c r="G2450" s="162">
        <f>FINTERP(REFERENCE!$W$17:$W$67,REFERENCE!$V$17:$V$67,HYDROGRAPH!F2450)</f>
        <v>0</v>
      </c>
      <c r="H2450" s="132">
        <f>(F2450-G2450)/2*REFERENCE!$P$19</f>
        <v>0</v>
      </c>
      <c r="I2450">
        <f>(FINTERP('STAGE-STORAGE'!$D$4:$D$54,'STAGE-STORAGE'!$A$4:$A$54,H2450))</f>
        <v>0</v>
      </c>
    </row>
    <row r="2451" spans="1:9" x14ac:dyDescent="0.25">
      <c r="A2451">
        <v>2448</v>
      </c>
      <c r="B2451" s="132">
        <f t="shared" si="155"/>
        <v>407.83333333333331</v>
      </c>
      <c r="C2451" s="162">
        <f>IF(B2451&lt;(MAX(USER_INPUT!$J$14:$J$2000)),FINTERP(USER_INPUT!$J$14:$J$2000,USER_INPUT!$K$14:$K$2000,HYDROGRAPH!B2451),0)</f>
        <v>0</v>
      </c>
      <c r="D2451" s="132">
        <f t="shared" si="154"/>
        <v>0</v>
      </c>
      <c r="E2451" s="162">
        <f t="shared" si="156"/>
        <v>0</v>
      </c>
      <c r="F2451" s="162">
        <f t="shared" si="157"/>
        <v>0</v>
      </c>
      <c r="G2451" s="162">
        <f>FINTERP(REFERENCE!$W$17:$W$67,REFERENCE!$V$17:$V$67,HYDROGRAPH!F2451)</f>
        <v>0</v>
      </c>
      <c r="H2451" s="132">
        <f>(F2451-G2451)/2*REFERENCE!$P$19</f>
        <v>0</v>
      </c>
      <c r="I2451">
        <f>(FINTERP('STAGE-STORAGE'!$D$4:$D$54,'STAGE-STORAGE'!$A$4:$A$54,H2451))</f>
        <v>0</v>
      </c>
    </row>
    <row r="2452" spans="1:9" x14ac:dyDescent="0.25">
      <c r="A2452">
        <v>2449</v>
      </c>
      <c r="B2452" s="132">
        <f t="shared" si="155"/>
        <v>408</v>
      </c>
      <c r="C2452" s="162">
        <f>IF(B2452&lt;(MAX(USER_INPUT!$J$14:$J$2000)),FINTERP(USER_INPUT!$J$14:$J$2000,USER_INPUT!$K$14:$K$2000,HYDROGRAPH!B2452),0)</f>
        <v>0</v>
      </c>
      <c r="D2452" s="132">
        <f t="shared" si="154"/>
        <v>0</v>
      </c>
      <c r="E2452" s="162">
        <f t="shared" si="156"/>
        <v>0</v>
      </c>
      <c r="F2452" s="162">
        <f t="shared" si="157"/>
        <v>0</v>
      </c>
      <c r="G2452" s="162">
        <f>FINTERP(REFERENCE!$W$17:$W$67,REFERENCE!$V$17:$V$67,HYDROGRAPH!F2452)</f>
        <v>0</v>
      </c>
      <c r="H2452" s="132">
        <f>(F2452-G2452)/2*REFERENCE!$P$19</f>
        <v>0</v>
      </c>
      <c r="I2452">
        <f>(FINTERP('STAGE-STORAGE'!$D$4:$D$54,'STAGE-STORAGE'!$A$4:$A$54,H2452))</f>
        <v>0</v>
      </c>
    </row>
    <row r="2453" spans="1:9" x14ac:dyDescent="0.25">
      <c r="A2453">
        <v>2450</v>
      </c>
      <c r="B2453" s="132">
        <f t="shared" si="155"/>
        <v>408.16666666666663</v>
      </c>
      <c r="C2453" s="162">
        <f>IF(B2453&lt;(MAX(USER_INPUT!$J$14:$J$2000)),FINTERP(USER_INPUT!$J$14:$J$2000,USER_INPUT!$K$14:$K$2000,HYDROGRAPH!B2453),0)</f>
        <v>0</v>
      </c>
      <c r="D2453" s="132">
        <f t="shared" si="154"/>
        <v>0</v>
      </c>
      <c r="E2453" s="162">
        <f t="shared" si="156"/>
        <v>0</v>
      </c>
      <c r="F2453" s="162">
        <f t="shared" si="157"/>
        <v>0</v>
      </c>
      <c r="G2453" s="162">
        <f>FINTERP(REFERENCE!$W$17:$W$67,REFERENCE!$V$17:$V$67,HYDROGRAPH!F2453)</f>
        <v>0</v>
      </c>
      <c r="H2453" s="132">
        <f>(F2453-G2453)/2*REFERENCE!$P$19</f>
        <v>0</v>
      </c>
      <c r="I2453">
        <f>(FINTERP('STAGE-STORAGE'!$D$4:$D$54,'STAGE-STORAGE'!$A$4:$A$54,H2453))</f>
        <v>0</v>
      </c>
    </row>
    <row r="2454" spans="1:9" x14ac:dyDescent="0.25">
      <c r="A2454">
        <v>2451</v>
      </c>
      <c r="B2454" s="132">
        <f t="shared" si="155"/>
        <v>408.33333333333331</v>
      </c>
      <c r="C2454" s="162">
        <f>IF(B2454&lt;(MAX(USER_INPUT!$J$14:$J$2000)),FINTERP(USER_INPUT!$J$14:$J$2000,USER_INPUT!$K$14:$K$2000,HYDROGRAPH!B2454),0)</f>
        <v>0</v>
      </c>
      <c r="D2454" s="132">
        <f t="shared" si="154"/>
        <v>0</v>
      </c>
      <c r="E2454" s="162">
        <f t="shared" si="156"/>
        <v>0</v>
      </c>
      <c r="F2454" s="162">
        <f t="shared" si="157"/>
        <v>0</v>
      </c>
      <c r="G2454" s="162">
        <f>FINTERP(REFERENCE!$W$17:$W$67,REFERENCE!$V$17:$V$67,HYDROGRAPH!F2454)</f>
        <v>0</v>
      </c>
      <c r="H2454" s="132">
        <f>(F2454-G2454)/2*REFERENCE!$P$19</f>
        <v>0</v>
      </c>
      <c r="I2454">
        <f>(FINTERP('STAGE-STORAGE'!$D$4:$D$54,'STAGE-STORAGE'!$A$4:$A$54,H2454))</f>
        <v>0</v>
      </c>
    </row>
    <row r="2455" spans="1:9" x14ac:dyDescent="0.25">
      <c r="A2455">
        <v>2452</v>
      </c>
      <c r="B2455" s="132">
        <f t="shared" si="155"/>
        <v>408.5</v>
      </c>
      <c r="C2455" s="162">
        <f>IF(B2455&lt;(MAX(USER_INPUT!$J$14:$J$2000)),FINTERP(USER_INPUT!$J$14:$J$2000,USER_INPUT!$K$14:$K$2000,HYDROGRAPH!B2455),0)</f>
        <v>0</v>
      </c>
      <c r="D2455" s="132">
        <f t="shared" si="154"/>
        <v>0</v>
      </c>
      <c r="E2455" s="162">
        <f t="shared" si="156"/>
        <v>0</v>
      </c>
      <c r="F2455" s="162">
        <f t="shared" si="157"/>
        <v>0</v>
      </c>
      <c r="G2455" s="162">
        <f>FINTERP(REFERENCE!$W$17:$W$67,REFERENCE!$V$17:$V$67,HYDROGRAPH!F2455)</f>
        <v>0</v>
      </c>
      <c r="H2455" s="132">
        <f>(F2455-G2455)/2*REFERENCE!$P$19</f>
        <v>0</v>
      </c>
      <c r="I2455">
        <f>(FINTERP('STAGE-STORAGE'!$D$4:$D$54,'STAGE-STORAGE'!$A$4:$A$54,H2455))</f>
        <v>0</v>
      </c>
    </row>
    <row r="2456" spans="1:9" x14ac:dyDescent="0.25">
      <c r="A2456">
        <v>2453</v>
      </c>
      <c r="B2456" s="132">
        <f t="shared" si="155"/>
        <v>408.66666666666663</v>
      </c>
      <c r="C2456" s="162">
        <f>IF(B2456&lt;(MAX(USER_INPUT!$J$14:$J$2000)),FINTERP(USER_INPUT!$J$14:$J$2000,USER_INPUT!$K$14:$K$2000,HYDROGRAPH!B2456),0)</f>
        <v>0</v>
      </c>
      <c r="D2456" s="132">
        <f t="shared" si="154"/>
        <v>0</v>
      </c>
      <c r="E2456" s="162">
        <f t="shared" si="156"/>
        <v>0</v>
      </c>
      <c r="F2456" s="162">
        <f t="shared" si="157"/>
        <v>0</v>
      </c>
      <c r="G2456" s="162">
        <f>FINTERP(REFERENCE!$W$17:$W$67,REFERENCE!$V$17:$V$67,HYDROGRAPH!F2456)</f>
        <v>0</v>
      </c>
      <c r="H2456" s="132">
        <f>(F2456-G2456)/2*REFERENCE!$P$19</f>
        <v>0</v>
      </c>
      <c r="I2456">
        <f>(FINTERP('STAGE-STORAGE'!$D$4:$D$54,'STAGE-STORAGE'!$A$4:$A$54,H2456))</f>
        <v>0</v>
      </c>
    </row>
    <row r="2457" spans="1:9" x14ac:dyDescent="0.25">
      <c r="A2457">
        <v>2454</v>
      </c>
      <c r="B2457" s="132">
        <f t="shared" si="155"/>
        <v>408.83333333333331</v>
      </c>
      <c r="C2457" s="162">
        <f>IF(B2457&lt;(MAX(USER_INPUT!$J$14:$J$2000)),FINTERP(USER_INPUT!$J$14:$J$2000,USER_INPUT!$K$14:$K$2000,HYDROGRAPH!B2457),0)</f>
        <v>0</v>
      </c>
      <c r="D2457" s="132">
        <f t="shared" si="154"/>
        <v>0</v>
      </c>
      <c r="E2457" s="162">
        <f t="shared" si="156"/>
        <v>0</v>
      </c>
      <c r="F2457" s="162">
        <f t="shared" si="157"/>
        <v>0</v>
      </c>
      <c r="G2457" s="162">
        <f>FINTERP(REFERENCE!$W$17:$W$67,REFERENCE!$V$17:$V$67,HYDROGRAPH!F2457)</f>
        <v>0</v>
      </c>
      <c r="H2457" s="132">
        <f>(F2457-G2457)/2*REFERENCE!$P$19</f>
        <v>0</v>
      </c>
      <c r="I2457">
        <f>(FINTERP('STAGE-STORAGE'!$D$4:$D$54,'STAGE-STORAGE'!$A$4:$A$54,H2457))</f>
        <v>0</v>
      </c>
    </row>
    <row r="2458" spans="1:9" x14ac:dyDescent="0.25">
      <c r="A2458">
        <v>2455</v>
      </c>
      <c r="B2458" s="132">
        <f t="shared" si="155"/>
        <v>409</v>
      </c>
      <c r="C2458" s="162">
        <f>IF(B2458&lt;(MAX(USER_INPUT!$J$14:$J$2000)),FINTERP(USER_INPUT!$J$14:$J$2000,USER_INPUT!$K$14:$K$2000,HYDROGRAPH!B2458),0)</f>
        <v>0</v>
      </c>
      <c r="D2458" s="132">
        <f t="shared" si="154"/>
        <v>0</v>
      </c>
      <c r="E2458" s="162">
        <f t="shared" si="156"/>
        <v>0</v>
      </c>
      <c r="F2458" s="162">
        <f t="shared" si="157"/>
        <v>0</v>
      </c>
      <c r="G2458" s="162">
        <f>FINTERP(REFERENCE!$W$17:$W$67,REFERENCE!$V$17:$V$67,HYDROGRAPH!F2458)</f>
        <v>0</v>
      </c>
      <c r="H2458" s="132">
        <f>(F2458-G2458)/2*REFERENCE!$P$19</f>
        <v>0</v>
      </c>
      <c r="I2458">
        <f>(FINTERP('STAGE-STORAGE'!$D$4:$D$54,'STAGE-STORAGE'!$A$4:$A$54,H2458))</f>
        <v>0</v>
      </c>
    </row>
    <row r="2459" spans="1:9" x14ac:dyDescent="0.25">
      <c r="A2459">
        <v>2456</v>
      </c>
      <c r="B2459" s="132">
        <f t="shared" si="155"/>
        <v>409.16666666666663</v>
      </c>
      <c r="C2459" s="162">
        <f>IF(B2459&lt;(MAX(USER_INPUT!$J$14:$J$2000)),FINTERP(USER_INPUT!$J$14:$J$2000,USER_INPUT!$K$14:$K$2000,HYDROGRAPH!B2459),0)</f>
        <v>0</v>
      </c>
      <c r="D2459" s="132">
        <f t="shared" si="154"/>
        <v>0</v>
      </c>
      <c r="E2459" s="162">
        <f t="shared" si="156"/>
        <v>0</v>
      </c>
      <c r="F2459" s="162">
        <f t="shared" si="157"/>
        <v>0</v>
      </c>
      <c r="G2459" s="162">
        <f>FINTERP(REFERENCE!$W$17:$W$67,REFERENCE!$V$17:$V$67,HYDROGRAPH!F2459)</f>
        <v>0</v>
      </c>
      <c r="H2459" s="132">
        <f>(F2459-G2459)/2*REFERENCE!$P$19</f>
        <v>0</v>
      </c>
      <c r="I2459">
        <f>(FINTERP('STAGE-STORAGE'!$D$4:$D$54,'STAGE-STORAGE'!$A$4:$A$54,H2459))</f>
        <v>0</v>
      </c>
    </row>
    <row r="2460" spans="1:9" x14ac:dyDescent="0.25">
      <c r="A2460">
        <v>2457</v>
      </c>
      <c r="B2460" s="132">
        <f t="shared" si="155"/>
        <v>409.33333333333331</v>
      </c>
      <c r="C2460" s="162">
        <f>IF(B2460&lt;(MAX(USER_INPUT!$J$14:$J$2000)),FINTERP(USER_INPUT!$J$14:$J$2000,USER_INPUT!$K$14:$K$2000,HYDROGRAPH!B2460),0)</f>
        <v>0</v>
      </c>
      <c r="D2460" s="132">
        <f t="shared" si="154"/>
        <v>0</v>
      </c>
      <c r="E2460" s="162">
        <f t="shared" si="156"/>
        <v>0</v>
      </c>
      <c r="F2460" s="162">
        <f t="shared" si="157"/>
        <v>0</v>
      </c>
      <c r="G2460" s="162">
        <f>FINTERP(REFERENCE!$W$17:$W$67,REFERENCE!$V$17:$V$67,HYDROGRAPH!F2460)</f>
        <v>0</v>
      </c>
      <c r="H2460" s="132">
        <f>(F2460-G2460)/2*REFERENCE!$P$19</f>
        <v>0</v>
      </c>
      <c r="I2460">
        <f>(FINTERP('STAGE-STORAGE'!$D$4:$D$54,'STAGE-STORAGE'!$A$4:$A$54,H2460))</f>
        <v>0</v>
      </c>
    </row>
    <row r="2461" spans="1:9" x14ac:dyDescent="0.25">
      <c r="A2461">
        <v>2458</v>
      </c>
      <c r="B2461" s="132">
        <f t="shared" si="155"/>
        <v>409.5</v>
      </c>
      <c r="C2461" s="162">
        <f>IF(B2461&lt;(MAX(USER_INPUT!$J$14:$J$2000)),FINTERP(USER_INPUT!$J$14:$J$2000,USER_INPUT!$K$14:$K$2000,HYDROGRAPH!B2461),0)</f>
        <v>0</v>
      </c>
      <c r="D2461" s="132">
        <f t="shared" si="154"/>
        <v>0</v>
      </c>
      <c r="E2461" s="162">
        <f t="shared" si="156"/>
        <v>0</v>
      </c>
      <c r="F2461" s="162">
        <f t="shared" si="157"/>
        <v>0</v>
      </c>
      <c r="G2461" s="162">
        <f>FINTERP(REFERENCE!$W$17:$W$67,REFERENCE!$V$17:$V$67,HYDROGRAPH!F2461)</f>
        <v>0</v>
      </c>
      <c r="H2461" s="132">
        <f>(F2461-G2461)/2*REFERENCE!$P$19</f>
        <v>0</v>
      </c>
      <c r="I2461">
        <f>(FINTERP('STAGE-STORAGE'!$D$4:$D$54,'STAGE-STORAGE'!$A$4:$A$54,H2461))</f>
        <v>0</v>
      </c>
    </row>
    <row r="2462" spans="1:9" x14ac:dyDescent="0.25">
      <c r="A2462">
        <v>2459</v>
      </c>
      <c r="B2462" s="132">
        <f t="shared" si="155"/>
        <v>409.66666666666663</v>
      </c>
      <c r="C2462" s="162">
        <f>IF(B2462&lt;(MAX(USER_INPUT!$J$14:$J$2000)),FINTERP(USER_INPUT!$J$14:$J$2000,USER_INPUT!$K$14:$K$2000,HYDROGRAPH!B2462),0)</f>
        <v>0</v>
      </c>
      <c r="D2462" s="132">
        <f t="shared" si="154"/>
        <v>0</v>
      </c>
      <c r="E2462" s="162">
        <f t="shared" si="156"/>
        <v>0</v>
      </c>
      <c r="F2462" s="162">
        <f t="shared" si="157"/>
        <v>0</v>
      </c>
      <c r="G2462" s="162">
        <f>FINTERP(REFERENCE!$W$17:$W$67,REFERENCE!$V$17:$V$67,HYDROGRAPH!F2462)</f>
        <v>0</v>
      </c>
      <c r="H2462" s="132">
        <f>(F2462-G2462)/2*REFERENCE!$P$19</f>
        <v>0</v>
      </c>
      <c r="I2462">
        <f>(FINTERP('STAGE-STORAGE'!$D$4:$D$54,'STAGE-STORAGE'!$A$4:$A$54,H2462))</f>
        <v>0</v>
      </c>
    </row>
    <row r="2463" spans="1:9" x14ac:dyDescent="0.25">
      <c r="A2463">
        <v>2460</v>
      </c>
      <c r="B2463" s="132">
        <f t="shared" si="155"/>
        <v>409.83333333333331</v>
      </c>
      <c r="C2463" s="162">
        <f>IF(B2463&lt;(MAX(USER_INPUT!$J$14:$J$2000)),FINTERP(USER_INPUT!$J$14:$J$2000,USER_INPUT!$K$14:$K$2000,HYDROGRAPH!B2463),0)</f>
        <v>0</v>
      </c>
      <c r="D2463" s="132">
        <f t="shared" si="154"/>
        <v>0</v>
      </c>
      <c r="E2463" s="162">
        <f t="shared" si="156"/>
        <v>0</v>
      </c>
      <c r="F2463" s="162">
        <f t="shared" si="157"/>
        <v>0</v>
      </c>
      <c r="G2463" s="162">
        <f>FINTERP(REFERENCE!$W$17:$W$67,REFERENCE!$V$17:$V$67,HYDROGRAPH!F2463)</f>
        <v>0</v>
      </c>
      <c r="H2463" s="132">
        <f>(F2463-G2463)/2*REFERENCE!$P$19</f>
        <v>0</v>
      </c>
      <c r="I2463">
        <f>(FINTERP('STAGE-STORAGE'!$D$4:$D$54,'STAGE-STORAGE'!$A$4:$A$54,H2463))</f>
        <v>0</v>
      </c>
    </row>
    <row r="2464" spans="1:9" x14ac:dyDescent="0.25">
      <c r="A2464">
        <v>2461</v>
      </c>
      <c r="B2464" s="132">
        <f t="shared" si="155"/>
        <v>410</v>
      </c>
      <c r="C2464" s="162">
        <f>IF(B2464&lt;(MAX(USER_INPUT!$J$14:$J$2000)),FINTERP(USER_INPUT!$J$14:$J$2000,USER_INPUT!$K$14:$K$2000,HYDROGRAPH!B2464),0)</f>
        <v>0</v>
      </c>
      <c r="D2464" s="132">
        <f t="shared" si="154"/>
        <v>0</v>
      </c>
      <c r="E2464" s="162">
        <f t="shared" si="156"/>
        <v>0</v>
      </c>
      <c r="F2464" s="162">
        <f t="shared" si="157"/>
        <v>0</v>
      </c>
      <c r="G2464" s="162">
        <f>FINTERP(REFERENCE!$W$17:$W$67,REFERENCE!$V$17:$V$67,HYDROGRAPH!F2464)</f>
        <v>0</v>
      </c>
      <c r="H2464" s="132">
        <f>(F2464-G2464)/2*REFERENCE!$P$19</f>
        <v>0</v>
      </c>
      <c r="I2464">
        <f>(FINTERP('STAGE-STORAGE'!$D$4:$D$54,'STAGE-STORAGE'!$A$4:$A$54,H2464))</f>
        <v>0</v>
      </c>
    </row>
    <row r="2465" spans="1:9" x14ac:dyDescent="0.25">
      <c r="A2465">
        <v>2462</v>
      </c>
      <c r="B2465" s="132">
        <f t="shared" si="155"/>
        <v>410.16666666666663</v>
      </c>
      <c r="C2465" s="162">
        <f>IF(B2465&lt;(MAX(USER_INPUT!$J$14:$J$2000)),FINTERP(USER_INPUT!$J$14:$J$2000,USER_INPUT!$K$14:$K$2000,HYDROGRAPH!B2465),0)</f>
        <v>0</v>
      </c>
      <c r="D2465" s="132">
        <f t="shared" si="154"/>
        <v>0</v>
      </c>
      <c r="E2465" s="162">
        <f t="shared" si="156"/>
        <v>0</v>
      </c>
      <c r="F2465" s="162">
        <f t="shared" si="157"/>
        <v>0</v>
      </c>
      <c r="G2465" s="162">
        <f>FINTERP(REFERENCE!$W$17:$W$67,REFERENCE!$V$17:$V$67,HYDROGRAPH!F2465)</f>
        <v>0</v>
      </c>
      <c r="H2465" s="132">
        <f>(F2465-G2465)/2*REFERENCE!$P$19</f>
        <v>0</v>
      </c>
      <c r="I2465">
        <f>(FINTERP('STAGE-STORAGE'!$D$4:$D$54,'STAGE-STORAGE'!$A$4:$A$54,H2465))</f>
        <v>0</v>
      </c>
    </row>
    <row r="2466" spans="1:9" x14ac:dyDescent="0.25">
      <c r="A2466">
        <v>2463</v>
      </c>
      <c r="B2466" s="132">
        <f t="shared" si="155"/>
        <v>410.33333333333331</v>
      </c>
      <c r="C2466" s="162">
        <f>IF(B2466&lt;(MAX(USER_INPUT!$J$14:$J$2000)),FINTERP(USER_INPUT!$J$14:$J$2000,USER_INPUT!$K$14:$K$2000,HYDROGRAPH!B2466),0)</f>
        <v>0</v>
      </c>
      <c r="D2466" s="132">
        <f t="shared" si="154"/>
        <v>0</v>
      </c>
      <c r="E2466" s="162">
        <f t="shared" si="156"/>
        <v>0</v>
      </c>
      <c r="F2466" s="162">
        <f t="shared" si="157"/>
        <v>0</v>
      </c>
      <c r="G2466" s="162">
        <f>FINTERP(REFERENCE!$W$17:$W$67,REFERENCE!$V$17:$V$67,HYDROGRAPH!F2466)</f>
        <v>0</v>
      </c>
      <c r="H2466" s="132">
        <f>(F2466-G2466)/2*REFERENCE!$P$19</f>
        <v>0</v>
      </c>
      <c r="I2466">
        <f>(FINTERP('STAGE-STORAGE'!$D$4:$D$54,'STAGE-STORAGE'!$A$4:$A$54,H2466))</f>
        <v>0</v>
      </c>
    </row>
    <row r="2467" spans="1:9" x14ac:dyDescent="0.25">
      <c r="A2467">
        <v>2464</v>
      </c>
      <c r="B2467" s="132">
        <f t="shared" si="155"/>
        <v>410.5</v>
      </c>
      <c r="C2467" s="162">
        <f>IF(B2467&lt;(MAX(USER_INPUT!$J$14:$J$2000)),FINTERP(USER_INPUT!$J$14:$J$2000,USER_INPUT!$K$14:$K$2000,HYDROGRAPH!B2467),0)</f>
        <v>0</v>
      </c>
      <c r="D2467" s="132">
        <f t="shared" si="154"/>
        <v>0</v>
      </c>
      <c r="E2467" s="162">
        <f t="shared" si="156"/>
        <v>0</v>
      </c>
      <c r="F2467" s="162">
        <f t="shared" si="157"/>
        <v>0</v>
      </c>
      <c r="G2467" s="162">
        <f>FINTERP(REFERENCE!$W$17:$W$67,REFERENCE!$V$17:$V$67,HYDROGRAPH!F2467)</f>
        <v>0</v>
      </c>
      <c r="H2467" s="132">
        <f>(F2467-G2467)/2*REFERENCE!$P$19</f>
        <v>0</v>
      </c>
      <c r="I2467">
        <f>(FINTERP('STAGE-STORAGE'!$D$4:$D$54,'STAGE-STORAGE'!$A$4:$A$54,H2467))</f>
        <v>0</v>
      </c>
    </row>
    <row r="2468" spans="1:9" x14ac:dyDescent="0.25">
      <c r="A2468">
        <v>2465</v>
      </c>
      <c r="B2468" s="132">
        <f t="shared" si="155"/>
        <v>410.66666666666663</v>
      </c>
      <c r="C2468" s="162">
        <f>IF(B2468&lt;(MAX(USER_INPUT!$J$14:$J$2000)),FINTERP(USER_INPUT!$J$14:$J$2000,USER_INPUT!$K$14:$K$2000,HYDROGRAPH!B2468),0)</f>
        <v>0</v>
      </c>
      <c r="D2468" s="132">
        <f t="shared" si="154"/>
        <v>0</v>
      </c>
      <c r="E2468" s="162">
        <f t="shared" si="156"/>
        <v>0</v>
      </c>
      <c r="F2468" s="162">
        <f t="shared" si="157"/>
        <v>0</v>
      </c>
      <c r="G2468" s="162">
        <f>FINTERP(REFERENCE!$W$17:$W$67,REFERENCE!$V$17:$V$67,HYDROGRAPH!F2468)</f>
        <v>0</v>
      </c>
      <c r="H2468" s="132">
        <f>(F2468-G2468)/2*REFERENCE!$P$19</f>
        <v>0</v>
      </c>
      <c r="I2468">
        <f>(FINTERP('STAGE-STORAGE'!$D$4:$D$54,'STAGE-STORAGE'!$A$4:$A$54,H2468))</f>
        <v>0</v>
      </c>
    </row>
    <row r="2469" spans="1:9" x14ac:dyDescent="0.25">
      <c r="A2469">
        <v>2466</v>
      </c>
      <c r="B2469" s="132">
        <f t="shared" si="155"/>
        <v>410.83333333333331</v>
      </c>
      <c r="C2469" s="162">
        <f>IF(B2469&lt;(MAX(USER_INPUT!$J$14:$J$2000)),FINTERP(USER_INPUT!$J$14:$J$2000,USER_INPUT!$K$14:$K$2000,HYDROGRAPH!B2469),0)</f>
        <v>0</v>
      </c>
      <c r="D2469" s="132">
        <f t="shared" si="154"/>
        <v>0</v>
      </c>
      <c r="E2469" s="162">
        <f t="shared" si="156"/>
        <v>0</v>
      </c>
      <c r="F2469" s="162">
        <f t="shared" si="157"/>
        <v>0</v>
      </c>
      <c r="G2469" s="162">
        <f>FINTERP(REFERENCE!$W$17:$W$67,REFERENCE!$V$17:$V$67,HYDROGRAPH!F2469)</f>
        <v>0</v>
      </c>
      <c r="H2469" s="132">
        <f>(F2469-G2469)/2*REFERENCE!$P$19</f>
        <v>0</v>
      </c>
      <c r="I2469">
        <f>(FINTERP('STAGE-STORAGE'!$D$4:$D$54,'STAGE-STORAGE'!$A$4:$A$54,H2469))</f>
        <v>0</v>
      </c>
    </row>
    <row r="2470" spans="1:9" x14ac:dyDescent="0.25">
      <c r="A2470">
        <v>2467</v>
      </c>
      <c r="B2470" s="132">
        <f t="shared" si="155"/>
        <v>411</v>
      </c>
      <c r="C2470" s="162">
        <f>IF(B2470&lt;(MAX(USER_INPUT!$J$14:$J$2000)),FINTERP(USER_INPUT!$J$14:$J$2000,USER_INPUT!$K$14:$K$2000,HYDROGRAPH!B2470),0)</f>
        <v>0</v>
      </c>
      <c r="D2470" s="132">
        <f t="shared" si="154"/>
        <v>0</v>
      </c>
      <c r="E2470" s="162">
        <f t="shared" si="156"/>
        <v>0</v>
      </c>
      <c r="F2470" s="162">
        <f t="shared" si="157"/>
        <v>0</v>
      </c>
      <c r="G2470" s="162">
        <f>FINTERP(REFERENCE!$W$17:$W$67,REFERENCE!$V$17:$V$67,HYDROGRAPH!F2470)</f>
        <v>0</v>
      </c>
      <c r="H2470" s="132">
        <f>(F2470-G2470)/2*REFERENCE!$P$19</f>
        <v>0</v>
      </c>
      <c r="I2470">
        <f>(FINTERP('STAGE-STORAGE'!$D$4:$D$54,'STAGE-STORAGE'!$A$4:$A$54,H2470))</f>
        <v>0</v>
      </c>
    </row>
    <row r="2471" spans="1:9" x14ac:dyDescent="0.25">
      <c r="A2471">
        <v>2468</v>
      </c>
      <c r="B2471" s="132">
        <f t="shared" si="155"/>
        <v>411.16666666666663</v>
      </c>
      <c r="C2471" s="162">
        <f>IF(B2471&lt;(MAX(USER_INPUT!$J$14:$J$2000)),FINTERP(USER_INPUT!$J$14:$J$2000,USER_INPUT!$K$14:$K$2000,HYDROGRAPH!B2471),0)</f>
        <v>0</v>
      </c>
      <c r="D2471" s="132">
        <f t="shared" si="154"/>
        <v>0</v>
      </c>
      <c r="E2471" s="162">
        <f t="shared" si="156"/>
        <v>0</v>
      </c>
      <c r="F2471" s="162">
        <f t="shared" si="157"/>
        <v>0</v>
      </c>
      <c r="G2471" s="162">
        <f>FINTERP(REFERENCE!$W$17:$W$67,REFERENCE!$V$17:$V$67,HYDROGRAPH!F2471)</f>
        <v>0</v>
      </c>
      <c r="H2471" s="132">
        <f>(F2471-G2471)/2*REFERENCE!$P$19</f>
        <v>0</v>
      </c>
      <c r="I2471">
        <f>(FINTERP('STAGE-STORAGE'!$D$4:$D$54,'STAGE-STORAGE'!$A$4:$A$54,H2471))</f>
        <v>0</v>
      </c>
    </row>
    <row r="2472" spans="1:9" x14ac:dyDescent="0.25">
      <c r="A2472">
        <v>2469</v>
      </c>
      <c r="B2472" s="132">
        <f t="shared" si="155"/>
        <v>411.33333333333331</v>
      </c>
      <c r="C2472" s="162">
        <f>IF(B2472&lt;(MAX(USER_INPUT!$J$14:$J$2000)),FINTERP(USER_INPUT!$J$14:$J$2000,USER_INPUT!$K$14:$K$2000,HYDROGRAPH!B2472),0)</f>
        <v>0</v>
      </c>
      <c r="D2472" s="132">
        <f t="shared" si="154"/>
        <v>0</v>
      </c>
      <c r="E2472" s="162">
        <f t="shared" si="156"/>
        <v>0</v>
      </c>
      <c r="F2472" s="162">
        <f t="shared" si="157"/>
        <v>0</v>
      </c>
      <c r="G2472" s="162">
        <f>FINTERP(REFERENCE!$W$17:$W$67,REFERENCE!$V$17:$V$67,HYDROGRAPH!F2472)</f>
        <v>0</v>
      </c>
      <c r="H2472" s="132">
        <f>(F2472-G2472)/2*REFERENCE!$P$19</f>
        <v>0</v>
      </c>
      <c r="I2472">
        <f>(FINTERP('STAGE-STORAGE'!$D$4:$D$54,'STAGE-STORAGE'!$A$4:$A$54,H2472))</f>
        <v>0</v>
      </c>
    </row>
    <row r="2473" spans="1:9" x14ac:dyDescent="0.25">
      <c r="A2473">
        <v>2470</v>
      </c>
      <c r="B2473" s="132">
        <f t="shared" si="155"/>
        <v>411.5</v>
      </c>
      <c r="C2473" s="162">
        <f>IF(B2473&lt;(MAX(USER_INPUT!$J$14:$J$2000)),FINTERP(USER_INPUT!$J$14:$J$2000,USER_INPUT!$K$14:$K$2000,HYDROGRAPH!B2473),0)</f>
        <v>0</v>
      </c>
      <c r="D2473" s="132">
        <f t="shared" si="154"/>
        <v>0</v>
      </c>
      <c r="E2473" s="162">
        <f t="shared" si="156"/>
        <v>0</v>
      </c>
      <c r="F2473" s="162">
        <f t="shared" si="157"/>
        <v>0</v>
      </c>
      <c r="G2473" s="162">
        <f>FINTERP(REFERENCE!$W$17:$W$67,REFERENCE!$V$17:$V$67,HYDROGRAPH!F2473)</f>
        <v>0</v>
      </c>
      <c r="H2473" s="132">
        <f>(F2473-G2473)/2*REFERENCE!$P$19</f>
        <v>0</v>
      </c>
      <c r="I2473">
        <f>(FINTERP('STAGE-STORAGE'!$D$4:$D$54,'STAGE-STORAGE'!$A$4:$A$54,H2473))</f>
        <v>0</v>
      </c>
    </row>
    <row r="2474" spans="1:9" x14ac:dyDescent="0.25">
      <c r="A2474">
        <v>2471</v>
      </c>
      <c r="B2474" s="132">
        <f t="shared" si="155"/>
        <v>411.66666666666663</v>
      </c>
      <c r="C2474" s="162">
        <f>IF(B2474&lt;(MAX(USER_INPUT!$J$14:$J$2000)),FINTERP(USER_INPUT!$J$14:$J$2000,USER_INPUT!$K$14:$K$2000,HYDROGRAPH!B2474),0)</f>
        <v>0</v>
      </c>
      <c r="D2474" s="132">
        <f t="shared" si="154"/>
        <v>0</v>
      </c>
      <c r="E2474" s="162">
        <f t="shared" si="156"/>
        <v>0</v>
      </c>
      <c r="F2474" s="162">
        <f t="shared" si="157"/>
        <v>0</v>
      </c>
      <c r="G2474" s="162">
        <f>FINTERP(REFERENCE!$W$17:$W$67,REFERENCE!$V$17:$V$67,HYDROGRAPH!F2474)</f>
        <v>0</v>
      </c>
      <c r="H2474" s="132">
        <f>(F2474-G2474)/2*REFERENCE!$P$19</f>
        <v>0</v>
      </c>
      <c r="I2474">
        <f>(FINTERP('STAGE-STORAGE'!$D$4:$D$54,'STAGE-STORAGE'!$A$4:$A$54,H2474))</f>
        <v>0</v>
      </c>
    </row>
    <row r="2475" spans="1:9" x14ac:dyDescent="0.25">
      <c r="A2475">
        <v>2472</v>
      </c>
      <c r="B2475" s="132">
        <f t="shared" si="155"/>
        <v>411.83333333333331</v>
      </c>
      <c r="C2475" s="162">
        <f>IF(B2475&lt;(MAX(USER_INPUT!$J$14:$J$2000)),FINTERP(USER_INPUT!$J$14:$J$2000,USER_INPUT!$K$14:$K$2000,HYDROGRAPH!B2475),0)</f>
        <v>0</v>
      </c>
      <c r="D2475" s="132">
        <f t="shared" si="154"/>
        <v>0</v>
      </c>
      <c r="E2475" s="162">
        <f t="shared" si="156"/>
        <v>0</v>
      </c>
      <c r="F2475" s="162">
        <f t="shared" si="157"/>
        <v>0</v>
      </c>
      <c r="G2475" s="162">
        <f>FINTERP(REFERENCE!$W$17:$W$67,REFERENCE!$V$17:$V$67,HYDROGRAPH!F2475)</f>
        <v>0</v>
      </c>
      <c r="H2475" s="132">
        <f>(F2475-G2475)/2*REFERENCE!$P$19</f>
        <v>0</v>
      </c>
      <c r="I2475">
        <f>(FINTERP('STAGE-STORAGE'!$D$4:$D$54,'STAGE-STORAGE'!$A$4:$A$54,H2475))</f>
        <v>0</v>
      </c>
    </row>
    <row r="2476" spans="1:9" x14ac:dyDescent="0.25">
      <c r="A2476">
        <v>2473</v>
      </c>
      <c r="B2476" s="132">
        <f t="shared" si="155"/>
        <v>412</v>
      </c>
      <c r="C2476" s="162">
        <f>IF(B2476&lt;(MAX(USER_INPUT!$J$14:$J$2000)),FINTERP(USER_INPUT!$J$14:$J$2000,USER_INPUT!$K$14:$K$2000,HYDROGRAPH!B2476),0)</f>
        <v>0</v>
      </c>
      <c r="D2476" s="132">
        <f t="shared" si="154"/>
        <v>0</v>
      </c>
      <c r="E2476" s="162">
        <f t="shared" si="156"/>
        <v>0</v>
      </c>
      <c r="F2476" s="162">
        <f t="shared" si="157"/>
        <v>0</v>
      </c>
      <c r="G2476" s="162">
        <f>FINTERP(REFERENCE!$W$17:$W$67,REFERENCE!$V$17:$V$67,HYDROGRAPH!F2476)</f>
        <v>0</v>
      </c>
      <c r="H2476" s="132">
        <f>(F2476-G2476)/2*REFERENCE!$P$19</f>
        <v>0</v>
      </c>
      <c r="I2476">
        <f>(FINTERP('STAGE-STORAGE'!$D$4:$D$54,'STAGE-STORAGE'!$A$4:$A$54,H2476))</f>
        <v>0</v>
      </c>
    </row>
    <row r="2477" spans="1:9" x14ac:dyDescent="0.25">
      <c r="A2477">
        <v>2474</v>
      </c>
      <c r="B2477" s="132">
        <f t="shared" si="155"/>
        <v>412.16666666666663</v>
      </c>
      <c r="C2477" s="162">
        <f>IF(B2477&lt;(MAX(USER_INPUT!$J$14:$J$2000)),FINTERP(USER_INPUT!$J$14:$J$2000,USER_INPUT!$K$14:$K$2000,HYDROGRAPH!B2477),0)</f>
        <v>0</v>
      </c>
      <c r="D2477" s="132">
        <f t="shared" si="154"/>
        <v>0</v>
      </c>
      <c r="E2477" s="162">
        <f t="shared" si="156"/>
        <v>0</v>
      </c>
      <c r="F2477" s="162">
        <f t="shared" si="157"/>
        <v>0</v>
      </c>
      <c r="G2477" s="162">
        <f>FINTERP(REFERENCE!$W$17:$W$67,REFERENCE!$V$17:$V$67,HYDROGRAPH!F2477)</f>
        <v>0</v>
      </c>
      <c r="H2477" s="132">
        <f>(F2477-G2477)/2*REFERENCE!$P$19</f>
        <v>0</v>
      </c>
      <c r="I2477">
        <f>(FINTERP('STAGE-STORAGE'!$D$4:$D$54,'STAGE-STORAGE'!$A$4:$A$54,H2477))</f>
        <v>0</v>
      </c>
    </row>
    <row r="2478" spans="1:9" x14ac:dyDescent="0.25">
      <c r="A2478">
        <v>2475</v>
      </c>
      <c r="B2478" s="132">
        <f t="shared" si="155"/>
        <v>412.33333333333331</v>
      </c>
      <c r="C2478" s="162">
        <f>IF(B2478&lt;(MAX(USER_INPUT!$J$14:$J$2000)),FINTERP(USER_INPUT!$J$14:$J$2000,USER_INPUT!$K$14:$K$2000,HYDROGRAPH!B2478),0)</f>
        <v>0</v>
      </c>
      <c r="D2478" s="132">
        <f t="shared" si="154"/>
        <v>0</v>
      </c>
      <c r="E2478" s="162">
        <f t="shared" si="156"/>
        <v>0</v>
      </c>
      <c r="F2478" s="162">
        <f t="shared" si="157"/>
        <v>0</v>
      </c>
      <c r="G2478" s="162">
        <f>FINTERP(REFERENCE!$W$17:$W$67,REFERENCE!$V$17:$V$67,HYDROGRAPH!F2478)</f>
        <v>0</v>
      </c>
      <c r="H2478" s="132">
        <f>(F2478-G2478)/2*REFERENCE!$P$19</f>
        <v>0</v>
      </c>
      <c r="I2478">
        <f>(FINTERP('STAGE-STORAGE'!$D$4:$D$54,'STAGE-STORAGE'!$A$4:$A$54,H2478))</f>
        <v>0</v>
      </c>
    </row>
    <row r="2479" spans="1:9" x14ac:dyDescent="0.25">
      <c r="A2479">
        <v>2476</v>
      </c>
      <c r="B2479" s="132">
        <f t="shared" si="155"/>
        <v>412.5</v>
      </c>
      <c r="C2479" s="162">
        <f>IF(B2479&lt;(MAX(USER_INPUT!$J$14:$J$2000)),FINTERP(USER_INPUT!$J$14:$J$2000,USER_INPUT!$K$14:$K$2000,HYDROGRAPH!B2479),0)</f>
        <v>0</v>
      </c>
      <c r="D2479" s="132">
        <f t="shared" si="154"/>
        <v>0</v>
      </c>
      <c r="E2479" s="162">
        <f t="shared" si="156"/>
        <v>0</v>
      </c>
      <c r="F2479" s="162">
        <f t="shared" si="157"/>
        <v>0</v>
      </c>
      <c r="G2479" s="162">
        <f>FINTERP(REFERENCE!$W$17:$W$67,REFERENCE!$V$17:$V$67,HYDROGRAPH!F2479)</f>
        <v>0</v>
      </c>
      <c r="H2479" s="132">
        <f>(F2479-G2479)/2*REFERENCE!$P$19</f>
        <v>0</v>
      </c>
      <c r="I2479">
        <f>(FINTERP('STAGE-STORAGE'!$D$4:$D$54,'STAGE-STORAGE'!$A$4:$A$54,H2479))</f>
        <v>0</v>
      </c>
    </row>
    <row r="2480" spans="1:9" x14ac:dyDescent="0.25">
      <c r="A2480">
        <v>2477</v>
      </c>
      <c r="B2480" s="132">
        <f t="shared" si="155"/>
        <v>412.66666666666663</v>
      </c>
      <c r="C2480" s="162">
        <f>IF(B2480&lt;(MAX(USER_INPUT!$J$14:$J$2000)),FINTERP(USER_INPUT!$J$14:$J$2000,USER_INPUT!$K$14:$K$2000,HYDROGRAPH!B2480),0)</f>
        <v>0</v>
      </c>
      <c r="D2480" s="132">
        <f t="shared" si="154"/>
        <v>0</v>
      </c>
      <c r="E2480" s="162">
        <f t="shared" si="156"/>
        <v>0</v>
      </c>
      <c r="F2480" s="162">
        <f t="shared" si="157"/>
        <v>0</v>
      </c>
      <c r="G2480" s="162">
        <f>FINTERP(REFERENCE!$W$17:$W$67,REFERENCE!$V$17:$V$67,HYDROGRAPH!F2480)</f>
        <v>0</v>
      </c>
      <c r="H2480" s="132">
        <f>(F2480-G2480)/2*REFERENCE!$P$19</f>
        <v>0</v>
      </c>
      <c r="I2480">
        <f>(FINTERP('STAGE-STORAGE'!$D$4:$D$54,'STAGE-STORAGE'!$A$4:$A$54,H2480))</f>
        <v>0</v>
      </c>
    </row>
    <row r="2481" spans="1:9" x14ac:dyDescent="0.25">
      <c r="A2481">
        <v>2478</v>
      </c>
      <c r="B2481" s="132">
        <f t="shared" si="155"/>
        <v>412.83333333333331</v>
      </c>
      <c r="C2481" s="162">
        <f>IF(B2481&lt;(MAX(USER_INPUT!$J$14:$J$2000)),FINTERP(USER_INPUT!$J$14:$J$2000,USER_INPUT!$K$14:$K$2000,HYDROGRAPH!B2481),0)</f>
        <v>0</v>
      </c>
      <c r="D2481" s="132">
        <f t="shared" si="154"/>
        <v>0</v>
      </c>
      <c r="E2481" s="162">
        <f t="shared" si="156"/>
        <v>0</v>
      </c>
      <c r="F2481" s="162">
        <f t="shared" si="157"/>
        <v>0</v>
      </c>
      <c r="G2481" s="162">
        <f>FINTERP(REFERENCE!$W$17:$W$67,REFERENCE!$V$17:$V$67,HYDROGRAPH!F2481)</f>
        <v>0</v>
      </c>
      <c r="H2481" s="132">
        <f>(F2481-G2481)/2*REFERENCE!$P$19</f>
        <v>0</v>
      </c>
      <c r="I2481">
        <f>(FINTERP('STAGE-STORAGE'!$D$4:$D$54,'STAGE-STORAGE'!$A$4:$A$54,H2481))</f>
        <v>0</v>
      </c>
    </row>
    <row r="2482" spans="1:9" x14ac:dyDescent="0.25">
      <c r="A2482">
        <v>2479</v>
      </c>
      <c r="B2482" s="132">
        <f t="shared" si="155"/>
        <v>413</v>
      </c>
      <c r="C2482" s="162">
        <f>IF(B2482&lt;(MAX(USER_INPUT!$J$14:$J$2000)),FINTERP(USER_INPUT!$J$14:$J$2000,USER_INPUT!$K$14:$K$2000,HYDROGRAPH!B2482),0)</f>
        <v>0</v>
      </c>
      <c r="D2482" s="132">
        <f t="shared" si="154"/>
        <v>0</v>
      </c>
      <c r="E2482" s="162">
        <f t="shared" si="156"/>
        <v>0</v>
      </c>
      <c r="F2482" s="162">
        <f t="shared" si="157"/>
        <v>0</v>
      </c>
      <c r="G2482" s="162">
        <f>FINTERP(REFERENCE!$W$17:$W$67,REFERENCE!$V$17:$V$67,HYDROGRAPH!F2482)</f>
        <v>0</v>
      </c>
      <c r="H2482" s="132">
        <f>(F2482-G2482)/2*REFERENCE!$P$19</f>
        <v>0</v>
      </c>
      <c r="I2482">
        <f>(FINTERP('STAGE-STORAGE'!$D$4:$D$54,'STAGE-STORAGE'!$A$4:$A$54,H2482))</f>
        <v>0</v>
      </c>
    </row>
    <row r="2483" spans="1:9" x14ac:dyDescent="0.25">
      <c r="A2483">
        <v>2480</v>
      </c>
      <c r="B2483" s="132">
        <f t="shared" si="155"/>
        <v>413.16666666666663</v>
      </c>
      <c r="C2483" s="162">
        <f>IF(B2483&lt;(MAX(USER_INPUT!$J$14:$J$2000)),FINTERP(USER_INPUT!$J$14:$J$2000,USER_INPUT!$K$14:$K$2000,HYDROGRAPH!B2483),0)</f>
        <v>0</v>
      </c>
      <c r="D2483" s="132">
        <f t="shared" si="154"/>
        <v>0</v>
      </c>
      <c r="E2483" s="162">
        <f t="shared" si="156"/>
        <v>0</v>
      </c>
      <c r="F2483" s="162">
        <f t="shared" si="157"/>
        <v>0</v>
      </c>
      <c r="G2483" s="162">
        <f>FINTERP(REFERENCE!$W$17:$W$67,REFERENCE!$V$17:$V$67,HYDROGRAPH!F2483)</f>
        <v>0</v>
      </c>
      <c r="H2483" s="132">
        <f>(F2483-G2483)/2*REFERENCE!$P$19</f>
        <v>0</v>
      </c>
      <c r="I2483">
        <f>(FINTERP('STAGE-STORAGE'!$D$4:$D$54,'STAGE-STORAGE'!$A$4:$A$54,H2483))</f>
        <v>0</v>
      </c>
    </row>
    <row r="2484" spans="1:9" x14ac:dyDescent="0.25">
      <c r="A2484">
        <v>2481</v>
      </c>
      <c r="B2484" s="132">
        <f t="shared" si="155"/>
        <v>413.33333333333331</v>
      </c>
      <c r="C2484" s="162">
        <f>IF(B2484&lt;(MAX(USER_INPUT!$J$14:$J$2000)),FINTERP(USER_INPUT!$J$14:$J$2000,USER_INPUT!$K$14:$K$2000,HYDROGRAPH!B2484),0)</f>
        <v>0</v>
      </c>
      <c r="D2484" s="132">
        <f t="shared" si="154"/>
        <v>0</v>
      </c>
      <c r="E2484" s="162">
        <f t="shared" si="156"/>
        <v>0</v>
      </c>
      <c r="F2484" s="162">
        <f t="shared" si="157"/>
        <v>0</v>
      </c>
      <c r="G2484" s="162">
        <f>FINTERP(REFERENCE!$W$17:$W$67,REFERENCE!$V$17:$V$67,HYDROGRAPH!F2484)</f>
        <v>0</v>
      </c>
      <c r="H2484" s="132">
        <f>(F2484-G2484)/2*REFERENCE!$P$19</f>
        <v>0</v>
      </c>
      <c r="I2484">
        <f>(FINTERP('STAGE-STORAGE'!$D$4:$D$54,'STAGE-STORAGE'!$A$4:$A$54,H2484))</f>
        <v>0</v>
      </c>
    </row>
    <row r="2485" spans="1:9" x14ac:dyDescent="0.25">
      <c r="A2485">
        <v>2482</v>
      </c>
      <c r="B2485" s="132">
        <f t="shared" si="155"/>
        <v>413.5</v>
      </c>
      <c r="C2485" s="162">
        <f>IF(B2485&lt;(MAX(USER_INPUT!$J$14:$J$2000)),FINTERP(USER_INPUT!$J$14:$J$2000,USER_INPUT!$K$14:$K$2000,HYDROGRAPH!B2485),0)</f>
        <v>0</v>
      </c>
      <c r="D2485" s="132">
        <f t="shared" si="154"/>
        <v>0</v>
      </c>
      <c r="E2485" s="162">
        <f t="shared" si="156"/>
        <v>0</v>
      </c>
      <c r="F2485" s="162">
        <f t="shared" si="157"/>
        <v>0</v>
      </c>
      <c r="G2485" s="162">
        <f>FINTERP(REFERENCE!$W$17:$W$67,REFERENCE!$V$17:$V$67,HYDROGRAPH!F2485)</f>
        <v>0</v>
      </c>
      <c r="H2485" s="132">
        <f>(F2485-G2485)/2*REFERENCE!$P$19</f>
        <v>0</v>
      </c>
      <c r="I2485">
        <f>(FINTERP('STAGE-STORAGE'!$D$4:$D$54,'STAGE-STORAGE'!$A$4:$A$54,H2485))</f>
        <v>0</v>
      </c>
    </row>
    <row r="2486" spans="1:9" x14ac:dyDescent="0.25">
      <c r="A2486">
        <v>2483</v>
      </c>
      <c r="B2486" s="132">
        <f t="shared" si="155"/>
        <v>413.66666666666663</v>
      </c>
      <c r="C2486" s="162">
        <f>IF(B2486&lt;(MAX(USER_INPUT!$J$14:$J$2000)),FINTERP(USER_INPUT!$J$14:$J$2000,USER_INPUT!$K$14:$K$2000,HYDROGRAPH!B2486),0)</f>
        <v>0</v>
      </c>
      <c r="D2486" s="132">
        <f t="shared" si="154"/>
        <v>0</v>
      </c>
      <c r="E2486" s="162">
        <f t="shared" si="156"/>
        <v>0</v>
      </c>
      <c r="F2486" s="162">
        <f t="shared" si="157"/>
        <v>0</v>
      </c>
      <c r="G2486" s="162">
        <f>FINTERP(REFERENCE!$W$17:$W$67,REFERENCE!$V$17:$V$67,HYDROGRAPH!F2486)</f>
        <v>0</v>
      </c>
      <c r="H2486" s="132">
        <f>(F2486-G2486)/2*REFERENCE!$P$19</f>
        <v>0</v>
      </c>
      <c r="I2486">
        <f>(FINTERP('STAGE-STORAGE'!$D$4:$D$54,'STAGE-STORAGE'!$A$4:$A$54,H2486))</f>
        <v>0</v>
      </c>
    </row>
    <row r="2487" spans="1:9" x14ac:dyDescent="0.25">
      <c r="A2487">
        <v>2484</v>
      </c>
      <c r="B2487" s="132">
        <f t="shared" si="155"/>
        <v>413.83333333333331</v>
      </c>
      <c r="C2487" s="162">
        <f>IF(B2487&lt;(MAX(USER_INPUT!$J$14:$J$2000)),FINTERP(USER_INPUT!$J$14:$J$2000,USER_INPUT!$K$14:$K$2000,HYDROGRAPH!B2487),0)</f>
        <v>0</v>
      </c>
      <c r="D2487" s="132">
        <f t="shared" si="154"/>
        <v>0</v>
      </c>
      <c r="E2487" s="162">
        <f t="shared" si="156"/>
        <v>0</v>
      </c>
      <c r="F2487" s="162">
        <f t="shared" si="157"/>
        <v>0</v>
      </c>
      <c r="G2487" s="162">
        <f>FINTERP(REFERENCE!$W$17:$W$67,REFERENCE!$V$17:$V$67,HYDROGRAPH!F2487)</f>
        <v>0</v>
      </c>
      <c r="H2487" s="132">
        <f>(F2487-G2487)/2*REFERENCE!$P$19</f>
        <v>0</v>
      </c>
      <c r="I2487">
        <f>(FINTERP('STAGE-STORAGE'!$D$4:$D$54,'STAGE-STORAGE'!$A$4:$A$54,H2487))</f>
        <v>0</v>
      </c>
    </row>
    <row r="2488" spans="1:9" x14ac:dyDescent="0.25">
      <c r="A2488">
        <v>2485</v>
      </c>
      <c r="B2488" s="132">
        <f t="shared" si="155"/>
        <v>414</v>
      </c>
      <c r="C2488" s="162">
        <f>IF(B2488&lt;(MAX(USER_INPUT!$J$14:$J$2000)),FINTERP(USER_INPUT!$J$14:$J$2000,USER_INPUT!$K$14:$K$2000,HYDROGRAPH!B2488),0)</f>
        <v>0</v>
      </c>
      <c r="D2488" s="132">
        <f t="shared" si="154"/>
        <v>0</v>
      </c>
      <c r="E2488" s="162">
        <f t="shared" si="156"/>
        <v>0</v>
      </c>
      <c r="F2488" s="162">
        <f t="shared" si="157"/>
        <v>0</v>
      </c>
      <c r="G2488" s="162">
        <f>FINTERP(REFERENCE!$W$17:$W$67,REFERENCE!$V$17:$V$67,HYDROGRAPH!F2488)</f>
        <v>0</v>
      </c>
      <c r="H2488" s="132">
        <f>(F2488-G2488)/2*REFERENCE!$P$19</f>
        <v>0</v>
      </c>
      <c r="I2488">
        <f>(FINTERP('STAGE-STORAGE'!$D$4:$D$54,'STAGE-STORAGE'!$A$4:$A$54,H2488))</f>
        <v>0</v>
      </c>
    </row>
    <row r="2489" spans="1:9" x14ac:dyDescent="0.25">
      <c r="A2489">
        <v>2486</v>
      </c>
      <c r="B2489" s="132">
        <f t="shared" si="155"/>
        <v>414.16666666666663</v>
      </c>
      <c r="C2489" s="162">
        <f>IF(B2489&lt;(MAX(USER_INPUT!$J$14:$J$2000)),FINTERP(USER_INPUT!$J$14:$J$2000,USER_INPUT!$K$14:$K$2000,HYDROGRAPH!B2489),0)</f>
        <v>0</v>
      </c>
      <c r="D2489" s="132">
        <f t="shared" si="154"/>
        <v>0</v>
      </c>
      <c r="E2489" s="162">
        <f t="shared" si="156"/>
        <v>0</v>
      </c>
      <c r="F2489" s="162">
        <f t="shared" si="157"/>
        <v>0</v>
      </c>
      <c r="G2489" s="162">
        <f>FINTERP(REFERENCE!$W$17:$W$67,REFERENCE!$V$17:$V$67,HYDROGRAPH!F2489)</f>
        <v>0</v>
      </c>
      <c r="H2489" s="132">
        <f>(F2489-G2489)/2*REFERENCE!$P$19</f>
        <v>0</v>
      </c>
      <c r="I2489">
        <f>(FINTERP('STAGE-STORAGE'!$D$4:$D$54,'STAGE-STORAGE'!$A$4:$A$54,H2489))</f>
        <v>0</v>
      </c>
    </row>
    <row r="2490" spans="1:9" x14ac:dyDescent="0.25">
      <c r="A2490">
        <v>2487</v>
      </c>
      <c r="B2490" s="132">
        <f t="shared" si="155"/>
        <v>414.33333333333331</v>
      </c>
      <c r="C2490" s="162">
        <f>IF(B2490&lt;(MAX(USER_INPUT!$J$14:$J$2000)),FINTERP(USER_INPUT!$J$14:$J$2000,USER_INPUT!$K$14:$K$2000,HYDROGRAPH!B2490),0)</f>
        <v>0</v>
      </c>
      <c r="D2490" s="132">
        <f t="shared" si="154"/>
        <v>0</v>
      </c>
      <c r="E2490" s="162">
        <f t="shared" si="156"/>
        <v>0</v>
      </c>
      <c r="F2490" s="162">
        <f t="shared" si="157"/>
        <v>0</v>
      </c>
      <c r="G2490" s="162">
        <f>FINTERP(REFERENCE!$W$17:$W$67,REFERENCE!$V$17:$V$67,HYDROGRAPH!F2490)</f>
        <v>0</v>
      </c>
      <c r="H2490" s="132">
        <f>(F2490-G2490)/2*REFERENCE!$P$19</f>
        <v>0</v>
      </c>
      <c r="I2490">
        <f>(FINTERP('STAGE-STORAGE'!$D$4:$D$54,'STAGE-STORAGE'!$A$4:$A$54,H2490))</f>
        <v>0</v>
      </c>
    </row>
    <row r="2491" spans="1:9" x14ac:dyDescent="0.25">
      <c r="A2491">
        <v>2488</v>
      </c>
      <c r="B2491" s="132">
        <f t="shared" si="155"/>
        <v>414.5</v>
      </c>
      <c r="C2491" s="162">
        <f>IF(B2491&lt;(MAX(USER_INPUT!$J$14:$J$2000)),FINTERP(USER_INPUT!$J$14:$J$2000,USER_INPUT!$K$14:$K$2000,HYDROGRAPH!B2491),0)</f>
        <v>0</v>
      </c>
      <c r="D2491" s="132">
        <f t="shared" si="154"/>
        <v>0</v>
      </c>
      <c r="E2491" s="162">
        <f t="shared" si="156"/>
        <v>0</v>
      </c>
      <c r="F2491" s="162">
        <f t="shared" si="157"/>
        <v>0</v>
      </c>
      <c r="G2491" s="162">
        <f>FINTERP(REFERENCE!$W$17:$W$67,REFERENCE!$V$17:$V$67,HYDROGRAPH!F2491)</f>
        <v>0</v>
      </c>
      <c r="H2491" s="132">
        <f>(F2491-G2491)/2*REFERENCE!$P$19</f>
        <v>0</v>
      </c>
      <c r="I2491">
        <f>(FINTERP('STAGE-STORAGE'!$D$4:$D$54,'STAGE-STORAGE'!$A$4:$A$54,H2491))</f>
        <v>0</v>
      </c>
    </row>
    <row r="2492" spans="1:9" x14ac:dyDescent="0.25">
      <c r="A2492">
        <v>2489</v>
      </c>
      <c r="B2492" s="132">
        <f t="shared" si="155"/>
        <v>414.66666666666663</v>
      </c>
      <c r="C2492" s="162">
        <f>IF(B2492&lt;(MAX(USER_INPUT!$J$14:$J$2000)),FINTERP(USER_INPUT!$J$14:$J$2000,USER_INPUT!$K$14:$K$2000,HYDROGRAPH!B2492),0)</f>
        <v>0</v>
      </c>
      <c r="D2492" s="132">
        <f t="shared" si="154"/>
        <v>0</v>
      </c>
      <c r="E2492" s="162">
        <f t="shared" si="156"/>
        <v>0</v>
      </c>
      <c r="F2492" s="162">
        <f t="shared" si="157"/>
        <v>0</v>
      </c>
      <c r="G2492" s="162">
        <f>FINTERP(REFERENCE!$W$17:$W$67,REFERENCE!$V$17:$V$67,HYDROGRAPH!F2492)</f>
        <v>0</v>
      </c>
      <c r="H2492" s="132">
        <f>(F2492-G2492)/2*REFERENCE!$P$19</f>
        <v>0</v>
      </c>
      <c r="I2492">
        <f>(FINTERP('STAGE-STORAGE'!$D$4:$D$54,'STAGE-STORAGE'!$A$4:$A$54,H2492))</f>
        <v>0</v>
      </c>
    </row>
    <row r="2493" spans="1:9" x14ac:dyDescent="0.25">
      <c r="A2493">
        <v>2490</v>
      </c>
      <c r="B2493" s="132">
        <f t="shared" si="155"/>
        <v>414.83333333333331</v>
      </c>
      <c r="C2493" s="162">
        <f>IF(B2493&lt;(MAX(USER_INPUT!$J$14:$J$2000)),FINTERP(USER_INPUT!$J$14:$J$2000,USER_INPUT!$K$14:$K$2000,HYDROGRAPH!B2493),0)</f>
        <v>0</v>
      </c>
      <c r="D2493" s="132">
        <f t="shared" si="154"/>
        <v>0</v>
      </c>
      <c r="E2493" s="162">
        <f t="shared" si="156"/>
        <v>0</v>
      </c>
      <c r="F2493" s="162">
        <f t="shared" si="157"/>
        <v>0</v>
      </c>
      <c r="G2493" s="162">
        <f>FINTERP(REFERENCE!$W$17:$W$67,REFERENCE!$V$17:$V$67,HYDROGRAPH!F2493)</f>
        <v>0</v>
      </c>
      <c r="H2493" s="132">
        <f>(F2493-G2493)/2*REFERENCE!$P$19</f>
        <v>0</v>
      </c>
      <c r="I2493">
        <f>(FINTERP('STAGE-STORAGE'!$D$4:$D$54,'STAGE-STORAGE'!$A$4:$A$54,H2493))</f>
        <v>0</v>
      </c>
    </row>
    <row r="2494" spans="1:9" x14ac:dyDescent="0.25">
      <c r="A2494">
        <v>2491</v>
      </c>
      <c r="B2494" s="132">
        <f t="shared" si="155"/>
        <v>415</v>
      </c>
      <c r="C2494" s="162">
        <f>IF(B2494&lt;(MAX(USER_INPUT!$J$14:$J$2000)),FINTERP(USER_INPUT!$J$14:$J$2000,USER_INPUT!$K$14:$K$2000,HYDROGRAPH!B2494),0)</f>
        <v>0</v>
      </c>
      <c r="D2494" s="132">
        <f t="shared" si="154"/>
        <v>0</v>
      </c>
      <c r="E2494" s="162">
        <f t="shared" si="156"/>
        <v>0</v>
      </c>
      <c r="F2494" s="162">
        <f t="shared" si="157"/>
        <v>0</v>
      </c>
      <c r="G2494" s="162">
        <f>FINTERP(REFERENCE!$W$17:$W$67,REFERENCE!$V$17:$V$67,HYDROGRAPH!F2494)</f>
        <v>0</v>
      </c>
      <c r="H2494" s="132">
        <f>(F2494-G2494)/2*REFERENCE!$P$19</f>
        <v>0</v>
      </c>
      <c r="I2494">
        <f>(FINTERP('STAGE-STORAGE'!$D$4:$D$54,'STAGE-STORAGE'!$A$4:$A$54,H2494))</f>
        <v>0</v>
      </c>
    </row>
    <row r="2495" spans="1:9" x14ac:dyDescent="0.25">
      <c r="A2495">
        <v>2492</v>
      </c>
      <c r="B2495" s="132">
        <f t="shared" si="155"/>
        <v>415.16666666666663</v>
      </c>
      <c r="C2495" s="162">
        <f>IF(B2495&lt;(MAX(USER_INPUT!$J$14:$J$2000)),FINTERP(USER_INPUT!$J$14:$J$2000,USER_INPUT!$K$14:$K$2000,HYDROGRAPH!B2495),0)</f>
        <v>0</v>
      </c>
      <c r="D2495" s="132">
        <f t="shared" si="154"/>
        <v>0</v>
      </c>
      <c r="E2495" s="162">
        <f t="shared" si="156"/>
        <v>0</v>
      </c>
      <c r="F2495" s="162">
        <f t="shared" si="157"/>
        <v>0</v>
      </c>
      <c r="G2495" s="162">
        <f>FINTERP(REFERENCE!$W$17:$W$67,REFERENCE!$V$17:$V$67,HYDROGRAPH!F2495)</f>
        <v>0</v>
      </c>
      <c r="H2495" s="132">
        <f>(F2495-G2495)/2*REFERENCE!$P$19</f>
        <v>0</v>
      </c>
      <c r="I2495">
        <f>(FINTERP('STAGE-STORAGE'!$D$4:$D$54,'STAGE-STORAGE'!$A$4:$A$54,H2495))</f>
        <v>0</v>
      </c>
    </row>
    <row r="2496" spans="1:9" x14ac:dyDescent="0.25">
      <c r="A2496">
        <v>2493</v>
      </c>
      <c r="B2496" s="132">
        <f t="shared" si="155"/>
        <v>415.33333333333331</v>
      </c>
      <c r="C2496" s="162">
        <f>IF(B2496&lt;(MAX(USER_INPUT!$J$14:$J$2000)),FINTERP(USER_INPUT!$J$14:$J$2000,USER_INPUT!$K$14:$K$2000,HYDROGRAPH!B2496),0)</f>
        <v>0</v>
      </c>
      <c r="D2496" s="132">
        <f t="shared" si="154"/>
        <v>0</v>
      </c>
      <c r="E2496" s="162">
        <f t="shared" si="156"/>
        <v>0</v>
      </c>
      <c r="F2496" s="162">
        <f t="shared" si="157"/>
        <v>0</v>
      </c>
      <c r="G2496" s="162">
        <f>FINTERP(REFERENCE!$W$17:$W$67,REFERENCE!$V$17:$V$67,HYDROGRAPH!F2496)</f>
        <v>0</v>
      </c>
      <c r="H2496" s="132">
        <f>(F2496-G2496)/2*REFERENCE!$P$19</f>
        <v>0</v>
      </c>
      <c r="I2496">
        <f>(FINTERP('STAGE-STORAGE'!$D$4:$D$54,'STAGE-STORAGE'!$A$4:$A$54,H2496))</f>
        <v>0</v>
      </c>
    </row>
    <row r="2497" spans="1:9" x14ac:dyDescent="0.25">
      <c r="A2497">
        <v>2494</v>
      </c>
      <c r="B2497" s="132">
        <f t="shared" si="155"/>
        <v>415.5</v>
      </c>
      <c r="C2497" s="162">
        <f>IF(B2497&lt;(MAX(USER_INPUT!$J$14:$J$2000)),FINTERP(USER_INPUT!$J$14:$J$2000,USER_INPUT!$K$14:$K$2000,HYDROGRAPH!B2497),0)</f>
        <v>0</v>
      </c>
      <c r="D2497" s="132">
        <f t="shared" si="154"/>
        <v>0</v>
      </c>
      <c r="E2497" s="162">
        <f t="shared" si="156"/>
        <v>0</v>
      </c>
      <c r="F2497" s="162">
        <f t="shared" si="157"/>
        <v>0</v>
      </c>
      <c r="G2497" s="162">
        <f>FINTERP(REFERENCE!$W$17:$W$67,REFERENCE!$V$17:$V$67,HYDROGRAPH!F2497)</f>
        <v>0</v>
      </c>
      <c r="H2497" s="132">
        <f>(F2497-G2497)/2*REFERENCE!$P$19</f>
        <v>0</v>
      </c>
      <c r="I2497">
        <f>(FINTERP('STAGE-STORAGE'!$D$4:$D$54,'STAGE-STORAGE'!$A$4:$A$54,H2497))</f>
        <v>0</v>
      </c>
    </row>
    <row r="2498" spans="1:9" x14ac:dyDescent="0.25">
      <c r="A2498">
        <v>2495</v>
      </c>
      <c r="B2498" s="132">
        <f t="shared" si="155"/>
        <v>415.66666666666663</v>
      </c>
      <c r="C2498" s="162">
        <f>IF(B2498&lt;(MAX(USER_INPUT!$J$14:$J$2000)),FINTERP(USER_INPUT!$J$14:$J$2000,USER_INPUT!$K$14:$K$2000,HYDROGRAPH!B2498),0)</f>
        <v>0</v>
      </c>
      <c r="D2498" s="132">
        <f t="shared" si="154"/>
        <v>0</v>
      </c>
      <c r="E2498" s="162">
        <f t="shared" si="156"/>
        <v>0</v>
      </c>
      <c r="F2498" s="162">
        <f t="shared" si="157"/>
        <v>0</v>
      </c>
      <c r="G2498" s="162">
        <f>FINTERP(REFERENCE!$W$17:$W$67,REFERENCE!$V$17:$V$67,HYDROGRAPH!F2498)</f>
        <v>0</v>
      </c>
      <c r="H2498" s="132">
        <f>(F2498-G2498)/2*REFERENCE!$P$19</f>
        <v>0</v>
      </c>
      <c r="I2498">
        <f>(FINTERP('STAGE-STORAGE'!$D$4:$D$54,'STAGE-STORAGE'!$A$4:$A$54,H2498))</f>
        <v>0</v>
      </c>
    </row>
    <row r="2499" spans="1:9" x14ac:dyDescent="0.25">
      <c r="A2499">
        <v>2496</v>
      </c>
      <c r="B2499" s="132">
        <f t="shared" si="155"/>
        <v>415.83333333333331</v>
      </c>
      <c r="C2499" s="162">
        <f>IF(B2499&lt;(MAX(USER_INPUT!$J$14:$J$2000)),FINTERP(USER_INPUT!$J$14:$J$2000,USER_INPUT!$K$14:$K$2000,HYDROGRAPH!B2499),0)</f>
        <v>0</v>
      </c>
      <c r="D2499" s="132">
        <f t="shared" si="154"/>
        <v>0</v>
      </c>
      <c r="E2499" s="162">
        <f t="shared" si="156"/>
        <v>0</v>
      </c>
      <c r="F2499" s="162">
        <f t="shared" si="157"/>
        <v>0</v>
      </c>
      <c r="G2499" s="162">
        <f>FINTERP(REFERENCE!$W$17:$W$67,REFERENCE!$V$17:$V$67,HYDROGRAPH!F2499)</f>
        <v>0</v>
      </c>
      <c r="H2499" s="132">
        <f>(F2499-G2499)/2*REFERENCE!$P$19</f>
        <v>0</v>
      </c>
      <c r="I2499">
        <f>(FINTERP('STAGE-STORAGE'!$D$4:$D$54,'STAGE-STORAGE'!$A$4:$A$54,H2499))</f>
        <v>0</v>
      </c>
    </row>
    <row r="2500" spans="1:9" x14ac:dyDescent="0.25">
      <c r="A2500">
        <v>2497</v>
      </c>
      <c r="B2500" s="132">
        <f t="shared" si="155"/>
        <v>416</v>
      </c>
      <c r="C2500" s="162">
        <f>IF(B2500&lt;(MAX(USER_INPUT!$J$14:$J$2000)),FINTERP(USER_INPUT!$J$14:$J$2000,USER_INPUT!$K$14:$K$2000,HYDROGRAPH!B2500),0)</f>
        <v>0</v>
      </c>
      <c r="D2500" s="132">
        <f t="shared" si="154"/>
        <v>0</v>
      </c>
      <c r="E2500" s="162">
        <f t="shared" si="156"/>
        <v>0</v>
      </c>
      <c r="F2500" s="162">
        <f t="shared" si="157"/>
        <v>0</v>
      </c>
      <c r="G2500" s="162">
        <f>FINTERP(REFERENCE!$W$17:$W$67,REFERENCE!$V$17:$V$67,HYDROGRAPH!F2500)</f>
        <v>0</v>
      </c>
      <c r="H2500" s="132">
        <f>(F2500-G2500)/2*REFERENCE!$P$19</f>
        <v>0</v>
      </c>
      <c r="I2500">
        <f>(FINTERP('STAGE-STORAGE'!$D$4:$D$54,'STAGE-STORAGE'!$A$4:$A$54,H2500))</f>
        <v>0</v>
      </c>
    </row>
    <row r="2501" spans="1:9" x14ac:dyDescent="0.25">
      <c r="A2501">
        <v>2498</v>
      </c>
      <c r="B2501" s="132">
        <f t="shared" si="155"/>
        <v>416.16666666666663</v>
      </c>
      <c r="C2501" s="162">
        <f>IF(B2501&lt;(MAX(USER_INPUT!$J$14:$J$2000)),FINTERP(USER_INPUT!$J$14:$J$2000,USER_INPUT!$K$14:$K$2000,HYDROGRAPH!B2501),0)</f>
        <v>0</v>
      </c>
      <c r="D2501" s="132">
        <f t="shared" ref="D2501:D2564" si="158">C2501+C2502</f>
        <v>0</v>
      </c>
      <c r="E2501" s="162">
        <f t="shared" si="156"/>
        <v>0</v>
      </c>
      <c r="F2501" s="162">
        <f t="shared" si="157"/>
        <v>0</v>
      </c>
      <c r="G2501" s="162">
        <f>FINTERP(REFERENCE!$W$17:$W$67,REFERENCE!$V$17:$V$67,HYDROGRAPH!F2501)</f>
        <v>0</v>
      </c>
      <c r="H2501" s="132">
        <f>(F2501-G2501)/2*REFERENCE!$P$19</f>
        <v>0</v>
      </c>
      <c r="I2501">
        <f>(FINTERP('STAGE-STORAGE'!$D$4:$D$54,'STAGE-STORAGE'!$A$4:$A$54,H2501))</f>
        <v>0</v>
      </c>
    </row>
    <row r="2502" spans="1:9" x14ac:dyDescent="0.25">
      <c r="A2502">
        <v>2499</v>
      </c>
      <c r="B2502" s="132">
        <f t="shared" si="155"/>
        <v>416.33333333333331</v>
      </c>
      <c r="C2502" s="162">
        <f>IF(B2502&lt;(MAX(USER_INPUT!$J$14:$J$2000)),FINTERP(USER_INPUT!$J$14:$J$2000,USER_INPUT!$K$14:$K$2000,HYDROGRAPH!B2502),0)</f>
        <v>0</v>
      </c>
      <c r="D2502" s="132">
        <f t="shared" si="158"/>
        <v>0</v>
      </c>
      <c r="E2502" s="162">
        <f t="shared" si="156"/>
        <v>0</v>
      </c>
      <c r="F2502" s="162">
        <f t="shared" si="157"/>
        <v>0</v>
      </c>
      <c r="G2502" s="162">
        <f>FINTERP(REFERENCE!$W$17:$W$67,REFERENCE!$V$17:$V$67,HYDROGRAPH!F2502)</f>
        <v>0</v>
      </c>
      <c r="H2502" s="132">
        <f>(F2502-G2502)/2*REFERENCE!$P$19</f>
        <v>0</v>
      </c>
      <c r="I2502">
        <f>(FINTERP('STAGE-STORAGE'!$D$4:$D$54,'STAGE-STORAGE'!$A$4:$A$54,H2502))</f>
        <v>0</v>
      </c>
    </row>
    <row r="2503" spans="1:9" x14ac:dyDescent="0.25">
      <c r="A2503">
        <v>2500</v>
      </c>
      <c r="B2503" s="132">
        <f t="shared" ref="B2503:B2566" si="159">$B$5*A2502</f>
        <v>416.5</v>
      </c>
      <c r="C2503" s="162">
        <f>IF(B2503&lt;(MAX(USER_INPUT!$J$14:$J$2000)),FINTERP(USER_INPUT!$J$14:$J$2000,USER_INPUT!$K$14:$K$2000,HYDROGRAPH!B2503),0)</f>
        <v>0</v>
      </c>
      <c r="D2503" s="132">
        <f t="shared" si="158"/>
        <v>0</v>
      </c>
      <c r="E2503" s="162">
        <f t="shared" si="156"/>
        <v>0</v>
      </c>
      <c r="F2503" s="162">
        <f t="shared" si="157"/>
        <v>0</v>
      </c>
      <c r="G2503" s="162">
        <f>FINTERP(REFERENCE!$W$17:$W$67,REFERENCE!$V$17:$V$67,HYDROGRAPH!F2503)</f>
        <v>0</v>
      </c>
      <c r="H2503" s="132">
        <f>(F2503-G2503)/2*REFERENCE!$P$19</f>
        <v>0</v>
      </c>
      <c r="I2503">
        <f>(FINTERP('STAGE-STORAGE'!$D$4:$D$54,'STAGE-STORAGE'!$A$4:$A$54,H2503))</f>
        <v>0</v>
      </c>
    </row>
    <row r="2504" spans="1:9" x14ac:dyDescent="0.25">
      <c r="A2504">
        <v>2501</v>
      </c>
      <c r="B2504" s="132">
        <f t="shared" si="159"/>
        <v>416.66666666666663</v>
      </c>
      <c r="C2504" s="162">
        <f>IF(B2504&lt;(MAX(USER_INPUT!$J$14:$J$2000)),FINTERP(USER_INPUT!$J$14:$J$2000,USER_INPUT!$K$14:$K$2000,HYDROGRAPH!B2504),0)</f>
        <v>0</v>
      </c>
      <c r="D2504" s="132">
        <f t="shared" si="158"/>
        <v>0</v>
      </c>
      <c r="E2504" s="162">
        <f t="shared" si="156"/>
        <v>0</v>
      </c>
      <c r="F2504" s="162">
        <f t="shared" si="157"/>
        <v>0</v>
      </c>
      <c r="G2504" s="162">
        <f>FINTERP(REFERENCE!$W$17:$W$67,REFERENCE!$V$17:$V$67,HYDROGRAPH!F2504)</f>
        <v>0</v>
      </c>
      <c r="H2504" s="132">
        <f>(F2504-G2504)/2*REFERENCE!$P$19</f>
        <v>0</v>
      </c>
      <c r="I2504">
        <f>(FINTERP('STAGE-STORAGE'!$D$4:$D$54,'STAGE-STORAGE'!$A$4:$A$54,H2504))</f>
        <v>0</v>
      </c>
    </row>
    <row r="2505" spans="1:9" x14ac:dyDescent="0.25">
      <c r="A2505">
        <v>2502</v>
      </c>
      <c r="B2505" s="132">
        <f t="shared" si="159"/>
        <v>416.83333333333331</v>
      </c>
      <c r="C2505" s="162">
        <f>IF(B2505&lt;(MAX(USER_INPUT!$J$14:$J$2000)),FINTERP(USER_INPUT!$J$14:$J$2000,USER_INPUT!$K$14:$K$2000,HYDROGRAPH!B2505),0)</f>
        <v>0</v>
      </c>
      <c r="D2505" s="132">
        <f t="shared" si="158"/>
        <v>0</v>
      </c>
      <c r="E2505" s="162">
        <f t="shared" ref="E2505:E2568" si="160">F2504-(2*G2504)</f>
        <v>0</v>
      </c>
      <c r="F2505" s="162">
        <f t="shared" ref="F2505:F2568" si="161">D2505+E2505</f>
        <v>0</v>
      </c>
      <c r="G2505" s="162">
        <f>FINTERP(REFERENCE!$W$17:$W$67,REFERENCE!$V$17:$V$67,HYDROGRAPH!F2505)</f>
        <v>0</v>
      </c>
      <c r="H2505" s="132">
        <f>(F2505-G2505)/2*REFERENCE!$P$19</f>
        <v>0</v>
      </c>
      <c r="I2505">
        <f>(FINTERP('STAGE-STORAGE'!$D$4:$D$54,'STAGE-STORAGE'!$A$4:$A$54,H2505))</f>
        <v>0</v>
      </c>
    </row>
    <row r="2506" spans="1:9" x14ac:dyDescent="0.25">
      <c r="A2506">
        <v>2503</v>
      </c>
      <c r="B2506" s="132">
        <f t="shared" si="159"/>
        <v>417</v>
      </c>
      <c r="C2506" s="162">
        <f>IF(B2506&lt;(MAX(USER_INPUT!$J$14:$J$2000)),FINTERP(USER_INPUT!$J$14:$J$2000,USER_INPUT!$K$14:$K$2000,HYDROGRAPH!B2506),0)</f>
        <v>0</v>
      </c>
      <c r="D2506" s="132">
        <f t="shared" si="158"/>
        <v>0</v>
      </c>
      <c r="E2506" s="162">
        <f t="shared" si="160"/>
        <v>0</v>
      </c>
      <c r="F2506" s="162">
        <f t="shared" si="161"/>
        <v>0</v>
      </c>
      <c r="G2506" s="162">
        <f>FINTERP(REFERENCE!$W$17:$W$67,REFERENCE!$V$17:$V$67,HYDROGRAPH!F2506)</f>
        <v>0</v>
      </c>
      <c r="H2506" s="132">
        <f>(F2506-G2506)/2*REFERENCE!$P$19</f>
        <v>0</v>
      </c>
      <c r="I2506">
        <f>(FINTERP('STAGE-STORAGE'!$D$4:$D$54,'STAGE-STORAGE'!$A$4:$A$54,H2506))</f>
        <v>0</v>
      </c>
    </row>
    <row r="2507" spans="1:9" x14ac:dyDescent="0.25">
      <c r="A2507">
        <v>2504</v>
      </c>
      <c r="B2507" s="132">
        <f t="shared" si="159"/>
        <v>417.16666666666663</v>
      </c>
      <c r="C2507" s="162">
        <f>IF(B2507&lt;(MAX(USER_INPUT!$J$14:$J$2000)),FINTERP(USER_INPUT!$J$14:$J$2000,USER_INPUT!$K$14:$K$2000,HYDROGRAPH!B2507),0)</f>
        <v>0</v>
      </c>
      <c r="D2507" s="132">
        <f t="shared" si="158"/>
        <v>0</v>
      </c>
      <c r="E2507" s="162">
        <f t="shared" si="160"/>
        <v>0</v>
      </c>
      <c r="F2507" s="162">
        <f t="shared" si="161"/>
        <v>0</v>
      </c>
      <c r="G2507" s="162">
        <f>FINTERP(REFERENCE!$W$17:$W$67,REFERENCE!$V$17:$V$67,HYDROGRAPH!F2507)</f>
        <v>0</v>
      </c>
      <c r="H2507" s="132">
        <f>(F2507-G2507)/2*REFERENCE!$P$19</f>
        <v>0</v>
      </c>
      <c r="I2507">
        <f>(FINTERP('STAGE-STORAGE'!$D$4:$D$54,'STAGE-STORAGE'!$A$4:$A$54,H2507))</f>
        <v>0</v>
      </c>
    </row>
    <row r="2508" spans="1:9" x14ac:dyDescent="0.25">
      <c r="A2508">
        <v>2505</v>
      </c>
      <c r="B2508" s="132">
        <f t="shared" si="159"/>
        <v>417.33333333333331</v>
      </c>
      <c r="C2508" s="162">
        <f>IF(B2508&lt;(MAX(USER_INPUT!$J$14:$J$2000)),FINTERP(USER_INPUT!$J$14:$J$2000,USER_INPUT!$K$14:$K$2000,HYDROGRAPH!B2508),0)</f>
        <v>0</v>
      </c>
      <c r="D2508" s="132">
        <f t="shared" si="158"/>
        <v>0</v>
      </c>
      <c r="E2508" s="162">
        <f t="shared" si="160"/>
        <v>0</v>
      </c>
      <c r="F2508" s="162">
        <f t="shared" si="161"/>
        <v>0</v>
      </c>
      <c r="G2508" s="162">
        <f>FINTERP(REFERENCE!$W$17:$W$67,REFERENCE!$V$17:$V$67,HYDROGRAPH!F2508)</f>
        <v>0</v>
      </c>
      <c r="H2508" s="132">
        <f>(F2508-G2508)/2*REFERENCE!$P$19</f>
        <v>0</v>
      </c>
      <c r="I2508">
        <f>(FINTERP('STAGE-STORAGE'!$D$4:$D$54,'STAGE-STORAGE'!$A$4:$A$54,H2508))</f>
        <v>0</v>
      </c>
    </row>
    <row r="2509" spans="1:9" x14ac:dyDescent="0.25">
      <c r="A2509">
        <v>2506</v>
      </c>
      <c r="B2509" s="132">
        <f t="shared" si="159"/>
        <v>417.5</v>
      </c>
      <c r="C2509" s="162">
        <f>IF(B2509&lt;(MAX(USER_INPUT!$J$14:$J$2000)),FINTERP(USER_INPUT!$J$14:$J$2000,USER_INPUT!$K$14:$K$2000,HYDROGRAPH!B2509),0)</f>
        <v>0</v>
      </c>
      <c r="D2509" s="132">
        <f t="shared" si="158"/>
        <v>0</v>
      </c>
      <c r="E2509" s="162">
        <f t="shared" si="160"/>
        <v>0</v>
      </c>
      <c r="F2509" s="162">
        <f t="shared" si="161"/>
        <v>0</v>
      </c>
      <c r="G2509" s="162">
        <f>FINTERP(REFERENCE!$W$17:$W$67,REFERENCE!$V$17:$V$67,HYDROGRAPH!F2509)</f>
        <v>0</v>
      </c>
      <c r="H2509" s="132">
        <f>(F2509-G2509)/2*REFERENCE!$P$19</f>
        <v>0</v>
      </c>
      <c r="I2509">
        <f>(FINTERP('STAGE-STORAGE'!$D$4:$D$54,'STAGE-STORAGE'!$A$4:$A$54,H2509))</f>
        <v>0</v>
      </c>
    </row>
    <row r="2510" spans="1:9" x14ac:dyDescent="0.25">
      <c r="A2510">
        <v>2507</v>
      </c>
      <c r="B2510" s="132">
        <f t="shared" si="159"/>
        <v>417.66666666666663</v>
      </c>
      <c r="C2510" s="162">
        <f>IF(B2510&lt;(MAX(USER_INPUT!$J$14:$J$2000)),FINTERP(USER_INPUT!$J$14:$J$2000,USER_INPUT!$K$14:$K$2000,HYDROGRAPH!B2510),0)</f>
        <v>0</v>
      </c>
      <c r="D2510" s="132">
        <f t="shared" si="158"/>
        <v>0</v>
      </c>
      <c r="E2510" s="162">
        <f t="shared" si="160"/>
        <v>0</v>
      </c>
      <c r="F2510" s="162">
        <f t="shared" si="161"/>
        <v>0</v>
      </c>
      <c r="G2510" s="162">
        <f>FINTERP(REFERENCE!$W$17:$W$67,REFERENCE!$V$17:$V$67,HYDROGRAPH!F2510)</f>
        <v>0</v>
      </c>
      <c r="H2510" s="132">
        <f>(F2510-G2510)/2*REFERENCE!$P$19</f>
        <v>0</v>
      </c>
      <c r="I2510">
        <f>(FINTERP('STAGE-STORAGE'!$D$4:$D$54,'STAGE-STORAGE'!$A$4:$A$54,H2510))</f>
        <v>0</v>
      </c>
    </row>
    <row r="2511" spans="1:9" x14ac:dyDescent="0.25">
      <c r="A2511">
        <v>2508</v>
      </c>
      <c r="B2511" s="132">
        <f t="shared" si="159"/>
        <v>417.83333333333331</v>
      </c>
      <c r="C2511" s="162">
        <f>IF(B2511&lt;(MAX(USER_INPUT!$J$14:$J$2000)),FINTERP(USER_INPUT!$J$14:$J$2000,USER_INPUT!$K$14:$K$2000,HYDROGRAPH!B2511),0)</f>
        <v>0</v>
      </c>
      <c r="D2511" s="132">
        <f t="shared" si="158"/>
        <v>0</v>
      </c>
      <c r="E2511" s="162">
        <f t="shared" si="160"/>
        <v>0</v>
      </c>
      <c r="F2511" s="162">
        <f t="shared" si="161"/>
        <v>0</v>
      </c>
      <c r="G2511" s="162">
        <f>FINTERP(REFERENCE!$W$17:$W$67,REFERENCE!$V$17:$V$67,HYDROGRAPH!F2511)</f>
        <v>0</v>
      </c>
      <c r="H2511" s="132">
        <f>(F2511-G2511)/2*REFERENCE!$P$19</f>
        <v>0</v>
      </c>
      <c r="I2511">
        <f>(FINTERP('STAGE-STORAGE'!$D$4:$D$54,'STAGE-STORAGE'!$A$4:$A$54,H2511))</f>
        <v>0</v>
      </c>
    </row>
    <row r="2512" spans="1:9" x14ac:dyDescent="0.25">
      <c r="A2512">
        <v>2509</v>
      </c>
      <c r="B2512" s="132">
        <f t="shared" si="159"/>
        <v>418</v>
      </c>
      <c r="C2512" s="162">
        <f>IF(B2512&lt;(MAX(USER_INPUT!$J$14:$J$2000)),FINTERP(USER_INPUT!$J$14:$J$2000,USER_INPUT!$K$14:$K$2000,HYDROGRAPH!B2512),0)</f>
        <v>0</v>
      </c>
      <c r="D2512" s="132">
        <f t="shared" si="158"/>
        <v>0</v>
      </c>
      <c r="E2512" s="162">
        <f t="shared" si="160"/>
        <v>0</v>
      </c>
      <c r="F2512" s="162">
        <f t="shared" si="161"/>
        <v>0</v>
      </c>
      <c r="G2512" s="162">
        <f>FINTERP(REFERENCE!$W$17:$W$67,REFERENCE!$V$17:$V$67,HYDROGRAPH!F2512)</f>
        <v>0</v>
      </c>
      <c r="H2512" s="132">
        <f>(F2512-G2512)/2*REFERENCE!$P$19</f>
        <v>0</v>
      </c>
      <c r="I2512">
        <f>(FINTERP('STAGE-STORAGE'!$D$4:$D$54,'STAGE-STORAGE'!$A$4:$A$54,H2512))</f>
        <v>0</v>
      </c>
    </row>
    <row r="2513" spans="1:9" x14ac:dyDescent="0.25">
      <c r="A2513">
        <v>2510</v>
      </c>
      <c r="B2513" s="132">
        <f t="shared" si="159"/>
        <v>418.16666666666663</v>
      </c>
      <c r="C2513" s="162">
        <f>IF(B2513&lt;(MAX(USER_INPUT!$J$14:$J$2000)),FINTERP(USER_INPUT!$J$14:$J$2000,USER_INPUT!$K$14:$K$2000,HYDROGRAPH!B2513),0)</f>
        <v>0</v>
      </c>
      <c r="D2513" s="132">
        <f t="shared" si="158"/>
        <v>0</v>
      </c>
      <c r="E2513" s="162">
        <f t="shared" si="160"/>
        <v>0</v>
      </c>
      <c r="F2513" s="162">
        <f t="shared" si="161"/>
        <v>0</v>
      </c>
      <c r="G2513" s="162">
        <f>FINTERP(REFERENCE!$W$17:$W$67,REFERENCE!$V$17:$V$67,HYDROGRAPH!F2513)</f>
        <v>0</v>
      </c>
      <c r="H2513" s="132">
        <f>(F2513-G2513)/2*REFERENCE!$P$19</f>
        <v>0</v>
      </c>
      <c r="I2513">
        <f>(FINTERP('STAGE-STORAGE'!$D$4:$D$54,'STAGE-STORAGE'!$A$4:$A$54,H2513))</f>
        <v>0</v>
      </c>
    </row>
    <row r="2514" spans="1:9" x14ac:dyDescent="0.25">
      <c r="A2514">
        <v>2511</v>
      </c>
      <c r="B2514" s="132">
        <f t="shared" si="159"/>
        <v>418.33333333333331</v>
      </c>
      <c r="C2514" s="162">
        <f>IF(B2514&lt;(MAX(USER_INPUT!$J$14:$J$2000)),FINTERP(USER_INPUT!$J$14:$J$2000,USER_INPUT!$K$14:$K$2000,HYDROGRAPH!B2514),0)</f>
        <v>0</v>
      </c>
      <c r="D2514" s="132">
        <f t="shared" si="158"/>
        <v>0</v>
      </c>
      <c r="E2514" s="162">
        <f t="shared" si="160"/>
        <v>0</v>
      </c>
      <c r="F2514" s="162">
        <f t="shared" si="161"/>
        <v>0</v>
      </c>
      <c r="G2514" s="162">
        <f>FINTERP(REFERENCE!$W$17:$W$67,REFERENCE!$V$17:$V$67,HYDROGRAPH!F2514)</f>
        <v>0</v>
      </c>
      <c r="H2514" s="132">
        <f>(F2514-G2514)/2*REFERENCE!$P$19</f>
        <v>0</v>
      </c>
      <c r="I2514">
        <f>(FINTERP('STAGE-STORAGE'!$D$4:$D$54,'STAGE-STORAGE'!$A$4:$A$54,H2514))</f>
        <v>0</v>
      </c>
    </row>
    <row r="2515" spans="1:9" x14ac:dyDescent="0.25">
      <c r="A2515">
        <v>2512</v>
      </c>
      <c r="B2515" s="132">
        <f t="shared" si="159"/>
        <v>418.5</v>
      </c>
      <c r="C2515" s="162">
        <f>IF(B2515&lt;(MAX(USER_INPUT!$J$14:$J$2000)),FINTERP(USER_INPUT!$J$14:$J$2000,USER_INPUT!$K$14:$K$2000,HYDROGRAPH!B2515),0)</f>
        <v>0</v>
      </c>
      <c r="D2515" s="132">
        <f t="shared" si="158"/>
        <v>0</v>
      </c>
      <c r="E2515" s="162">
        <f t="shared" si="160"/>
        <v>0</v>
      </c>
      <c r="F2515" s="162">
        <f t="shared" si="161"/>
        <v>0</v>
      </c>
      <c r="G2515" s="162">
        <f>FINTERP(REFERENCE!$W$17:$W$67,REFERENCE!$V$17:$V$67,HYDROGRAPH!F2515)</f>
        <v>0</v>
      </c>
      <c r="H2515" s="132">
        <f>(F2515-G2515)/2*REFERENCE!$P$19</f>
        <v>0</v>
      </c>
      <c r="I2515">
        <f>(FINTERP('STAGE-STORAGE'!$D$4:$D$54,'STAGE-STORAGE'!$A$4:$A$54,H2515))</f>
        <v>0</v>
      </c>
    </row>
    <row r="2516" spans="1:9" x14ac:dyDescent="0.25">
      <c r="A2516">
        <v>2513</v>
      </c>
      <c r="B2516" s="132">
        <f t="shared" si="159"/>
        <v>418.66666666666663</v>
      </c>
      <c r="C2516" s="162">
        <f>IF(B2516&lt;(MAX(USER_INPUT!$J$14:$J$2000)),FINTERP(USER_INPUT!$J$14:$J$2000,USER_INPUT!$K$14:$K$2000,HYDROGRAPH!B2516),0)</f>
        <v>0</v>
      </c>
      <c r="D2516" s="132">
        <f t="shared" si="158"/>
        <v>0</v>
      </c>
      <c r="E2516" s="162">
        <f t="shared" si="160"/>
        <v>0</v>
      </c>
      <c r="F2516" s="162">
        <f t="shared" si="161"/>
        <v>0</v>
      </c>
      <c r="G2516" s="162">
        <f>FINTERP(REFERENCE!$W$17:$W$67,REFERENCE!$V$17:$V$67,HYDROGRAPH!F2516)</f>
        <v>0</v>
      </c>
      <c r="H2516" s="132">
        <f>(F2516-G2516)/2*REFERENCE!$P$19</f>
        <v>0</v>
      </c>
      <c r="I2516">
        <f>(FINTERP('STAGE-STORAGE'!$D$4:$D$54,'STAGE-STORAGE'!$A$4:$A$54,H2516))</f>
        <v>0</v>
      </c>
    </row>
    <row r="2517" spans="1:9" x14ac:dyDescent="0.25">
      <c r="A2517">
        <v>2514</v>
      </c>
      <c r="B2517" s="132">
        <f t="shared" si="159"/>
        <v>418.83333333333331</v>
      </c>
      <c r="C2517" s="162">
        <f>IF(B2517&lt;(MAX(USER_INPUT!$J$14:$J$2000)),FINTERP(USER_INPUT!$J$14:$J$2000,USER_INPUT!$K$14:$K$2000,HYDROGRAPH!B2517),0)</f>
        <v>0</v>
      </c>
      <c r="D2517" s="132">
        <f t="shared" si="158"/>
        <v>0</v>
      </c>
      <c r="E2517" s="162">
        <f t="shared" si="160"/>
        <v>0</v>
      </c>
      <c r="F2517" s="162">
        <f t="shared" si="161"/>
        <v>0</v>
      </c>
      <c r="G2517" s="162">
        <f>FINTERP(REFERENCE!$W$17:$W$67,REFERENCE!$V$17:$V$67,HYDROGRAPH!F2517)</f>
        <v>0</v>
      </c>
      <c r="H2517" s="132">
        <f>(F2517-G2517)/2*REFERENCE!$P$19</f>
        <v>0</v>
      </c>
      <c r="I2517">
        <f>(FINTERP('STAGE-STORAGE'!$D$4:$D$54,'STAGE-STORAGE'!$A$4:$A$54,H2517))</f>
        <v>0</v>
      </c>
    </row>
    <row r="2518" spans="1:9" x14ac:dyDescent="0.25">
      <c r="A2518">
        <v>2515</v>
      </c>
      <c r="B2518" s="132">
        <f t="shared" si="159"/>
        <v>419</v>
      </c>
      <c r="C2518" s="162">
        <f>IF(B2518&lt;(MAX(USER_INPUT!$J$14:$J$2000)),FINTERP(USER_INPUT!$J$14:$J$2000,USER_INPUT!$K$14:$K$2000,HYDROGRAPH!B2518),0)</f>
        <v>0</v>
      </c>
      <c r="D2518" s="132">
        <f t="shared" si="158"/>
        <v>0</v>
      </c>
      <c r="E2518" s="162">
        <f t="shared" si="160"/>
        <v>0</v>
      </c>
      <c r="F2518" s="162">
        <f t="shared" si="161"/>
        <v>0</v>
      </c>
      <c r="G2518" s="162">
        <f>FINTERP(REFERENCE!$W$17:$W$67,REFERENCE!$V$17:$V$67,HYDROGRAPH!F2518)</f>
        <v>0</v>
      </c>
      <c r="H2518" s="132">
        <f>(F2518-G2518)/2*REFERENCE!$P$19</f>
        <v>0</v>
      </c>
      <c r="I2518">
        <f>(FINTERP('STAGE-STORAGE'!$D$4:$D$54,'STAGE-STORAGE'!$A$4:$A$54,H2518))</f>
        <v>0</v>
      </c>
    </row>
    <row r="2519" spans="1:9" x14ac:dyDescent="0.25">
      <c r="A2519">
        <v>2516</v>
      </c>
      <c r="B2519" s="132">
        <f t="shared" si="159"/>
        <v>419.16666666666663</v>
      </c>
      <c r="C2519" s="162">
        <f>IF(B2519&lt;(MAX(USER_INPUT!$J$14:$J$2000)),FINTERP(USER_INPUT!$J$14:$J$2000,USER_INPUT!$K$14:$K$2000,HYDROGRAPH!B2519),0)</f>
        <v>0</v>
      </c>
      <c r="D2519" s="132">
        <f t="shared" si="158"/>
        <v>0</v>
      </c>
      <c r="E2519" s="162">
        <f t="shared" si="160"/>
        <v>0</v>
      </c>
      <c r="F2519" s="162">
        <f t="shared" si="161"/>
        <v>0</v>
      </c>
      <c r="G2519" s="162">
        <f>FINTERP(REFERENCE!$W$17:$W$67,REFERENCE!$V$17:$V$67,HYDROGRAPH!F2519)</f>
        <v>0</v>
      </c>
      <c r="H2519" s="132">
        <f>(F2519-G2519)/2*REFERENCE!$P$19</f>
        <v>0</v>
      </c>
      <c r="I2519">
        <f>(FINTERP('STAGE-STORAGE'!$D$4:$D$54,'STAGE-STORAGE'!$A$4:$A$54,H2519))</f>
        <v>0</v>
      </c>
    </row>
    <row r="2520" spans="1:9" x14ac:dyDescent="0.25">
      <c r="A2520">
        <v>2517</v>
      </c>
      <c r="B2520" s="132">
        <f t="shared" si="159"/>
        <v>419.33333333333331</v>
      </c>
      <c r="C2520" s="162">
        <f>IF(B2520&lt;(MAX(USER_INPUT!$J$14:$J$2000)),FINTERP(USER_INPUT!$J$14:$J$2000,USER_INPUT!$K$14:$K$2000,HYDROGRAPH!B2520),0)</f>
        <v>0</v>
      </c>
      <c r="D2520" s="132">
        <f t="shared" si="158"/>
        <v>0</v>
      </c>
      <c r="E2520" s="162">
        <f t="shared" si="160"/>
        <v>0</v>
      </c>
      <c r="F2520" s="162">
        <f t="shared" si="161"/>
        <v>0</v>
      </c>
      <c r="G2520" s="162">
        <f>FINTERP(REFERENCE!$W$17:$W$67,REFERENCE!$V$17:$V$67,HYDROGRAPH!F2520)</f>
        <v>0</v>
      </c>
      <c r="H2520" s="132">
        <f>(F2520-G2520)/2*REFERENCE!$P$19</f>
        <v>0</v>
      </c>
      <c r="I2520">
        <f>(FINTERP('STAGE-STORAGE'!$D$4:$D$54,'STAGE-STORAGE'!$A$4:$A$54,H2520))</f>
        <v>0</v>
      </c>
    </row>
    <row r="2521" spans="1:9" x14ac:dyDescent="0.25">
      <c r="A2521">
        <v>2518</v>
      </c>
      <c r="B2521" s="132">
        <f t="shared" si="159"/>
        <v>419.5</v>
      </c>
      <c r="C2521" s="162">
        <f>IF(B2521&lt;(MAX(USER_INPUT!$J$14:$J$2000)),FINTERP(USER_INPUT!$J$14:$J$2000,USER_INPUT!$K$14:$K$2000,HYDROGRAPH!B2521),0)</f>
        <v>0</v>
      </c>
      <c r="D2521" s="132">
        <f t="shared" si="158"/>
        <v>0</v>
      </c>
      <c r="E2521" s="162">
        <f t="shared" si="160"/>
        <v>0</v>
      </c>
      <c r="F2521" s="162">
        <f t="shared" si="161"/>
        <v>0</v>
      </c>
      <c r="G2521" s="162">
        <f>FINTERP(REFERENCE!$W$17:$W$67,REFERENCE!$V$17:$V$67,HYDROGRAPH!F2521)</f>
        <v>0</v>
      </c>
      <c r="H2521" s="132">
        <f>(F2521-G2521)/2*REFERENCE!$P$19</f>
        <v>0</v>
      </c>
      <c r="I2521">
        <f>(FINTERP('STAGE-STORAGE'!$D$4:$D$54,'STAGE-STORAGE'!$A$4:$A$54,H2521))</f>
        <v>0</v>
      </c>
    </row>
    <row r="2522" spans="1:9" x14ac:dyDescent="0.25">
      <c r="A2522">
        <v>2519</v>
      </c>
      <c r="B2522" s="132">
        <f t="shared" si="159"/>
        <v>419.66666666666663</v>
      </c>
      <c r="C2522" s="162">
        <f>IF(B2522&lt;(MAX(USER_INPUT!$J$14:$J$2000)),FINTERP(USER_INPUT!$J$14:$J$2000,USER_INPUT!$K$14:$K$2000,HYDROGRAPH!B2522),0)</f>
        <v>0</v>
      </c>
      <c r="D2522" s="132">
        <f t="shared" si="158"/>
        <v>0</v>
      </c>
      <c r="E2522" s="162">
        <f t="shared" si="160"/>
        <v>0</v>
      </c>
      <c r="F2522" s="162">
        <f t="shared" si="161"/>
        <v>0</v>
      </c>
      <c r="G2522" s="162">
        <f>FINTERP(REFERENCE!$W$17:$W$67,REFERENCE!$V$17:$V$67,HYDROGRAPH!F2522)</f>
        <v>0</v>
      </c>
      <c r="H2522" s="132">
        <f>(F2522-G2522)/2*REFERENCE!$P$19</f>
        <v>0</v>
      </c>
      <c r="I2522">
        <f>(FINTERP('STAGE-STORAGE'!$D$4:$D$54,'STAGE-STORAGE'!$A$4:$A$54,H2522))</f>
        <v>0</v>
      </c>
    </row>
    <row r="2523" spans="1:9" x14ac:dyDescent="0.25">
      <c r="A2523">
        <v>2520</v>
      </c>
      <c r="B2523" s="132">
        <f t="shared" si="159"/>
        <v>419.83333333333331</v>
      </c>
      <c r="C2523" s="162">
        <f>IF(B2523&lt;(MAX(USER_INPUT!$J$14:$J$2000)),FINTERP(USER_INPUT!$J$14:$J$2000,USER_INPUT!$K$14:$K$2000,HYDROGRAPH!B2523),0)</f>
        <v>0</v>
      </c>
      <c r="D2523" s="132">
        <f t="shared" si="158"/>
        <v>0</v>
      </c>
      <c r="E2523" s="162">
        <f t="shared" si="160"/>
        <v>0</v>
      </c>
      <c r="F2523" s="162">
        <f t="shared" si="161"/>
        <v>0</v>
      </c>
      <c r="G2523" s="162">
        <f>FINTERP(REFERENCE!$W$17:$W$67,REFERENCE!$V$17:$V$67,HYDROGRAPH!F2523)</f>
        <v>0</v>
      </c>
      <c r="H2523" s="132">
        <f>(F2523-G2523)/2*REFERENCE!$P$19</f>
        <v>0</v>
      </c>
      <c r="I2523">
        <f>(FINTERP('STAGE-STORAGE'!$D$4:$D$54,'STAGE-STORAGE'!$A$4:$A$54,H2523))</f>
        <v>0</v>
      </c>
    </row>
    <row r="2524" spans="1:9" x14ac:dyDescent="0.25">
      <c r="A2524">
        <v>2521</v>
      </c>
      <c r="B2524" s="132">
        <f t="shared" si="159"/>
        <v>420</v>
      </c>
      <c r="C2524" s="162">
        <f>IF(B2524&lt;(MAX(USER_INPUT!$J$14:$J$2000)),FINTERP(USER_INPUT!$J$14:$J$2000,USER_INPUT!$K$14:$K$2000,HYDROGRAPH!B2524),0)</f>
        <v>0</v>
      </c>
      <c r="D2524" s="132">
        <f t="shared" si="158"/>
        <v>0</v>
      </c>
      <c r="E2524" s="162">
        <f t="shared" si="160"/>
        <v>0</v>
      </c>
      <c r="F2524" s="162">
        <f t="shared" si="161"/>
        <v>0</v>
      </c>
      <c r="G2524" s="162">
        <f>FINTERP(REFERENCE!$W$17:$W$67,REFERENCE!$V$17:$V$67,HYDROGRAPH!F2524)</f>
        <v>0</v>
      </c>
      <c r="H2524" s="132">
        <f>(F2524-G2524)/2*REFERENCE!$P$19</f>
        <v>0</v>
      </c>
      <c r="I2524">
        <f>(FINTERP('STAGE-STORAGE'!$D$4:$D$54,'STAGE-STORAGE'!$A$4:$A$54,H2524))</f>
        <v>0</v>
      </c>
    </row>
    <row r="2525" spans="1:9" x14ac:dyDescent="0.25">
      <c r="A2525">
        <v>2522</v>
      </c>
      <c r="B2525" s="132">
        <f t="shared" si="159"/>
        <v>420.16666666666663</v>
      </c>
      <c r="C2525" s="162">
        <f>IF(B2525&lt;(MAX(USER_INPUT!$J$14:$J$2000)),FINTERP(USER_INPUT!$J$14:$J$2000,USER_INPUT!$K$14:$K$2000,HYDROGRAPH!B2525),0)</f>
        <v>0</v>
      </c>
      <c r="D2525" s="132">
        <f t="shared" si="158"/>
        <v>0</v>
      </c>
      <c r="E2525" s="162">
        <f t="shared" si="160"/>
        <v>0</v>
      </c>
      <c r="F2525" s="162">
        <f t="shared" si="161"/>
        <v>0</v>
      </c>
      <c r="G2525" s="162">
        <f>FINTERP(REFERENCE!$W$17:$W$67,REFERENCE!$V$17:$V$67,HYDROGRAPH!F2525)</f>
        <v>0</v>
      </c>
      <c r="H2525" s="132">
        <f>(F2525-G2525)/2*REFERENCE!$P$19</f>
        <v>0</v>
      </c>
      <c r="I2525">
        <f>(FINTERP('STAGE-STORAGE'!$D$4:$D$54,'STAGE-STORAGE'!$A$4:$A$54,H2525))</f>
        <v>0</v>
      </c>
    </row>
    <row r="2526" spans="1:9" x14ac:dyDescent="0.25">
      <c r="A2526">
        <v>2523</v>
      </c>
      <c r="B2526" s="132">
        <f t="shared" si="159"/>
        <v>420.33333333333331</v>
      </c>
      <c r="C2526" s="162">
        <f>IF(B2526&lt;(MAX(USER_INPUT!$J$14:$J$2000)),FINTERP(USER_INPUT!$J$14:$J$2000,USER_INPUT!$K$14:$K$2000,HYDROGRAPH!B2526),0)</f>
        <v>0</v>
      </c>
      <c r="D2526" s="132">
        <f t="shared" si="158"/>
        <v>0</v>
      </c>
      <c r="E2526" s="162">
        <f t="shared" si="160"/>
        <v>0</v>
      </c>
      <c r="F2526" s="162">
        <f t="shared" si="161"/>
        <v>0</v>
      </c>
      <c r="G2526" s="162">
        <f>FINTERP(REFERENCE!$W$17:$W$67,REFERENCE!$V$17:$V$67,HYDROGRAPH!F2526)</f>
        <v>0</v>
      </c>
      <c r="H2526" s="132">
        <f>(F2526-G2526)/2*REFERENCE!$P$19</f>
        <v>0</v>
      </c>
      <c r="I2526">
        <f>(FINTERP('STAGE-STORAGE'!$D$4:$D$54,'STAGE-STORAGE'!$A$4:$A$54,H2526))</f>
        <v>0</v>
      </c>
    </row>
    <row r="2527" spans="1:9" x14ac:dyDescent="0.25">
      <c r="A2527">
        <v>2524</v>
      </c>
      <c r="B2527" s="132">
        <f t="shared" si="159"/>
        <v>420.5</v>
      </c>
      <c r="C2527" s="162">
        <f>IF(B2527&lt;(MAX(USER_INPUT!$J$14:$J$2000)),FINTERP(USER_INPUT!$J$14:$J$2000,USER_INPUT!$K$14:$K$2000,HYDROGRAPH!B2527),0)</f>
        <v>0</v>
      </c>
      <c r="D2527" s="132">
        <f t="shared" si="158"/>
        <v>0</v>
      </c>
      <c r="E2527" s="162">
        <f t="shared" si="160"/>
        <v>0</v>
      </c>
      <c r="F2527" s="162">
        <f t="shared" si="161"/>
        <v>0</v>
      </c>
      <c r="G2527" s="162">
        <f>FINTERP(REFERENCE!$W$17:$W$67,REFERENCE!$V$17:$V$67,HYDROGRAPH!F2527)</f>
        <v>0</v>
      </c>
      <c r="H2527" s="132">
        <f>(F2527-G2527)/2*REFERENCE!$P$19</f>
        <v>0</v>
      </c>
      <c r="I2527">
        <f>(FINTERP('STAGE-STORAGE'!$D$4:$D$54,'STAGE-STORAGE'!$A$4:$A$54,H2527))</f>
        <v>0</v>
      </c>
    </row>
    <row r="2528" spans="1:9" x14ac:dyDescent="0.25">
      <c r="A2528">
        <v>2525</v>
      </c>
      <c r="B2528" s="132">
        <f t="shared" si="159"/>
        <v>420.66666666666663</v>
      </c>
      <c r="C2528" s="162">
        <f>IF(B2528&lt;(MAX(USER_INPUT!$J$14:$J$2000)),FINTERP(USER_INPUT!$J$14:$J$2000,USER_INPUT!$K$14:$K$2000,HYDROGRAPH!B2528),0)</f>
        <v>0</v>
      </c>
      <c r="D2528" s="132">
        <f t="shared" si="158"/>
        <v>0</v>
      </c>
      <c r="E2528" s="162">
        <f t="shared" si="160"/>
        <v>0</v>
      </c>
      <c r="F2528" s="162">
        <f t="shared" si="161"/>
        <v>0</v>
      </c>
      <c r="G2528" s="162">
        <f>FINTERP(REFERENCE!$W$17:$W$67,REFERENCE!$V$17:$V$67,HYDROGRAPH!F2528)</f>
        <v>0</v>
      </c>
      <c r="H2528" s="132">
        <f>(F2528-G2528)/2*REFERENCE!$P$19</f>
        <v>0</v>
      </c>
      <c r="I2528">
        <f>(FINTERP('STAGE-STORAGE'!$D$4:$D$54,'STAGE-STORAGE'!$A$4:$A$54,H2528))</f>
        <v>0</v>
      </c>
    </row>
    <row r="2529" spans="1:9" x14ac:dyDescent="0.25">
      <c r="A2529">
        <v>2526</v>
      </c>
      <c r="B2529" s="132">
        <f t="shared" si="159"/>
        <v>420.83333333333331</v>
      </c>
      <c r="C2529" s="162">
        <f>IF(B2529&lt;(MAX(USER_INPUT!$J$14:$J$2000)),FINTERP(USER_INPUT!$J$14:$J$2000,USER_INPUT!$K$14:$K$2000,HYDROGRAPH!B2529),0)</f>
        <v>0</v>
      </c>
      <c r="D2529" s="132">
        <f t="shared" si="158"/>
        <v>0</v>
      </c>
      <c r="E2529" s="162">
        <f t="shared" si="160"/>
        <v>0</v>
      </c>
      <c r="F2529" s="162">
        <f t="shared" si="161"/>
        <v>0</v>
      </c>
      <c r="G2529" s="162">
        <f>FINTERP(REFERENCE!$W$17:$W$67,REFERENCE!$V$17:$V$67,HYDROGRAPH!F2529)</f>
        <v>0</v>
      </c>
      <c r="H2529" s="132">
        <f>(F2529-G2529)/2*REFERENCE!$P$19</f>
        <v>0</v>
      </c>
      <c r="I2529">
        <f>(FINTERP('STAGE-STORAGE'!$D$4:$D$54,'STAGE-STORAGE'!$A$4:$A$54,H2529))</f>
        <v>0</v>
      </c>
    </row>
    <row r="2530" spans="1:9" x14ac:dyDescent="0.25">
      <c r="A2530">
        <v>2527</v>
      </c>
      <c r="B2530" s="132">
        <f t="shared" si="159"/>
        <v>421</v>
      </c>
      <c r="C2530" s="162">
        <f>IF(B2530&lt;(MAX(USER_INPUT!$J$14:$J$2000)),FINTERP(USER_INPUT!$J$14:$J$2000,USER_INPUT!$K$14:$K$2000,HYDROGRAPH!B2530),0)</f>
        <v>0</v>
      </c>
      <c r="D2530" s="132">
        <f t="shared" si="158"/>
        <v>0</v>
      </c>
      <c r="E2530" s="162">
        <f t="shared" si="160"/>
        <v>0</v>
      </c>
      <c r="F2530" s="162">
        <f t="shared" si="161"/>
        <v>0</v>
      </c>
      <c r="G2530" s="162">
        <f>FINTERP(REFERENCE!$W$17:$W$67,REFERENCE!$V$17:$V$67,HYDROGRAPH!F2530)</f>
        <v>0</v>
      </c>
      <c r="H2530" s="132">
        <f>(F2530-G2530)/2*REFERENCE!$P$19</f>
        <v>0</v>
      </c>
      <c r="I2530">
        <f>(FINTERP('STAGE-STORAGE'!$D$4:$D$54,'STAGE-STORAGE'!$A$4:$A$54,H2530))</f>
        <v>0</v>
      </c>
    </row>
    <row r="2531" spans="1:9" x14ac:dyDescent="0.25">
      <c r="A2531">
        <v>2528</v>
      </c>
      <c r="B2531" s="132">
        <f t="shared" si="159"/>
        <v>421.16666666666663</v>
      </c>
      <c r="C2531" s="162">
        <f>IF(B2531&lt;(MAX(USER_INPUT!$J$14:$J$2000)),FINTERP(USER_INPUT!$J$14:$J$2000,USER_INPUT!$K$14:$K$2000,HYDROGRAPH!B2531),0)</f>
        <v>0</v>
      </c>
      <c r="D2531" s="132">
        <f t="shared" si="158"/>
        <v>0</v>
      </c>
      <c r="E2531" s="162">
        <f t="shared" si="160"/>
        <v>0</v>
      </c>
      <c r="F2531" s="162">
        <f t="shared" si="161"/>
        <v>0</v>
      </c>
      <c r="G2531" s="162">
        <f>FINTERP(REFERENCE!$W$17:$W$67,REFERENCE!$V$17:$V$67,HYDROGRAPH!F2531)</f>
        <v>0</v>
      </c>
      <c r="H2531" s="132">
        <f>(F2531-G2531)/2*REFERENCE!$P$19</f>
        <v>0</v>
      </c>
      <c r="I2531">
        <f>(FINTERP('STAGE-STORAGE'!$D$4:$D$54,'STAGE-STORAGE'!$A$4:$A$54,H2531))</f>
        <v>0</v>
      </c>
    </row>
    <row r="2532" spans="1:9" x14ac:dyDescent="0.25">
      <c r="A2532">
        <v>2529</v>
      </c>
      <c r="B2532" s="132">
        <f t="shared" si="159"/>
        <v>421.33333333333331</v>
      </c>
      <c r="C2532" s="162">
        <f>IF(B2532&lt;(MAX(USER_INPUT!$J$14:$J$2000)),FINTERP(USER_INPUT!$J$14:$J$2000,USER_INPUT!$K$14:$K$2000,HYDROGRAPH!B2532),0)</f>
        <v>0</v>
      </c>
      <c r="D2532" s="132">
        <f t="shared" si="158"/>
        <v>0</v>
      </c>
      <c r="E2532" s="162">
        <f t="shared" si="160"/>
        <v>0</v>
      </c>
      <c r="F2532" s="162">
        <f t="shared" si="161"/>
        <v>0</v>
      </c>
      <c r="G2532" s="162">
        <f>FINTERP(REFERENCE!$W$17:$W$67,REFERENCE!$V$17:$V$67,HYDROGRAPH!F2532)</f>
        <v>0</v>
      </c>
      <c r="H2532" s="132">
        <f>(F2532-G2532)/2*REFERENCE!$P$19</f>
        <v>0</v>
      </c>
      <c r="I2532">
        <f>(FINTERP('STAGE-STORAGE'!$D$4:$D$54,'STAGE-STORAGE'!$A$4:$A$54,H2532))</f>
        <v>0</v>
      </c>
    </row>
    <row r="2533" spans="1:9" x14ac:dyDescent="0.25">
      <c r="A2533">
        <v>2530</v>
      </c>
      <c r="B2533" s="132">
        <f t="shared" si="159"/>
        <v>421.5</v>
      </c>
      <c r="C2533" s="162">
        <f>IF(B2533&lt;(MAX(USER_INPUT!$J$14:$J$2000)),FINTERP(USER_INPUT!$J$14:$J$2000,USER_INPUT!$K$14:$K$2000,HYDROGRAPH!B2533),0)</f>
        <v>0</v>
      </c>
      <c r="D2533" s="132">
        <f t="shared" si="158"/>
        <v>0</v>
      </c>
      <c r="E2533" s="162">
        <f t="shared" si="160"/>
        <v>0</v>
      </c>
      <c r="F2533" s="162">
        <f t="shared" si="161"/>
        <v>0</v>
      </c>
      <c r="G2533" s="162">
        <f>FINTERP(REFERENCE!$W$17:$W$67,REFERENCE!$V$17:$V$67,HYDROGRAPH!F2533)</f>
        <v>0</v>
      </c>
      <c r="H2533" s="132">
        <f>(F2533-G2533)/2*REFERENCE!$P$19</f>
        <v>0</v>
      </c>
      <c r="I2533">
        <f>(FINTERP('STAGE-STORAGE'!$D$4:$D$54,'STAGE-STORAGE'!$A$4:$A$54,H2533))</f>
        <v>0</v>
      </c>
    </row>
    <row r="2534" spans="1:9" x14ac:dyDescent="0.25">
      <c r="A2534">
        <v>2531</v>
      </c>
      <c r="B2534" s="132">
        <f t="shared" si="159"/>
        <v>421.66666666666663</v>
      </c>
      <c r="C2534" s="162">
        <f>IF(B2534&lt;(MAX(USER_INPUT!$J$14:$J$2000)),FINTERP(USER_INPUT!$J$14:$J$2000,USER_INPUT!$K$14:$K$2000,HYDROGRAPH!B2534),0)</f>
        <v>0</v>
      </c>
      <c r="D2534" s="132">
        <f t="shared" si="158"/>
        <v>0</v>
      </c>
      <c r="E2534" s="162">
        <f t="shared" si="160"/>
        <v>0</v>
      </c>
      <c r="F2534" s="162">
        <f t="shared" si="161"/>
        <v>0</v>
      </c>
      <c r="G2534" s="162">
        <f>FINTERP(REFERENCE!$W$17:$W$67,REFERENCE!$V$17:$V$67,HYDROGRAPH!F2534)</f>
        <v>0</v>
      </c>
      <c r="H2534" s="132">
        <f>(F2534-G2534)/2*REFERENCE!$P$19</f>
        <v>0</v>
      </c>
      <c r="I2534">
        <f>(FINTERP('STAGE-STORAGE'!$D$4:$D$54,'STAGE-STORAGE'!$A$4:$A$54,H2534))</f>
        <v>0</v>
      </c>
    </row>
    <row r="2535" spans="1:9" x14ac:dyDescent="0.25">
      <c r="A2535">
        <v>2532</v>
      </c>
      <c r="B2535" s="132">
        <f t="shared" si="159"/>
        <v>421.83333333333331</v>
      </c>
      <c r="C2535" s="162">
        <f>IF(B2535&lt;(MAX(USER_INPUT!$J$14:$J$2000)),FINTERP(USER_INPUT!$J$14:$J$2000,USER_INPUT!$K$14:$K$2000,HYDROGRAPH!B2535),0)</f>
        <v>0</v>
      </c>
      <c r="D2535" s="132">
        <f t="shared" si="158"/>
        <v>0</v>
      </c>
      <c r="E2535" s="162">
        <f t="shared" si="160"/>
        <v>0</v>
      </c>
      <c r="F2535" s="162">
        <f t="shared" si="161"/>
        <v>0</v>
      </c>
      <c r="G2535" s="162">
        <f>FINTERP(REFERENCE!$W$17:$W$67,REFERENCE!$V$17:$V$67,HYDROGRAPH!F2535)</f>
        <v>0</v>
      </c>
      <c r="H2535" s="132">
        <f>(F2535-G2535)/2*REFERENCE!$P$19</f>
        <v>0</v>
      </c>
      <c r="I2535">
        <f>(FINTERP('STAGE-STORAGE'!$D$4:$D$54,'STAGE-STORAGE'!$A$4:$A$54,H2535))</f>
        <v>0</v>
      </c>
    </row>
    <row r="2536" spans="1:9" x14ac:dyDescent="0.25">
      <c r="A2536">
        <v>2533</v>
      </c>
      <c r="B2536" s="132">
        <f t="shared" si="159"/>
        <v>422</v>
      </c>
      <c r="C2536" s="162">
        <f>IF(B2536&lt;(MAX(USER_INPUT!$J$14:$J$2000)),FINTERP(USER_INPUT!$J$14:$J$2000,USER_INPUT!$K$14:$K$2000,HYDROGRAPH!B2536),0)</f>
        <v>0</v>
      </c>
      <c r="D2536" s="132">
        <f t="shared" si="158"/>
        <v>0</v>
      </c>
      <c r="E2536" s="162">
        <f t="shared" si="160"/>
        <v>0</v>
      </c>
      <c r="F2536" s="162">
        <f t="shared" si="161"/>
        <v>0</v>
      </c>
      <c r="G2536" s="162">
        <f>FINTERP(REFERENCE!$W$17:$W$67,REFERENCE!$V$17:$V$67,HYDROGRAPH!F2536)</f>
        <v>0</v>
      </c>
      <c r="H2536" s="132">
        <f>(F2536-G2536)/2*REFERENCE!$P$19</f>
        <v>0</v>
      </c>
      <c r="I2536">
        <f>(FINTERP('STAGE-STORAGE'!$D$4:$D$54,'STAGE-STORAGE'!$A$4:$A$54,H2536))</f>
        <v>0</v>
      </c>
    </row>
    <row r="2537" spans="1:9" x14ac:dyDescent="0.25">
      <c r="A2537">
        <v>2534</v>
      </c>
      <c r="B2537" s="132">
        <f t="shared" si="159"/>
        <v>422.16666666666663</v>
      </c>
      <c r="C2537" s="162">
        <f>IF(B2537&lt;(MAX(USER_INPUT!$J$14:$J$2000)),FINTERP(USER_INPUT!$J$14:$J$2000,USER_INPUT!$K$14:$K$2000,HYDROGRAPH!B2537),0)</f>
        <v>0</v>
      </c>
      <c r="D2537" s="132">
        <f t="shared" si="158"/>
        <v>0</v>
      </c>
      <c r="E2537" s="162">
        <f t="shared" si="160"/>
        <v>0</v>
      </c>
      <c r="F2537" s="162">
        <f t="shared" si="161"/>
        <v>0</v>
      </c>
      <c r="G2537" s="162">
        <f>FINTERP(REFERENCE!$W$17:$W$67,REFERENCE!$V$17:$V$67,HYDROGRAPH!F2537)</f>
        <v>0</v>
      </c>
      <c r="H2537" s="132">
        <f>(F2537-G2537)/2*REFERENCE!$P$19</f>
        <v>0</v>
      </c>
      <c r="I2537">
        <f>(FINTERP('STAGE-STORAGE'!$D$4:$D$54,'STAGE-STORAGE'!$A$4:$A$54,H2537))</f>
        <v>0</v>
      </c>
    </row>
    <row r="2538" spans="1:9" x14ac:dyDescent="0.25">
      <c r="A2538">
        <v>2535</v>
      </c>
      <c r="B2538" s="132">
        <f t="shared" si="159"/>
        <v>422.33333333333331</v>
      </c>
      <c r="C2538" s="162">
        <f>IF(B2538&lt;(MAX(USER_INPUT!$J$14:$J$2000)),FINTERP(USER_INPUT!$J$14:$J$2000,USER_INPUT!$K$14:$K$2000,HYDROGRAPH!B2538),0)</f>
        <v>0</v>
      </c>
      <c r="D2538" s="132">
        <f t="shared" si="158"/>
        <v>0</v>
      </c>
      <c r="E2538" s="162">
        <f t="shared" si="160"/>
        <v>0</v>
      </c>
      <c r="F2538" s="162">
        <f t="shared" si="161"/>
        <v>0</v>
      </c>
      <c r="G2538" s="162">
        <f>FINTERP(REFERENCE!$W$17:$W$67,REFERENCE!$V$17:$V$67,HYDROGRAPH!F2538)</f>
        <v>0</v>
      </c>
      <c r="H2538" s="132">
        <f>(F2538-G2538)/2*REFERENCE!$P$19</f>
        <v>0</v>
      </c>
      <c r="I2538">
        <f>(FINTERP('STAGE-STORAGE'!$D$4:$D$54,'STAGE-STORAGE'!$A$4:$A$54,H2538))</f>
        <v>0</v>
      </c>
    </row>
    <row r="2539" spans="1:9" x14ac:dyDescent="0.25">
      <c r="A2539">
        <v>2536</v>
      </c>
      <c r="B2539" s="132">
        <f t="shared" si="159"/>
        <v>422.5</v>
      </c>
      <c r="C2539" s="162">
        <f>IF(B2539&lt;(MAX(USER_INPUT!$J$14:$J$2000)),FINTERP(USER_INPUT!$J$14:$J$2000,USER_INPUT!$K$14:$K$2000,HYDROGRAPH!B2539),0)</f>
        <v>0</v>
      </c>
      <c r="D2539" s="132">
        <f t="shared" si="158"/>
        <v>0</v>
      </c>
      <c r="E2539" s="162">
        <f t="shared" si="160"/>
        <v>0</v>
      </c>
      <c r="F2539" s="162">
        <f t="shared" si="161"/>
        <v>0</v>
      </c>
      <c r="G2539" s="162">
        <f>FINTERP(REFERENCE!$W$17:$W$67,REFERENCE!$V$17:$V$67,HYDROGRAPH!F2539)</f>
        <v>0</v>
      </c>
      <c r="H2539" s="132">
        <f>(F2539-G2539)/2*REFERENCE!$P$19</f>
        <v>0</v>
      </c>
      <c r="I2539">
        <f>(FINTERP('STAGE-STORAGE'!$D$4:$D$54,'STAGE-STORAGE'!$A$4:$A$54,H2539))</f>
        <v>0</v>
      </c>
    </row>
    <row r="2540" spans="1:9" x14ac:dyDescent="0.25">
      <c r="A2540">
        <v>2537</v>
      </c>
      <c r="B2540" s="132">
        <f t="shared" si="159"/>
        <v>422.66666666666663</v>
      </c>
      <c r="C2540" s="162">
        <f>IF(B2540&lt;(MAX(USER_INPUT!$J$14:$J$2000)),FINTERP(USER_INPUT!$J$14:$J$2000,USER_INPUT!$K$14:$K$2000,HYDROGRAPH!B2540),0)</f>
        <v>0</v>
      </c>
      <c r="D2540" s="132">
        <f t="shared" si="158"/>
        <v>0</v>
      </c>
      <c r="E2540" s="162">
        <f t="shared" si="160"/>
        <v>0</v>
      </c>
      <c r="F2540" s="162">
        <f t="shared" si="161"/>
        <v>0</v>
      </c>
      <c r="G2540" s="162">
        <f>FINTERP(REFERENCE!$W$17:$W$67,REFERENCE!$V$17:$V$67,HYDROGRAPH!F2540)</f>
        <v>0</v>
      </c>
      <c r="H2540" s="132">
        <f>(F2540-G2540)/2*REFERENCE!$P$19</f>
        <v>0</v>
      </c>
      <c r="I2540">
        <f>(FINTERP('STAGE-STORAGE'!$D$4:$D$54,'STAGE-STORAGE'!$A$4:$A$54,H2540))</f>
        <v>0</v>
      </c>
    </row>
    <row r="2541" spans="1:9" x14ac:dyDescent="0.25">
      <c r="A2541">
        <v>2538</v>
      </c>
      <c r="B2541" s="132">
        <f t="shared" si="159"/>
        <v>422.83333333333331</v>
      </c>
      <c r="C2541" s="162">
        <f>IF(B2541&lt;(MAX(USER_INPUT!$J$14:$J$2000)),FINTERP(USER_INPUT!$J$14:$J$2000,USER_INPUT!$K$14:$K$2000,HYDROGRAPH!B2541),0)</f>
        <v>0</v>
      </c>
      <c r="D2541" s="132">
        <f t="shared" si="158"/>
        <v>0</v>
      </c>
      <c r="E2541" s="162">
        <f t="shared" si="160"/>
        <v>0</v>
      </c>
      <c r="F2541" s="162">
        <f t="shared" si="161"/>
        <v>0</v>
      </c>
      <c r="G2541" s="162">
        <f>FINTERP(REFERENCE!$W$17:$W$67,REFERENCE!$V$17:$V$67,HYDROGRAPH!F2541)</f>
        <v>0</v>
      </c>
      <c r="H2541" s="132">
        <f>(F2541-G2541)/2*REFERENCE!$P$19</f>
        <v>0</v>
      </c>
      <c r="I2541">
        <f>(FINTERP('STAGE-STORAGE'!$D$4:$D$54,'STAGE-STORAGE'!$A$4:$A$54,H2541))</f>
        <v>0</v>
      </c>
    </row>
    <row r="2542" spans="1:9" x14ac:dyDescent="0.25">
      <c r="A2542">
        <v>2539</v>
      </c>
      <c r="B2542" s="132">
        <f t="shared" si="159"/>
        <v>423</v>
      </c>
      <c r="C2542" s="162">
        <f>IF(B2542&lt;(MAX(USER_INPUT!$J$14:$J$2000)),FINTERP(USER_INPUT!$J$14:$J$2000,USER_INPUT!$K$14:$K$2000,HYDROGRAPH!B2542),0)</f>
        <v>0</v>
      </c>
      <c r="D2542" s="132">
        <f t="shared" si="158"/>
        <v>0</v>
      </c>
      <c r="E2542" s="162">
        <f t="shared" si="160"/>
        <v>0</v>
      </c>
      <c r="F2542" s="162">
        <f t="shared" si="161"/>
        <v>0</v>
      </c>
      <c r="G2542" s="162">
        <f>FINTERP(REFERENCE!$W$17:$W$67,REFERENCE!$V$17:$V$67,HYDROGRAPH!F2542)</f>
        <v>0</v>
      </c>
      <c r="H2542" s="132">
        <f>(F2542-G2542)/2*REFERENCE!$P$19</f>
        <v>0</v>
      </c>
      <c r="I2542">
        <f>(FINTERP('STAGE-STORAGE'!$D$4:$D$54,'STAGE-STORAGE'!$A$4:$A$54,H2542))</f>
        <v>0</v>
      </c>
    </row>
    <row r="2543" spans="1:9" x14ac:dyDescent="0.25">
      <c r="A2543">
        <v>2540</v>
      </c>
      <c r="B2543" s="132">
        <f t="shared" si="159"/>
        <v>423.16666666666663</v>
      </c>
      <c r="C2543" s="162">
        <f>IF(B2543&lt;(MAX(USER_INPUT!$J$14:$J$2000)),FINTERP(USER_INPUT!$J$14:$J$2000,USER_INPUT!$K$14:$K$2000,HYDROGRAPH!B2543),0)</f>
        <v>0</v>
      </c>
      <c r="D2543" s="132">
        <f t="shared" si="158"/>
        <v>0</v>
      </c>
      <c r="E2543" s="162">
        <f t="shared" si="160"/>
        <v>0</v>
      </c>
      <c r="F2543" s="162">
        <f t="shared" si="161"/>
        <v>0</v>
      </c>
      <c r="G2543" s="162">
        <f>FINTERP(REFERENCE!$W$17:$W$67,REFERENCE!$V$17:$V$67,HYDROGRAPH!F2543)</f>
        <v>0</v>
      </c>
      <c r="H2543" s="132">
        <f>(F2543-G2543)/2*REFERENCE!$P$19</f>
        <v>0</v>
      </c>
      <c r="I2543">
        <f>(FINTERP('STAGE-STORAGE'!$D$4:$D$54,'STAGE-STORAGE'!$A$4:$A$54,H2543))</f>
        <v>0</v>
      </c>
    </row>
    <row r="2544" spans="1:9" x14ac:dyDescent="0.25">
      <c r="A2544">
        <v>2541</v>
      </c>
      <c r="B2544" s="132">
        <f t="shared" si="159"/>
        <v>423.33333333333331</v>
      </c>
      <c r="C2544" s="162">
        <f>IF(B2544&lt;(MAX(USER_INPUT!$J$14:$J$2000)),FINTERP(USER_INPUT!$J$14:$J$2000,USER_INPUT!$K$14:$K$2000,HYDROGRAPH!B2544),0)</f>
        <v>0</v>
      </c>
      <c r="D2544" s="132">
        <f t="shared" si="158"/>
        <v>0</v>
      </c>
      <c r="E2544" s="162">
        <f t="shared" si="160"/>
        <v>0</v>
      </c>
      <c r="F2544" s="162">
        <f t="shared" si="161"/>
        <v>0</v>
      </c>
      <c r="G2544" s="162">
        <f>FINTERP(REFERENCE!$W$17:$W$67,REFERENCE!$V$17:$V$67,HYDROGRAPH!F2544)</f>
        <v>0</v>
      </c>
      <c r="H2544" s="132">
        <f>(F2544-G2544)/2*REFERENCE!$P$19</f>
        <v>0</v>
      </c>
      <c r="I2544">
        <f>(FINTERP('STAGE-STORAGE'!$D$4:$D$54,'STAGE-STORAGE'!$A$4:$A$54,H2544))</f>
        <v>0</v>
      </c>
    </row>
    <row r="2545" spans="1:9" x14ac:dyDescent="0.25">
      <c r="A2545">
        <v>2542</v>
      </c>
      <c r="B2545" s="132">
        <f t="shared" si="159"/>
        <v>423.5</v>
      </c>
      <c r="C2545" s="162">
        <f>IF(B2545&lt;(MAX(USER_INPUT!$J$14:$J$2000)),FINTERP(USER_INPUT!$J$14:$J$2000,USER_INPUT!$K$14:$K$2000,HYDROGRAPH!B2545),0)</f>
        <v>0</v>
      </c>
      <c r="D2545" s="132">
        <f t="shared" si="158"/>
        <v>0</v>
      </c>
      <c r="E2545" s="162">
        <f t="shared" si="160"/>
        <v>0</v>
      </c>
      <c r="F2545" s="162">
        <f t="shared" si="161"/>
        <v>0</v>
      </c>
      <c r="G2545" s="162">
        <f>FINTERP(REFERENCE!$W$17:$W$67,REFERENCE!$V$17:$V$67,HYDROGRAPH!F2545)</f>
        <v>0</v>
      </c>
      <c r="H2545" s="132">
        <f>(F2545-G2545)/2*REFERENCE!$P$19</f>
        <v>0</v>
      </c>
      <c r="I2545">
        <f>(FINTERP('STAGE-STORAGE'!$D$4:$D$54,'STAGE-STORAGE'!$A$4:$A$54,H2545))</f>
        <v>0</v>
      </c>
    </row>
    <row r="2546" spans="1:9" x14ac:dyDescent="0.25">
      <c r="A2546">
        <v>2543</v>
      </c>
      <c r="B2546" s="132">
        <f t="shared" si="159"/>
        <v>423.66666666666663</v>
      </c>
      <c r="C2546" s="162">
        <f>IF(B2546&lt;(MAX(USER_INPUT!$J$14:$J$2000)),FINTERP(USER_INPUT!$J$14:$J$2000,USER_INPUT!$K$14:$K$2000,HYDROGRAPH!B2546),0)</f>
        <v>0</v>
      </c>
      <c r="D2546" s="132">
        <f t="shared" si="158"/>
        <v>0</v>
      </c>
      <c r="E2546" s="162">
        <f t="shared" si="160"/>
        <v>0</v>
      </c>
      <c r="F2546" s="162">
        <f t="shared" si="161"/>
        <v>0</v>
      </c>
      <c r="G2546" s="162">
        <f>FINTERP(REFERENCE!$W$17:$W$67,REFERENCE!$V$17:$V$67,HYDROGRAPH!F2546)</f>
        <v>0</v>
      </c>
      <c r="H2546" s="132">
        <f>(F2546-G2546)/2*REFERENCE!$P$19</f>
        <v>0</v>
      </c>
      <c r="I2546">
        <f>(FINTERP('STAGE-STORAGE'!$D$4:$D$54,'STAGE-STORAGE'!$A$4:$A$54,H2546))</f>
        <v>0</v>
      </c>
    </row>
    <row r="2547" spans="1:9" x14ac:dyDescent="0.25">
      <c r="A2547">
        <v>2544</v>
      </c>
      <c r="B2547" s="132">
        <f t="shared" si="159"/>
        <v>423.83333333333331</v>
      </c>
      <c r="C2547" s="162">
        <f>IF(B2547&lt;(MAX(USER_INPUT!$J$14:$J$2000)),FINTERP(USER_INPUT!$J$14:$J$2000,USER_INPUT!$K$14:$K$2000,HYDROGRAPH!B2547),0)</f>
        <v>0</v>
      </c>
      <c r="D2547" s="132">
        <f t="shared" si="158"/>
        <v>0</v>
      </c>
      <c r="E2547" s="162">
        <f t="shared" si="160"/>
        <v>0</v>
      </c>
      <c r="F2547" s="162">
        <f t="shared" si="161"/>
        <v>0</v>
      </c>
      <c r="G2547" s="162">
        <f>FINTERP(REFERENCE!$W$17:$W$67,REFERENCE!$V$17:$V$67,HYDROGRAPH!F2547)</f>
        <v>0</v>
      </c>
      <c r="H2547" s="132">
        <f>(F2547-G2547)/2*REFERENCE!$P$19</f>
        <v>0</v>
      </c>
      <c r="I2547">
        <f>(FINTERP('STAGE-STORAGE'!$D$4:$D$54,'STAGE-STORAGE'!$A$4:$A$54,H2547))</f>
        <v>0</v>
      </c>
    </row>
    <row r="2548" spans="1:9" x14ac:dyDescent="0.25">
      <c r="A2548">
        <v>2545</v>
      </c>
      <c r="B2548" s="132">
        <f t="shared" si="159"/>
        <v>424</v>
      </c>
      <c r="C2548" s="162">
        <f>IF(B2548&lt;(MAX(USER_INPUT!$J$14:$J$2000)),FINTERP(USER_INPUT!$J$14:$J$2000,USER_INPUT!$K$14:$K$2000,HYDROGRAPH!B2548),0)</f>
        <v>0</v>
      </c>
      <c r="D2548" s="132">
        <f t="shared" si="158"/>
        <v>0</v>
      </c>
      <c r="E2548" s="162">
        <f t="shared" si="160"/>
        <v>0</v>
      </c>
      <c r="F2548" s="162">
        <f t="shared" si="161"/>
        <v>0</v>
      </c>
      <c r="G2548" s="162">
        <f>FINTERP(REFERENCE!$W$17:$W$67,REFERENCE!$V$17:$V$67,HYDROGRAPH!F2548)</f>
        <v>0</v>
      </c>
      <c r="H2548" s="132">
        <f>(F2548-G2548)/2*REFERENCE!$P$19</f>
        <v>0</v>
      </c>
      <c r="I2548">
        <f>(FINTERP('STAGE-STORAGE'!$D$4:$D$54,'STAGE-STORAGE'!$A$4:$A$54,H2548))</f>
        <v>0</v>
      </c>
    </row>
    <row r="2549" spans="1:9" x14ac:dyDescent="0.25">
      <c r="A2549">
        <v>2546</v>
      </c>
      <c r="B2549" s="132">
        <f t="shared" si="159"/>
        <v>424.16666666666663</v>
      </c>
      <c r="C2549" s="162">
        <f>IF(B2549&lt;(MAX(USER_INPUT!$J$14:$J$2000)),FINTERP(USER_INPUT!$J$14:$J$2000,USER_INPUT!$K$14:$K$2000,HYDROGRAPH!B2549),0)</f>
        <v>0</v>
      </c>
      <c r="D2549" s="132">
        <f t="shared" si="158"/>
        <v>0</v>
      </c>
      <c r="E2549" s="162">
        <f t="shared" si="160"/>
        <v>0</v>
      </c>
      <c r="F2549" s="162">
        <f t="shared" si="161"/>
        <v>0</v>
      </c>
      <c r="G2549" s="162">
        <f>FINTERP(REFERENCE!$W$17:$W$67,REFERENCE!$V$17:$V$67,HYDROGRAPH!F2549)</f>
        <v>0</v>
      </c>
      <c r="H2549" s="132">
        <f>(F2549-G2549)/2*REFERENCE!$P$19</f>
        <v>0</v>
      </c>
      <c r="I2549">
        <f>(FINTERP('STAGE-STORAGE'!$D$4:$D$54,'STAGE-STORAGE'!$A$4:$A$54,H2549))</f>
        <v>0</v>
      </c>
    </row>
    <row r="2550" spans="1:9" x14ac:dyDescent="0.25">
      <c r="A2550">
        <v>2547</v>
      </c>
      <c r="B2550" s="132">
        <f t="shared" si="159"/>
        <v>424.33333333333331</v>
      </c>
      <c r="C2550" s="162">
        <f>IF(B2550&lt;(MAX(USER_INPUT!$J$14:$J$2000)),FINTERP(USER_INPUT!$J$14:$J$2000,USER_INPUT!$K$14:$K$2000,HYDROGRAPH!B2550),0)</f>
        <v>0</v>
      </c>
      <c r="D2550" s="132">
        <f t="shared" si="158"/>
        <v>0</v>
      </c>
      <c r="E2550" s="162">
        <f t="shared" si="160"/>
        <v>0</v>
      </c>
      <c r="F2550" s="162">
        <f t="shared" si="161"/>
        <v>0</v>
      </c>
      <c r="G2550" s="162">
        <f>FINTERP(REFERENCE!$W$17:$W$67,REFERENCE!$V$17:$V$67,HYDROGRAPH!F2550)</f>
        <v>0</v>
      </c>
      <c r="H2550" s="132">
        <f>(F2550-G2550)/2*REFERENCE!$P$19</f>
        <v>0</v>
      </c>
      <c r="I2550">
        <f>(FINTERP('STAGE-STORAGE'!$D$4:$D$54,'STAGE-STORAGE'!$A$4:$A$54,H2550))</f>
        <v>0</v>
      </c>
    </row>
    <row r="2551" spans="1:9" x14ac:dyDescent="0.25">
      <c r="A2551">
        <v>2548</v>
      </c>
      <c r="B2551" s="132">
        <f t="shared" si="159"/>
        <v>424.5</v>
      </c>
      <c r="C2551" s="162">
        <f>IF(B2551&lt;(MAX(USER_INPUT!$J$14:$J$2000)),FINTERP(USER_INPUT!$J$14:$J$2000,USER_INPUT!$K$14:$K$2000,HYDROGRAPH!B2551),0)</f>
        <v>0</v>
      </c>
      <c r="D2551" s="132">
        <f t="shared" si="158"/>
        <v>0</v>
      </c>
      <c r="E2551" s="162">
        <f t="shared" si="160"/>
        <v>0</v>
      </c>
      <c r="F2551" s="162">
        <f t="shared" si="161"/>
        <v>0</v>
      </c>
      <c r="G2551" s="162">
        <f>FINTERP(REFERENCE!$W$17:$W$67,REFERENCE!$V$17:$V$67,HYDROGRAPH!F2551)</f>
        <v>0</v>
      </c>
      <c r="H2551" s="132">
        <f>(F2551-G2551)/2*REFERENCE!$P$19</f>
        <v>0</v>
      </c>
      <c r="I2551">
        <f>(FINTERP('STAGE-STORAGE'!$D$4:$D$54,'STAGE-STORAGE'!$A$4:$A$54,H2551))</f>
        <v>0</v>
      </c>
    </row>
    <row r="2552" spans="1:9" x14ac:dyDescent="0.25">
      <c r="A2552">
        <v>2549</v>
      </c>
      <c r="B2552" s="132">
        <f t="shared" si="159"/>
        <v>424.66666666666663</v>
      </c>
      <c r="C2552" s="162">
        <f>IF(B2552&lt;(MAX(USER_INPUT!$J$14:$J$2000)),FINTERP(USER_INPUT!$J$14:$J$2000,USER_INPUT!$K$14:$K$2000,HYDROGRAPH!B2552),0)</f>
        <v>0</v>
      </c>
      <c r="D2552" s="132">
        <f t="shared" si="158"/>
        <v>0</v>
      </c>
      <c r="E2552" s="162">
        <f t="shared" si="160"/>
        <v>0</v>
      </c>
      <c r="F2552" s="162">
        <f t="shared" si="161"/>
        <v>0</v>
      </c>
      <c r="G2552" s="162">
        <f>FINTERP(REFERENCE!$W$17:$W$67,REFERENCE!$V$17:$V$67,HYDROGRAPH!F2552)</f>
        <v>0</v>
      </c>
      <c r="H2552" s="132">
        <f>(F2552-G2552)/2*REFERENCE!$P$19</f>
        <v>0</v>
      </c>
      <c r="I2552">
        <f>(FINTERP('STAGE-STORAGE'!$D$4:$D$54,'STAGE-STORAGE'!$A$4:$A$54,H2552))</f>
        <v>0</v>
      </c>
    </row>
    <row r="2553" spans="1:9" x14ac:dyDescent="0.25">
      <c r="A2553">
        <v>2550</v>
      </c>
      <c r="B2553" s="132">
        <f t="shared" si="159"/>
        <v>424.83333333333331</v>
      </c>
      <c r="C2553" s="162">
        <f>IF(B2553&lt;(MAX(USER_INPUT!$J$14:$J$2000)),FINTERP(USER_INPUT!$J$14:$J$2000,USER_INPUT!$K$14:$K$2000,HYDROGRAPH!B2553),0)</f>
        <v>0</v>
      </c>
      <c r="D2553" s="132">
        <f t="shared" si="158"/>
        <v>0</v>
      </c>
      <c r="E2553" s="162">
        <f t="shared" si="160"/>
        <v>0</v>
      </c>
      <c r="F2553" s="162">
        <f t="shared" si="161"/>
        <v>0</v>
      </c>
      <c r="G2553" s="162">
        <f>FINTERP(REFERENCE!$W$17:$W$67,REFERENCE!$V$17:$V$67,HYDROGRAPH!F2553)</f>
        <v>0</v>
      </c>
      <c r="H2553" s="132">
        <f>(F2553-G2553)/2*REFERENCE!$P$19</f>
        <v>0</v>
      </c>
      <c r="I2553">
        <f>(FINTERP('STAGE-STORAGE'!$D$4:$D$54,'STAGE-STORAGE'!$A$4:$A$54,H2553))</f>
        <v>0</v>
      </c>
    </row>
    <row r="2554" spans="1:9" x14ac:dyDescent="0.25">
      <c r="A2554">
        <v>2551</v>
      </c>
      <c r="B2554" s="132">
        <f t="shared" si="159"/>
        <v>425</v>
      </c>
      <c r="C2554" s="162">
        <f>IF(B2554&lt;(MAX(USER_INPUT!$J$14:$J$2000)),FINTERP(USER_INPUT!$J$14:$J$2000,USER_INPUT!$K$14:$K$2000,HYDROGRAPH!B2554),0)</f>
        <v>0</v>
      </c>
      <c r="D2554" s="132">
        <f t="shared" si="158"/>
        <v>0</v>
      </c>
      <c r="E2554" s="162">
        <f t="shared" si="160"/>
        <v>0</v>
      </c>
      <c r="F2554" s="162">
        <f t="shared" si="161"/>
        <v>0</v>
      </c>
      <c r="G2554" s="162">
        <f>FINTERP(REFERENCE!$W$17:$W$67,REFERENCE!$V$17:$V$67,HYDROGRAPH!F2554)</f>
        <v>0</v>
      </c>
      <c r="H2554" s="132">
        <f>(F2554-G2554)/2*REFERENCE!$P$19</f>
        <v>0</v>
      </c>
      <c r="I2554">
        <f>(FINTERP('STAGE-STORAGE'!$D$4:$D$54,'STAGE-STORAGE'!$A$4:$A$54,H2554))</f>
        <v>0</v>
      </c>
    </row>
    <row r="2555" spans="1:9" x14ac:dyDescent="0.25">
      <c r="A2555">
        <v>2552</v>
      </c>
      <c r="B2555" s="132">
        <f t="shared" si="159"/>
        <v>425.16666666666663</v>
      </c>
      <c r="C2555" s="162">
        <f>IF(B2555&lt;(MAX(USER_INPUT!$J$14:$J$2000)),FINTERP(USER_INPUT!$J$14:$J$2000,USER_INPUT!$K$14:$K$2000,HYDROGRAPH!B2555),0)</f>
        <v>0</v>
      </c>
      <c r="D2555" s="132">
        <f t="shared" si="158"/>
        <v>0</v>
      </c>
      <c r="E2555" s="162">
        <f t="shared" si="160"/>
        <v>0</v>
      </c>
      <c r="F2555" s="162">
        <f t="shared" si="161"/>
        <v>0</v>
      </c>
      <c r="G2555" s="162">
        <f>FINTERP(REFERENCE!$W$17:$W$67,REFERENCE!$V$17:$V$67,HYDROGRAPH!F2555)</f>
        <v>0</v>
      </c>
      <c r="H2555" s="132">
        <f>(F2555-G2555)/2*REFERENCE!$P$19</f>
        <v>0</v>
      </c>
      <c r="I2555">
        <f>(FINTERP('STAGE-STORAGE'!$D$4:$D$54,'STAGE-STORAGE'!$A$4:$A$54,H2555))</f>
        <v>0</v>
      </c>
    </row>
    <row r="2556" spans="1:9" x14ac:dyDescent="0.25">
      <c r="A2556">
        <v>2553</v>
      </c>
      <c r="B2556" s="132">
        <f t="shared" si="159"/>
        <v>425.33333333333331</v>
      </c>
      <c r="C2556" s="162">
        <f>IF(B2556&lt;(MAX(USER_INPUT!$J$14:$J$2000)),FINTERP(USER_INPUT!$J$14:$J$2000,USER_INPUT!$K$14:$K$2000,HYDROGRAPH!B2556),0)</f>
        <v>0</v>
      </c>
      <c r="D2556" s="132">
        <f t="shared" si="158"/>
        <v>0</v>
      </c>
      <c r="E2556" s="162">
        <f t="shared" si="160"/>
        <v>0</v>
      </c>
      <c r="F2556" s="162">
        <f t="shared" si="161"/>
        <v>0</v>
      </c>
      <c r="G2556" s="162">
        <f>FINTERP(REFERENCE!$W$17:$W$67,REFERENCE!$V$17:$V$67,HYDROGRAPH!F2556)</f>
        <v>0</v>
      </c>
      <c r="H2556" s="132">
        <f>(F2556-G2556)/2*REFERENCE!$P$19</f>
        <v>0</v>
      </c>
      <c r="I2556">
        <f>(FINTERP('STAGE-STORAGE'!$D$4:$D$54,'STAGE-STORAGE'!$A$4:$A$54,H2556))</f>
        <v>0</v>
      </c>
    </row>
    <row r="2557" spans="1:9" x14ac:dyDescent="0.25">
      <c r="A2557">
        <v>2554</v>
      </c>
      <c r="B2557" s="132">
        <f t="shared" si="159"/>
        <v>425.5</v>
      </c>
      <c r="C2557" s="162">
        <f>IF(B2557&lt;(MAX(USER_INPUT!$J$14:$J$2000)),FINTERP(USER_INPUT!$J$14:$J$2000,USER_INPUT!$K$14:$K$2000,HYDROGRAPH!B2557),0)</f>
        <v>0</v>
      </c>
      <c r="D2557" s="132">
        <f t="shared" si="158"/>
        <v>0</v>
      </c>
      <c r="E2557" s="162">
        <f t="shared" si="160"/>
        <v>0</v>
      </c>
      <c r="F2557" s="162">
        <f t="shared" si="161"/>
        <v>0</v>
      </c>
      <c r="G2557" s="162">
        <f>FINTERP(REFERENCE!$W$17:$W$67,REFERENCE!$V$17:$V$67,HYDROGRAPH!F2557)</f>
        <v>0</v>
      </c>
      <c r="H2557" s="132">
        <f>(F2557-G2557)/2*REFERENCE!$P$19</f>
        <v>0</v>
      </c>
      <c r="I2557">
        <f>(FINTERP('STAGE-STORAGE'!$D$4:$D$54,'STAGE-STORAGE'!$A$4:$A$54,H2557))</f>
        <v>0</v>
      </c>
    </row>
    <row r="2558" spans="1:9" x14ac:dyDescent="0.25">
      <c r="A2558">
        <v>2555</v>
      </c>
      <c r="B2558" s="132">
        <f t="shared" si="159"/>
        <v>425.66666666666663</v>
      </c>
      <c r="C2558" s="162">
        <f>IF(B2558&lt;(MAX(USER_INPUT!$J$14:$J$2000)),FINTERP(USER_INPUT!$J$14:$J$2000,USER_INPUT!$K$14:$K$2000,HYDROGRAPH!B2558),0)</f>
        <v>0</v>
      </c>
      <c r="D2558" s="132">
        <f t="shared" si="158"/>
        <v>0</v>
      </c>
      <c r="E2558" s="162">
        <f t="shared" si="160"/>
        <v>0</v>
      </c>
      <c r="F2558" s="162">
        <f t="shared" si="161"/>
        <v>0</v>
      </c>
      <c r="G2558" s="162">
        <f>FINTERP(REFERENCE!$W$17:$W$67,REFERENCE!$V$17:$V$67,HYDROGRAPH!F2558)</f>
        <v>0</v>
      </c>
      <c r="H2558" s="132">
        <f>(F2558-G2558)/2*REFERENCE!$P$19</f>
        <v>0</v>
      </c>
      <c r="I2558">
        <f>(FINTERP('STAGE-STORAGE'!$D$4:$D$54,'STAGE-STORAGE'!$A$4:$A$54,H2558))</f>
        <v>0</v>
      </c>
    </row>
    <row r="2559" spans="1:9" x14ac:dyDescent="0.25">
      <c r="A2559">
        <v>2556</v>
      </c>
      <c r="B2559" s="132">
        <f t="shared" si="159"/>
        <v>425.83333333333331</v>
      </c>
      <c r="C2559" s="162">
        <f>IF(B2559&lt;(MAX(USER_INPUT!$J$14:$J$2000)),FINTERP(USER_INPUT!$J$14:$J$2000,USER_INPUT!$K$14:$K$2000,HYDROGRAPH!B2559),0)</f>
        <v>0</v>
      </c>
      <c r="D2559" s="132">
        <f t="shared" si="158"/>
        <v>0</v>
      </c>
      <c r="E2559" s="162">
        <f t="shared" si="160"/>
        <v>0</v>
      </c>
      <c r="F2559" s="162">
        <f t="shared" si="161"/>
        <v>0</v>
      </c>
      <c r="G2559" s="162">
        <f>FINTERP(REFERENCE!$W$17:$W$67,REFERENCE!$V$17:$V$67,HYDROGRAPH!F2559)</f>
        <v>0</v>
      </c>
      <c r="H2559" s="132">
        <f>(F2559-G2559)/2*REFERENCE!$P$19</f>
        <v>0</v>
      </c>
      <c r="I2559">
        <f>(FINTERP('STAGE-STORAGE'!$D$4:$D$54,'STAGE-STORAGE'!$A$4:$A$54,H2559))</f>
        <v>0</v>
      </c>
    </row>
    <row r="2560" spans="1:9" x14ac:dyDescent="0.25">
      <c r="A2560">
        <v>2557</v>
      </c>
      <c r="B2560" s="132">
        <f t="shared" si="159"/>
        <v>426</v>
      </c>
      <c r="C2560" s="162">
        <f>IF(B2560&lt;(MAX(USER_INPUT!$J$14:$J$2000)),FINTERP(USER_INPUT!$J$14:$J$2000,USER_INPUT!$K$14:$K$2000,HYDROGRAPH!B2560),0)</f>
        <v>0</v>
      </c>
      <c r="D2560" s="132">
        <f t="shared" si="158"/>
        <v>0</v>
      </c>
      <c r="E2560" s="162">
        <f t="shared" si="160"/>
        <v>0</v>
      </c>
      <c r="F2560" s="162">
        <f t="shared" si="161"/>
        <v>0</v>
      </c>
      <c r="G2560" s="162">
        <f>FINTERP(REFERENCE!$W$17:$W$67,REFERENCE!$V$17:$V$67,HYDROGRAPH!F2560)</f>
        <v>0</v>
      </c>
      <c r="H2560" s="132">
        <f>(F2560-G2560)/2*REFERENCE!$P$19</f>
        <v>0</v>
      </c>
      <c r="I2560">
        <f>(FINTERP('STAGE-STORAGE'!$D$4:$D$54,'STAGE-STORAGE'!$A$4:$A$54,H2560))</f>
        <v>0</v>
      </c>
    </row>
    <row r="2561" spans="1:9" x14ac:dyDescent="0.25">
      <c r="A2561">
        <v>2558</v>
      </c>
      <c r="B2561" s="132">
        <f t="shared" si="159"/>
        <v>426.16666666666663</v>
      </c>
      <c r="C2561" s="162">
        <f>IF(B2561&lt;(MAX(USER_INPUT!$J$14:$J$2000)),FINTERP(USER_INPUT!$J$14:$J$2000,USER_INPUT!$K$14:$K$2000,HYDROGRAPH!B2561),0)</f>
        <v>0</v>
      </c>
      <c r="D2561" s="132">
        <f t="shared" si="158"/>
        <v>0</v>
      </c>
      <c r="E2561" s="162">
        <f t="shared" si="160"/>
        <v>0</v>
      </c>
      <c r="F2561" s="162">
        <f t="shared" si="161"/>
        <v>0</v>
      </c>
      <c r="G2561" s="162">
        <f>FINTERP(REFERENCE!$W$17:$W$67,REFERENCE!$V$17:$V$67,HYDROGRAPH!F2561)</f>
        <v>0</v>
      </c>
      <c r="H2561" s="132">
        <f>(F2561-G2561)/2*REFERENCE!$P$19</f>
        <v>0</v>
      </c>
      <c r="I2561">
        <f>(FINTERP('STAGE-STORAGE'!$D$4:$D$54,'STAGE-STORAGE'!$A$4:$A$54,H2561))</f>
        <v>0</v>
      </c>
    </row>
    <row r="2562" spans="1:9" x14ac:dyDescent="0.25">
      <c r="A2562">
        <v>2559</v>
      </c>
      <c r="B2562" s="132">
        <f t="shared" si="159"/>
        <v>426.33333333333331</v>
      </c>
      <c r="C2562" s="162">
        <f>IF(B2562&lt;(MAX(USER_INPUT!$J$14:$J$2000)),FINTERP(USER_INPUT!$J$14:$J$2000,USER_INPUT!$K$14:$K$2000,HYDROGRAPH!B2562),0)</f>
        <v>0</v>
      </c>
      <c r="D2562" s="132">
        <f t="shared" si="158"/>
        <v>0</v>
      </c>
      <c r="E2562" s="162">
        <f t="shared" si="160"/>
        <v>0</v>
      </c>
      <c r="F2562" s="162">
        <f t="shared" si="161"/>
        <v>0</v>
      </c>
      <c r="G2562" s="162">
        <f>FINTERP(REFERENCE!$W$17:$W$67,REFERENCE!$V$17:$V$67,HYDROGRAPH!F2562)</f>
        <v>0</v>
      </c>
      <c r="H2562" s="132">
        <f>(F2562-G2562)/2*REFERENCE!$P$19</f>
        <v>0</v>
      </c>
      <c r="I2562">
        <f>(FINTERP('STAGE-STORAGE'!$D$4:$D$54,'STAGE-STORAGE'!$A$4:$A$54,H2562))</f>
        <v>0</v>
      </c>
    </row>
    <row r="2563" spans="1:9" x14ac:dyDescent="0.25">
      <c r="A2563">
        <v>2560</v>
      </c>
      <c r="B2563" s="132">
        <f t="shared" si="159"/>
        <v>426.5</v>
      </c>
      <c r="C2563" s="162">
        <f>IF(B2563&lt;(MAX(USER_INPUT!$J$14:$J$2000)),FINTERP(USER_INPUT!$J$14:$J$2000,USER_INPUT!$K$14:$K$2000,HYDROGRAPH!B2563),0)</f>
        <v>0</v>
      </c>
      <c r="D2563" s="132">
        <f t="shared" si="158"/>
        <v>0</v>
      </c>
      <c r="E2563" s="162">
        <f t="shared" si="160"/>
        <v>0</v>
      </c>
      <c r="F2563" s="162">
        <f t="shared" si="161"/>
        <v>0</v>
      </c>
      <c r="G2563" s="162">
        <f>FINTERP(REFERENCE!$W$17:$W$67,REFERENCE!$V$17:$V$67,HYDROGRAPH!F2563)</f>
        <v>0</v>
      </c>
      <c r="H2563" s="132">
        <f>(F2563-G2563)/2*REFERENCE!$P$19</f>
        <v>0</v>
      </c>
      <c r="I2563">
        <f>(FINTERP('STAGE-STORAGE'!$D$4:$D$54,'STAGE-STORAGE'!$A$4:$A$54,H2563))</f>
        <v>0</v>
      </c>
    </row>
    <row r="2564" spans="1:9" x14ac:dyDescent="0.25">
      <c r="A2564">
        <v>2561</v>
      </c>
      <c r="B2564" s="132">
        <f t="shared" si="159"/>
        <v>426.66666666666663</v>
      </c>
      <c r="C2564" s="162">
        <f>IF(B2564&lt;(MAX(USER_INPUT!$J$14:$J$2000)),FINTERP(USER_INPUT!$J$14:$J$2000,USER_INPUT!$K$14:$K$2000,HYDROGRAPH!B2564),0)</f>
        <v>0</v>
      </c>
      <c r="D2564" s="132">
        <f t="shared" si="158"/>
        <v>0</v>
      </c>
      <c r="E2564" s="162">
        <f t="shared" si="160"/>
        <v>0</v>
      </c>
      <c r="F2564" s="162">
        <f t="shared" si="161"/>
        <v>0</v>
      </c>
      <c r="G2564" s="162">
        <f>FINTERP(REFERENCE!$W$17:$W$67,REFERENCE!$V$17:$V$67,HYDROGRAPH!F2564)</f>
        <v>0</v>
      </c>
      <c r="H2564" s="132">
        <f>(F2564-G2564)/2*REFERENCE!$P$19</f>
        <v>0</v>
      </c>
      <c r="I2564">
        <f>(FINTERP('STAGE-STORAGE'!$D$4:$D$54,'STAGE-STORAGE'!$A$4:$A$54,H2564))</f>
        <v>0</v>
      </c>
    </row>
    <row r="2565" spans="1:9" x14ac:dyDescent="0.25">
      <c r="A2565">
        <v>2562</v>
      </c>
      <c r="B2565" s="132">
        <f t="shared" si="159"/>
        <v>426.83333333333331</v>
      </c>
      <c r="C2565" s="162">
        <f>IF(B2565&lt;(MAX(USER_INPUT!$J$14:$J$2000)),FINTERP(USER_INPUT!$J$14:$J$2000,USER_INPUT!$K$14:$K$2000,HYDROGRAPH!B2565),0)</f>
        <v>0</v>
      </c>
      <c r="D2565" s="132">
        <f t="shared" ref="D2565:D2628" si="162">C2565+C2566</f>
        <v>0</v>
      </c>
      <c r="E2565" s="162">
        <f t="shared" si="160"/>
        <v>0</v>
      </c>
      <c r="F2565" s="162">
        <f t="shared" si="161"/>
        <v>0</v>
      </c>
      <c r="G2565" s="162">
        <f>FINTERP(REFERENCE!$W$17:$W$67,REFERENCE!$V$17:$V$67,HYDROGRAPH!F2565)</f>
        <v>0</v>
      </c>
      <c r="H2565" s="132">
        <f>(F2565-G2565)/2*REFERENCE!$P$19</f>
        <v>0</v>
      </c>
      <c r="I2565">
        <f>(FINTERP('STAGE-STORAGE'!$D$4:$D$54,'STAGE-STORAGE'!$A$4:$A$54,H2565))</f>
        <v>0</v>
      </c>
    </row>
    <row r="2566" spans="1:9" x14ac:dyDescent="0.25">
      <c r="A2566">
        <v>2563</v>
      </c>
      <c r="B2566" s="132">
        <f t="shared" si="159"/>
        <v>427</v>
      </c>
      <c r="C2566" s="162">
        <f>IF(B2566&lt;(MAX(USER_INPUT!$J$14:$J$2000)),FINTERP(USER_INPUT!$J$14:$J$2000,USER_INPUT!$K$14:$K$2000,HYDROGRAPH!B2566),0)</f>
        <v>0</v>
      </c>
      <c r="D2566" s="132">
        <f t="shared" si="162"/>
        <v>0</v>
      </c>
      <c r="E2566" s="162">
        <f t="shared" si="160"/>
        <v>0</v>
      </c>
      <c r="F2566" s="162">
        <f t="shared" si="161"/>
        <v>0</v>
      </c>
      <c r="G2566" s="162">
        <f>FINTERP(REFERENCE!$W$17:$W$67,REFERENCE!$V$17:$V$67,HYDROGRAPH!F2566)</f>
        <v>0</v>
      </c>
      <c r="H2566" s="132">
        <f>(F2566-G2566)/2*REFERENCE!$P$19</f>
        <v>0</v>
      </c>
      <c r="I2566">
        <f>(FINTERP('STAGE-STORAGE'!$D$4:$D$54,'STAGE-STORAGE'!$A$4:$A$54,H2566))</f>
        <v>0</v>
      </c>
    </row>
    <row r="2567" spans="1:9" x14ac:dyDescent="0.25">
      <c r="A2567">
        <v>2564</v>
      </c>
      <c r="B2567" s="132">
        <f t="shared" ref="B2567:B2630" si="163">$B$5*A2566</f>
        <v>427.16666666666663</v>
      </c>
      <c r="C2567" s="162">
        <f>IF(B2567&lt;(MAX(USER_INPUT!$J$14:$J$2000)),FINTERP(USER_INPUT!$J$14:$J$2000,USER_INPUT!$K$14:$K$2000,HYDROGRAPH!B2567),0)</f>
        <v>0</v>
      </c>
      <c r="D2567" s="132">
        <f t="shared" si="162"/>
        <v>0</v>
      </c>
      <c r="E2567" s="162">
        <f t="shared" si="160"/>
        <v>0</v>
      </c>
      <c r="F2567" s="162">
        <f t="shared" si="161"/>
        <v>0</v>
      </c>
      <c r="G2567" s="162">
        <f>FINTERP(REFERENCE!$W$17:$W$67,REFERENCE!$V$17:$V$67,HYDROGRAPH!F2567)</f>
        <v>0</v>
      </c>
      <c r="H2567" s="132">
        <f>(F2567-G2567)/2*REFERENCE!$P$19</f>
        <v>0</v>
      </c>
      <c r="I2567">
        <f>(FINTERP('STAGE-STORAGE'!$D$4:$D$54,'STAGE-STORAGE'!$A$4:$A$54,H2567))</f>
        <v>0</v>
      </c>
    </row>
    <row r="2568" spans="1:9" x14ac:dyDescent="0.25">
      <c r="A2568">
        <v>2565</v>
      </c>
      <c r="B2568" s="132">
        <f t="shared" si="163"/>
        <v>427.33333333333331</v>
      </c>
      <c r="C2568" s="162">
        <f>IF(B2568&lt;(MAX(USER_INPUT!$J$14:$J$2000)),FINTERP(USER_INPUT!$J$14:$J$2000,USER_INPUT!$K$14:$K$2000,HYDROGRAPH!B2568),0)</f>
        <v>0</v>
      </c>
      <c r="D2568" s="132">
        <f t="shared" si="162"/>
        <v>0</v>
      </c>
      <c r="E2568" s="162">
        <f t="shared" si="160"/>
        <v>0</v>
      </c>
      <c r="F2568" s="162">
        <f t="shared" si="161"/>
        <v>0</v>
      </c>
      <c r="G2568" s="162">
        <f>FINTERP(REFERENCE!$W$17:$W$67,REFERENCE!$V$17:$V$67,HYDROGRAPH!F2568)</f>
        <v>0</v>
      </c>
      <c r="H2568" s="132">
        <f>(F2568-G2568)/2*REFERENCE!$P$19</f>
        <v>0</v>
      </c>
      <c r="I2568">
        <f>(FINTERP('STAGE-STORAGE'!$D$4:$D$54,'STAGE-STORAGE'!$A$4:$A$54,H2568))</f>
        <v>0</v>
      </c>
    </row>
    <row r="2569" spans="1:9" x14ac:dyDescent="0.25">
      <c r="A2569">
        <v>2566</v>
      </c>
      <c r="B2569" s="132">
        <f t="shared" si="163"/>
        <v>427.5</v>
      </c>
      <c r="C2569" s="162">
        <f>IF(B2569&lt;(MAX(USER_INPUT!$J$14:$J$2000)),FINTERP(USER_INPUT!$J$14:$J$2000,USER_INPUT!$K$14:$K$2000,HYDROGRAPH!B2569),0)</f>
        <v>0</v>
      </c>
      <c r="D2569" s="132">
        <f t="shared" si="162"/>
        <v>0</v>
      </c>
      <c r="E2569" s="162">
        <f t="shared" ref="E2569:E2632" si="164">F2568-(2*G2568)</f>
        <v>0</v>
      </c>
      <c r="F2569" s="162">
        <f t="shared" ref="F2569:F2632" si="165">D2569+E2569</f>
        <v>0</v>
      </c>
      <c r="G2569" s="162">
        <f>FINTERP(REFERENCE!$W$17:$W$67,REFERENCE!$V$17:$V$67,HYDROGRAPH!F2569)</f>
        <v>0</v>
      </c>
      <c r="H2569" s="132">
        <f>(F2569-G2569)/2*REFERENCE!$P$19</f>
        <v>0</v>
      </c>
      <c r="I2569">
        <f>(FINTERP('STAGE-STORAGE'!$D$4:$D$54,'STAGE-STORAGE'!$A$4:$A$54,H2569))</f>
        <v>0</v>
      </c>
    </row>
    <row r="2570" spans="1:9" x14ac:dyDescent="0.25">
      <c r="A2570">
        <v>2567</v>
      </c>
      <c r="B2570" s="132">
        <f t="shared" si="163"/>
        <v>427.66666666666663</v>
      </c>
      <c r="C2570" s="162">
        <f>IF(B2570&lt;(MAX(USER_INPUT!$J$14:$J$2000)),FINTERP(USER_INPUT!$J$14:$J$2000,USER_INPUT!$K$14:$K$2000,HYDROGRAPH!B2570),0)</f>
        <v>0</v>
      </c>
      <c r="D2570" s="132">
        <f t="shared" si="162"/>
        <v>0</v>
      </c>
      <c r="E2570" s="162">
        <f t="shared" si="164"/>
        <v>0</v>
      </c>
      <c r="F2570" s="162">
        <f t="shared" si="165"/>
        <v>0</v>
      </c>
      <c r="G2570" s="162">
        <f>FINTERP(REFERENCE!$W$17:$W$67,REFERENCE!$V$17:$V$67,HYDROGRAPH!F2570)</f>
        <v>0</v>
      </c>
      <c r="H2570" s="132">
        <f>(F2570-G2570)/2*REFERENCE!$P$19</f>
        <v>0</v>
      </c>
      <c r="I2570">
        <f>(FINTERP('STAGE-STORAGE'!$D$4:$D$54,'STAGE-STORAGE'!$A$4:$A$54,H2570))</f>
        <v>0</v>
      </c>
    </row>
    <row r="2571" spans="1:9" x14ac:dyDescent="0.25">
      <c r="A2571">
        <v>2568</v>
      </c>
      <c r="B2571" s="132">
        <f t="shared" si="163"/>
        <v>427.83333333333331</v>
      </c>
      <c r="C2571" s="162">
        <f>IF(B2571&lt;(MAX(USER_INPUT!$J$14:$J$2000)),FINTERP(USER_INPUT!$J$14:$J$2000,USER_INPUT!$K$14:$K$2000,HYDROGRAPH!B2571),0)</f>
        <v>0</v>
      </c>
      <c r="D2571" s="132">
        <f t="shared" si="162"/>
        <v>0</v>
      </c>
      <c r="E2571" s="162">
        <f t="shared" si="164"/>
        <v>0</v>
      </c>
      <c r="F2571" s="162">
        <f t="shared" si="165"/>
        <v>0</v>
      </c>
      <c r="G2571" s="162">
        <f>FINTERP(REFERENCE!$W$17:$W$67,REFERENCE!$V$17:$V$67,HYDROGRAPH!F2571)</f>
        <v>0</v>
      </c>
      <c r="H2571" s="132">
        <f>(F2571-G2571)/2*REFERENCE!$P$19</f>
        <v>0</v>
      </c>
      <c r="I2571">
        <f>(FINTERP('STAGE-STORAGE'!$D$4:$D$54,'STAGE-STORAGE'!$A$4:$A$54,H2571))</f>
        <v>0</v>
      </c>
    </row>
    <row r="2572" spans="1:9" x14ac:dyDescent="0.25">
      <c r="A2572">
        <v>2569</v>
      </c>
      <c r="B2572" s="132">
        <f t="shared" si="163"/>
        <v>428</v>
      </c>
      <c r="C2572" s="162">
        <f>IF(B2572&lt;(MAX(USER_INPUT!$J$14:$J$2000)),FINTERP(USER_INPUT!$J$14:$J$2000,USER_INPUT!$K$14:$K$2000,HYDROGRAPH!B2572),0)</f>
        <v>0</v>
      </c>
      <c r="D2572" s="132">
        <f t="shared" si="162"/>
        <v>0</v>
      </c>
      <c r="E2572" s="162">
        <f t="shared" si="164"/>
        <v>0</v>
      </c>
      <c r="F2572" s="162">
        <f t="shared" si="165"/>
        <v>0</v>
      </c>
      <c r="G2572" s="162">
        <f>FINTERP(REFERENCE!$W$17:$W$67,REFERENCE!$V$17:$V$67,HYDROGRAPH!F2572)</f>
        <v>0</v>
      </c>
      <c r="H2572" s="132">
        <f>(F2572-G2572)/2*REFERENCE!$P$19</f>
        <v>0</v>
      </c>
      <c r="I2572">
        <f>(FINTERP('STAGE-STORAGE'!$D$4:$D$54,'STAGE-STORAGE'!$A$4:$A$54,H2572))</f>
        <v>0</v>
      </c>
    </row>
    <row r="2573" spans="1:9" x14ac:dyDescent="0.25">
      <c r="A2573">
        <v>2570</v>
      </c>
      <c r="B2573" s="132">
        <f t="shared" si="163"/>
        <v>428.16666666666663</v>
      </c>
      <c r="C2573" s="162">
        <f>IF(B2573&lt;(MAX(USER_INPUT!$J$14:$J$2000)),FINTERP(USER_INPUT!$J$14:$J$2000,USER_INPUT!$K$14:$K$2000,HYDROGRAPH!B2573),0)</f>
        <v>0</v>
      </c>
      <c r="D2573" s="132">
        <f t="shared" si="162"/>
        <v>0</v>
      </c>
      <c r="E2573" s="162">
        <f t="shared" si="164"/>
        <v>0</v>
      </c>
      <c r="F2573" s="162">
        <f t="shared" si="165"/>
        <v>0</v>
      </c>
      <c r="G2573" s="162">
        <f>FINTERP(REFERENCE!$W$17:$W$67,REFERENCE!$V$17:$V$67,HYDROGRAPH!F2573)</f>
        <v>0</v>
      </c>
      <c r="H2573" s="132">
        <f>(F2573-G2573)/2*REFERENCE!$P$19</f>
        <v>0</v>
      </c>
      <c r="I2573">
        <f>(FINTERP('STAGE-STORAGE'!$D$4:$D$54,'STAGE-STORAGE'!$A$4:$A$54,H2573))</f>
        <v>0</v>
      </c>
    </row>
    <row r="2574" spans="1:9" x14ac:dyDescent="0.25">
      <c r="A2574">
        <v>2571</v>
      </c>
      <c r="B2574" s="132">
        <f t="shared" si="163"/>
        <v>428.33333333333331</v>
      </c>
      <c r="C2574" s="162">
        <f>IF(B2574&lt;(MAX(USER_INPUT!$J$14:$J$2000)),FINTERP(USER_INPUT!$J$14:$J$2000,USER_INPUT!$K$14:$K$2000,HYDROGRAPH!B2574),0)</f>
        <v>0</v>
      </c>
      <c r="D2574" s="132">
        <f t="shared" si="162"/>
        <v>0</v>
      </c>
      <c r="E2574" s="162">
        <f t="shared" si="164"/>
        <v>0</v>
      </c>
      <c r="F2574" s="162">
        <f t="shared" si="165"/>
        <v>0</v>
      </c>
      <c r="G2574" s="162">
        <f>FINTERP(REFERENCE!$W$17:$W$67,REFERENCE!$V$17:$V$67,HYDROGRAPH!F2574)</f>
        <v>0</v>
      </c>
      <c r="H2574" s="132">
        <f>(F2574-G2574)/2*REFERENCE!$P$19</f>
        <v>0</v>
      </c>
      <c r="I2574">
        <f>(FINTERP('STAGE-STORAGE'!$D$4:$D$54,'STAGE-STORAGE'!$A$4:$A$54,H2574))</f>
        <v>0</v>
      </c>
    </row>
    <row r="2575" spans="1:9" x14ac:dyDescent="0.25">
      <c r="A2575">
        <v>2572</v>
      </c>
      <c r="B2575" s="132">
        <f t="shared" si="163"/>
        <v>428.5</v>
      </c>
      <c r="C2575" s="162">
        <f>IF(B2575&lt;(MAX(USER_INPUT!$J$14:$J$2000)),FINTERP(USER_INPUT!$J$14:$J$2000,USER_INPUT!$K$14:$K$2000,HYDROGRAPH!B2575),0)</f>
        <v>0</v>
      </c>
      <c r="D2575" s="132">
        <f t="shared" si="162"/>
        <v>0</v>
      </c>
      <c r="E2575" s="162">
        <f t="shared" si="164"/>
        <v>0</v>
      </c>
      <c r="F2575" s="162">
        <f t="shared" si="165"/>
        <v>0</v>
      </c>
      <c r="G2575" s="162">
        <f>FINTERP(REFERENCE!$W$17:$W$67,REFERENCE!$V$17:$V$67,HYDROGRAPH!F2575)</f>
        <v>0</v>
      </c>
      <c r="H2575" s="132">
        <f>(F2575-G2575)/2*REFERENCE!$P$19</f>
        <v>0</v>
      </c>
      <c r="I2575">
        <f>(FINTERP('STAGE-STORAGE'!$D$4:$D$54,'STAGE-STORAGE'!$A$4:$A$54,H2575))</f>
        <v>0</v>
      </c>
    </row>
    <row r="2576" spans="1:9" x14ac:dyDescent="0.25">
      <c r="A2576">
        <v>2573</v>
      </c>
      <c r="B2576" s="132">
        <f t="shared" si="163"/>
        <v>428.66666666666663</v>
      </c>
      <c r="C2576" s="162">
        <f>IF(B2576&lt;(MAX(USER_INPUT!$J$14:$J$2000)),FINTERP(USER_INPUT!$J$14:$J$2000,USER_INPUT!$K$14:$K$2000,HYDROGRAPH!B2576),0)</f>
        <v>0</v>
      </c>
      <c r="D2576" s="132">
        <f t="shared" si="162"/>
        <v>0</v>
      </c>
      <c r="E2576" s="162">
        <f t="shared" si="164"/>
        <v>0</v>
      </c>
      <c r="F2576" s="162">
        <f t="shared" si="165"/>
        <v>0</v>
      </c>
      <c r="G2576" s="162">
        <f>FINTERP(REFERENCE!$W$17:$W$67,REFERENCE!$V$17:$V$67,HYDROGRAPH!F2576)</f>
        <v>0</v>
      </c>
      <c r="H2576" s="132">
        <f>(F2576-G2576)/2*REFERENCE!$P$19</f>
        <v>0</v>
      </c>
      <c r="I2576">
        <f>(FINTERP('STAGE-STORAGE'!$D$4:$D$54,'STAGE-STORAGE'!$A$4:$A$54,H2576))</f>
        <v>0</v>
      </c>
    </row>
    <row r="2577" spans="1:9" x14ac:dyDescent="0.25">
      <c r="A2577">
        <v>2574</v>
      </c>
      <c r="B2577" s="132">
        <f t="shared" si="163"/>
        <v>428.83333333333331</v>
      </c>
      <c r="C2577" s="162">
        <f>IF(B2577&lt;(MAX(USER_INPUT!$J$14:$J$2000)),FINTERP(USER_INPUT!$J$14:$J$2000,USER_INPUT!$K$14:$K$2000,HYDROGRAPH!B2577),0)</f>
        <v>0</v>
      </c>
      <c r="D2577" s="132">
        <f t="shared" si="162"/>
        <v>0</v>
      </c>
      <c r="E2577" s="162">
        <f t="shared" si="164"/>
        <v>0</v>
      </c>
      <c r="F2577" s="162">
        <f t="shared" si="165"/>
        <v>0</v>
      </c>
      <c r="G2577" s="162">
        <f>FINTERP(REFERENCE!$W$17:$W$67,REFERENCE!$V$17:$V$67,HYDROGRAPH!F2577)</f>
        <v>0</v>
      </c>
      <c r="H2577" s="132">
        <f>(F2577-G2577)/2*REFERENCE!$P$19</f>
        <v>0</v>
      </c>
      <c r="I2577">
        <f>(FINTERP('STAGE-STORAGE'!$D$4:$D$54,'STAGE-STORAGE'!$A$4:$A$54,H2577))</f>
        <v>0</v>
      </c>
    </row>
    <row r="2578" spans="1:9" x14ac:dyDescent="0.25">
      <c r="A2578">
        <v>2575</v>
      </c>
      <c r="B2578" s="132">
        <f t="shared" si="163"/>
        <v>429</v>
      </c>
      <c r="C2578" s="162">
        <f>IF(B2578&lt;(MAX(USER_INPUT!$J$14:$J$2000)),FINTERP(USER_INPUT!$J$14:$J$2000,USER_INPUT!$K$14:$K$2000,HYDROGRAPH!B2578),0)</f>
        <v>0</v>
      </c>
      <c r="D2578" s="132">
        <f t="shared" si="162"/>
        <v>0</v>
      </c>
      <c r="E2578" s="162">
        <f t="shared" si="164"/>
        <v>0</v>
      </c>
      <c r="F2578" s="162">
        <f t="shared" si="165"/>
        <v>0</v>
      </c>
      <c r="G2578" s="162">
        <f>FINTERP(REFERENCE!$W$17:$W$67,REFERENCE!$V$17:$V$67,HYDROGRAPH!F2578)</f>
        <v>0</v>
      </c>
      <c r="H2578" s="132">
        <f>(F2578-G2578)/2*REFERENCE!$P$19</f>
        <v>0</v>
      </c>
      <c r="I2578">
        <f>(FINTERP('STAGE-STORAGE'!$D$4:$D$54,'STAGE-STORAGE'!$A$4:$A$54,H2578))</f>
        <v>0</v>
      </c>
    </row>
    <row r="2579" spans="1:9" x14ac:dyDescent="0.25">
      <c r="A2579">
        <v>2576</v>
      </c>
      <c r="B2579" s="132">
        <f t="shared" si="163"/>
        <v>429.16666666666663</v>
      </c>
      <c r="C2579" s="162">
        <f>IF(B2579&lt;(MAX(USER_INPUT!$J$14:$J$2000)),FINTERP(USER_INPUT!$J$14:$J$2000,USER_INPUT!$K$14:$K$2000,HYDROGRAPH!B2579),0)</f>
        <v>0</v>
      </c>
      <c r="D2579" s="132">
        <f t="shared" si="162"/>
        <v>0</v>
      </c>
      <c r="E2579" s="162">
        <f t="shared" si="164"/>
        <v>0</v>
      </c>
      <c r="F2579" s="162">
        <f t="shared" si="165"/>
        <v>0</v>
      </c>
      <c r="G2579" s="162">
        <f>FINTERP(REFERENCE!$W$17:$W$67,REFERENCE!$V$17:$V$67,HYDROGRAPH!F2579)</f>
        <v>0</v>
      </c>
      <c r="H2579" s="132">
        <f>(F2579-G2579)/2*REFERENCE!$P$19</f>
        <v>0</v>
      </c>
      <c r="I2579">
        <f>(FINTERP('STAGE-STORAGE'!$D$4:$D$54,'STAGE-STORAGE'!$A$4:$A$54,H2579))</f>
        <v>0</v>
      </c>
    </row>
    <row r="2580" spans="1:9" x14ac:dyDescent="0.25">
      <c r="A2580">
        <v>2577</v>
      </c>
      <c r="B2580" s="132">
        <f t="shared" si="163"/>
        <v>429.33333333333331</v>
      </c>
      <c r="C2580" s="162">
        <f>IF(B2580&lt;(MAX(USER_INPUT!$J$14:$J$2000)),FINTERP(USER_INPUT!$J$14:$J$2000,USER_INPUT!$K$14:$K$2000,HYDROGRAPH!B2580),0)</f>
        <v>0</v>
      </c>
      <c r="D2580" s="132">
        <f t="shared" si="162"/>
        <v>0</v>
      </c>
      <c r="E2580" s="162">
        <f t="shared" si="164"/>
        <v>0</v>
      </c>
      <c r="F2580" s="162">
        <f t="shared" si="165"/>
        <v>0</v>
      </c>
      <c r="G2580" s="162">
        <f>FINTERP(REFERENCE!$W$17:$W$67,REFERENCE!$V$17:$V$67,HYDROGRAPH!F2580)</f>
        <v>0</v>
      </c>
      <c r="H2580" s="132">
        <f>(F2580-G2580)/2*REFERENCE!$P$19</f>
        <v>0</v>
      </c>
      <c r="I2580">
        <f>(FINTERP('STAGE-STORAGE'!$D$4:$D$54,'STAGE-STORAGE'!$A$4:$A$54,H2580))</f>
        <v>0</v>
      </c>
    </row>
    <row r="2581" spans="1:9" x14ac:dyDescent="0.25">
      <c r="A2581">
        <v>2578</v>
      </c>
      <c r="B2581" s="132">
        <f t="shared" si="163"/>
        <v>429.5</v>
      </c>
      <c r="C2581" s="162">
        <f>IF(B2581&lt;(MAX(USER_INPUT!$J$14:$J$2000)),FINTERP(USER_INPUT!$J$14:$J$2000,USER_INPUT!$K$14:$K$2000,HYDROGRAPH!B2581),0)</f>
        <v>0</v>
      </c>
      <c r="D2581" s="132">
        <f t="shared" si="162"/>
        <v>0</v>
      </c>
      <c r="E2581" s="162">
        <f t="shared" si="164"/>
        <v>0</v>
      </c>
      <c r="F2581" s="162">
        <f t="shared" si="165"/>
        <v>0</v>
      </c>
      <c r="G2581" s="162">
        <f>FINTERP(REFERENCE!$W$17:$W$67,REFERENCE!$V$17:$V$67,HYDROGRAPH!F2581)</f>
        <v>0</v>
      </c>
      <c r="H2581" s="132">
        <f>(F2581-G2581)/2*REFERENCE!$P$19</f>
        <v>0</v>
      </c>
      <c r="I2581">
        <f>(FINTERP('STAGE-STORAGE'!$D$4:$D$54,'STAGE-STORAGE'!$A$4:$A$54,H2581))</f>
        <v>0</v>
      </c>
    </row>
    <row r="2582" spans="1:9" x14ac:dyDescent="0.25">
      <c r="A2582">
        <v>2579</v>
      </c>
      <c r="B2582" s="132">
        <f t="shared" si="163"/>
        <v>429.66666666666663</v>
      </c>
      <c r="C2582" s="162">
        <f>IF(B2582&lt;(MAX(USER_INPUT!$J$14:$J$2000)),FINTERP(USER_INPUT!$J$14:$J$2000,USER_INPUT!$K$14:$K$2000,HYDROGRAPH!B2582),0)</f>
        <v>0</v>
      </c>
      <c r="D2582" s="132">
        <f t="shared" si="162"/>
        <v>0</v>
      </c>
      <c r="E2582" s="162">
        <f t="shared" si="164"/>
        <v>0</v>
      </c>
      <c r="F2582" s="162">
        <f t="shared" si="165"/>
        <v>0</v>
      </c>
      <c r="G2582" s="162">
        <f>FINTERP(REFERENCE!$W$17:$W$67,REFERENCE!$V$17:$V$67,HYDROGRAPH!F2582)</f>
        <v>0</v>
      </c>
      <c r="H2582" s="132">
        <f>(F2582-G2582)/2*REFERENCE!$P$19</f>
        <v>0</v>
      </c>
      <c r="I2582">
        <f>(FINTERP('STAGE-STORAGE'!$D$4:$D$54,'STAGE-STORAGE'!$A$4:$A$54,H2582))</f>
        <v>0</v>
      </c>
    </row>
    <row r="2583" spans="1:9" x14ac:dyDescent="0.25">
      <c r="A2583">
        <v>2580</v>
      </c>
      <c r="B2583" s="132">
        <f t="shared" si="163"/>
        <v>429.83333333333331</v>
      </c>
      <c r="C2583" s="162">
        <f>IF(B2583&lt;(MAX(USER_INPUT!$J$14:$J$2000)),FINTERP(USER_INPUT!$J$14:$J$2000,USER_INPUT!$K$14:$K$2000,HYDROGRAPH!B2583),0)</f>
        <v>0</v>
      </c>
      <c r="D2583" s="132">
        <f t="shared" si="162"/>
        <v>0</v>
      </c>
      <c r="E2583" s="162">
        <f t="shared" si="164"/>
        <v>0</v>
      </c>
      <c r="F2583" s="162">
        <f t="shared" si="165"/>
        <v>0</v>
      </c>
      <c r="G2583" s="162">
        <f>FINTERP(REFERENCE!$W$17:$W$67,REFERENCE!$V$17:$V$67,HYDROGRAPH!F2583)</f>
        <v>0</v>
      </c>
      <c r="H2583" s="132">
        <f>(F2583-G2583)/2*REFERENCE!$P$19</f>
        <v>0</v>
      </c>
      <c r="I2583">
        <f>(FINTERP('STAGE-STORAGE'!$D$4:$D$54,'STAGE-STORAGE'!$A$4:$A$54,H2583))</f>
        <v>0</v>
      </c>
    </row>
    <row r="2584" spans="1:9" x14ac:dyDescent="0.25">
      <c r="A2584">
        <v>2581</v>
      </c>
      <c r="B2584" s="132">
        <f t="shared" si="163"/>
        <v>430</v>
      </c>
      <c r="C2584" s="162">
        <f>IF(B2584&lt;(MAX(USER_INPUT!$J$14:$J$2000)),FINTERP(USER_INPUT!$J$14:$J$2000,USER_INPUT!$K$14:$K$2000,HYDROGRAPH!B2584),0)</f>
        <v>0</v>
      </c>
      <c r="D2584" s="132">
        <f t="shared" si="162"/>
        <v>0</v>
      </c>
      <c r="E2584" s="162">
        <f t="shared" si="164"/>
        <v>0</v>
      </c>
      <c r="F2584" s="162">
        <f t="shared" si="165"/>
        <v>0</v>
      </c>
      <c r="G2584" s="162">
        <f>FINTERP(REFERENCE!$W$17:$W$67,REFERENCE!$V$17:$V$67,HYDROGRAPH!F2584)</f>
        <v>0</v>
      </c>
      <c r="H2584" s="132">
        <f>(F2584-G2584)/2*REFERENCE!$P$19</f>
        <v>0</v>
      </c>
      <c r="I2584">
        <f>(FINTERP('STAGE-STORAGE'!$D$4:$D$54,'STAGE-STORAGE'!$A$4:$A$54,H2584))</f>
        <v>0</v>
      </c>
    </row>
    <row r="2585" spans="1:9" x14ac:dyDescent="0.25">
      <c r="A2585">
        <v>2582</v>
      </c>
      <c r="B2585" s="132">
        <f t="shared" si="163"/>
        <v>430.16666666666663</v>
      </c>
      <c r="C2585" s="162">
        <f>IF(B2585&lt;(MAX(USER_INPUT!$J$14:$J$2000)),FINTERP(USER_INPUT!$J$14:$J$2000,USER_INPUT!$K$14:$K$2000,HYDROGRAPH!B2585),0)</f>
        <v>0</v>
      </c>
      <c r="D2585" s="132">
        <f t="shared" si="162"/>
        <v>0</v>
      </c>
      <c r="E2585" s="162">
        <f t="shared" si="164"/>
        <v>0</v>
      </c>
      <c r="F2585" s="162">
        <f t="shared" si="165"/>
        <v>0</v>
      </c>
      <c r="G2585" s="162">
        <f>FINTERP(REFERENCE!$W$17:$W$67,REFERENCE!$V$17:$V$67,HYDROGRAPH!F2585)</f>
        <v>0</v>
      </c>
      <c r="H2585" s="132">
        <f>(F2585-G2585)/2*REFERENCE!$P$19</f>
        <v>0</v>
      </c>
      <c r="I2585">
        <f>(FINTERP('STAGE-STORAGE'!$D$4:$D$54,'STAGE-STORAGE'!$A$4:$A$54,H2585))</f>
        <v>0</v>
      </c>
    </row>
    <row r="2586" spans="1:9" x14ac:dyDescent="0.25">
      <c r="A2586">
        <v>2583</v>
      </c>
      <c r="B2586" s="132">
        <f t="shared" si="163"/>
        <v>430.33333333333331</v>
      </c>
      <c r="C2586" s="162">
        <f>IF(B2586&lt;(MAX(USER_INPUT!$J$14:$J$2000)),FINTERP(USER_INPUT!$J$14:$J$2000,USER_INPUT!$K$14:$K$2000,HYDROGRAPH!B2586),0)</f>
        <v>0</v>
      </c>
      <c r="D2586" s="132">
        <f t="shared" si="162"/>
        <v>0</v>
      </c>
      <c r="E2586" s="162">
        <f t="shared" si="164"/>
        <v>0</v>
      </c>
      <c r="F2586" s="162">
        <f t="shared" si="165"/>
        <v>0</v>
      </c>
      <c r="G2586" s="162">
        <f>FINTERP(REFERENCE!$W$17:$W$67,REFERENCE!$V$17:$V$67,HYDROGRAPH!F2586)</f>
        <v>0</v>
      </c>
      <c r="H2586" s="132">
        <f>(F2586-G2586)/2*REFERENCE!$P$19</f>
        <v>0</v>
      </c>
      <c r="I2586">
        <f>(FINTERP('STAGE-STORAGE'!$D$4:$D$54,'STAGE-STORAGE'!$A$4:$A$54,H2586))</f>
        <v>0</v>
      </c>
    </row>
    <row r="2587" spans="1:9" x14ac:dyDescent="0.25">
      <c r="A2587">
        <v>2584</v>
      </c>
      <c r="B2587" s="132">
        <f t="shared" si="163"/>
        <v>430.5</v>
      </c>
      <c r="C2587" s="162">
        <f>IF(B2587&lt;(MAX(USER_INPUT!$J$14:$J$2000)),FINTERP(USER_INPUT!$J$14:$J$2000,USER_INPUT!$K$14:$K$2000,HYDROGRAPH!B2587),0)</f>
        <v>0</v>
      </c>
      <c r="D2587" s="132">
        <f t="shared" si="162"/>
        <v>0</v>
      </c>
      <c r="E2587" s="162">
        <f t="shared" si="164"/>
        <v>0</v>
      </c>
      <c r="F2587" s="162">
        <f t="shared" si="165"/>
        <v>0</v>
      </c>
      <c r="G2587" s="162">
        <f>FINTERP(REFERENCE!$W$17:$W$67,REFERENCE!$V$17:$V$67,HYDROGRAPH!F2587)</f>
        <v>0</v>
      </c>
      <c r="H2587" s="132">
        <f>(F2587-G2587)/2*REFERENCE!$P$19</f>
        <v>0</v>
      </c>
      <c r="I2587">
        <f>(FINTERP('STAGE-STORAGE'!$D$4:$D$54,'STAGE-STORAGE'!$A$4:$A$54,H2587))</f>
        <v>0</v>
      </c>
    </row>
    <row r="2588" spans="1:9" x14ac:dyDescent="0.25">
      <c r="A2588">
        <v>2585</v>
      </c>
      <c r="B2588" s="132">
        <f t="shared" si="163"/>
        <v>430.66666666666663</v>
      </c>
      <c r="C2588" s="162">
        <f>IF(B2588&lt;(MAX(USER_INPUT!$J$14:$J$2000)),FINTERP(USER_INPUT!$J$14:$J$2000,USER_INPUT!$K$14:$K$2000,HYDROGRAPH!B2588),0)</f>
        <v>0</v>
      </c>
      <c r="D2588" s="132">
        <f t="shared" si="162"/>
        <v>0</v>
      </c>
      <c r="E2588" s="162">
        <f t="shared" si="164"/>
        <v>0</v>
      </c>
      <c r="F2588" s="162">
        <f t="shared" si="165"/>
        <v>0</v>
      </c>
      <c r="G2588" s="162">
        <f>FINTERP(REFERENCE!$W$17:$W$67,REFERENCE!$V$17:$V$67,HYDROGRAPH!F2588)</f>
        <v>0</v>
      </c>
      <c r="H2588" s="132">
        <f>(F2588-G2588)/2*REFERENCE!$P$19</f>
        <v>0</v>
      </c>
      <c r="I2588">
        <f>(FINTERP('STAGE-STORAGE'!$D$4:$D$54,'STAGE-STORAGE'!$A$4:$A$54,H2588))</f>
        <v>0</v>
      </c>
    </row>
    <row r="2589" spans="1:9" x14ac:dyDescent="0.25">
      <c r="A2589">
        <v>2586</v>
      </c>
      <c r="B2589" s="132">
        <f t="shared" si="163"/>
        <v>430.83333333333331</v>
      </c>
      <c r="C2589" s="162">
        <f>IF(B2589&lt;(MAX(USER_INPUT!$J$14:$J$2000)),FINTERP(USER_INPUT!$J$14:$J$2000,USER_INPUT!$K$14:$K$2000,HYDROGRAPH!B2589),0)</f>
        <v>0</v>
      </c>
      <c r="D2589" s="132">
        <f t="shared" si="162"/>
        <v>0</v>
      </c>
      <c r="E2589" s="162">
        <f t="shared" si="164"/>
        <v>0</v>
      </c>
      <c r="F2589" s="162">
        <f t="shared" si="165"/>
        <v>0</v>
      </c>
      <c r="G2589" s="162">
        <f>FINTERP(REFERENCE!$W$17:$W$67,REFERENCE!$V$17:$V$67,HYDROGRAPH!F2589)</f>
        <v>0</v>
      </c>
      <c r="H2589" s="132">
        <f>(F2589-G2589)/2*REFERENCE!$P$19</f>
        <v>0</v>
      </c>
      <c r="I2589">
        <f>(FINTERP('STAGE-STORAGE'!$D$4:$D$54,'STAGE-STORAGE'!$A$4:$A$54,H2589))</f>
        <v>0</v>
      </c>
    </row>
    <row r="2590" spans="1:9" x14ac:dyDescent="0.25">
      <c r="A2590">
        <v>2587</v>
      </c>
      <c r="B2590" s="132">
        <f t="shared" si="163"/>
        <v>431</v>
      </c>
      <c r="C2590" s="162">
        <f>IF(B2590&lt;(MAX(USER_INPUT!$J$14:$J$2000)),FINTERP(USER_INPUT!$J$14:$J$2000,USER_INPUT!$K$14:$K$2000,HYDROGRAPH!B2590),0)</f>
        <v>0</v>
      </c>
      <c r="D2590" s="132">
        <f t="shared" si="162"/>
        <v>0</v>
      </c>
      <c r="E2590" s="162">
        <f t="shared" si="164"/>
        <v>0</v>
      </c>
      <c r="F2590" s="162">
        <f t="shared" si="165"/>
        <v>0</v>
      </c>
      <c r="G2590" s="162">
        <f>FINTERP(REFERENCE!$W$17:$W$67,REFERENCE!$V$17:$V$67,HYDROGRAPH!F2590)</f>
        <v>0</v>
      </c>
      <c r="H2590" s="132">
        <f>(F2590-G2590)/2*REFERENCE!$P$19</f>
        <v>0</v>
      </c>
      <c r="I2590">
        <f>(FINTERP('STAGE-STORAGE'!$D$4:$D$54,'STAGE-STORAGE'!$A$4:$A$54,H2590))</f>
        <v>0</v>
      </c>
    </row>
    <row r="2591" spans="1:9" x14ac:dyDescent="0.25">
      <c r="A2591">
        <v>2588</v>
      </c>
      <c r="B2591" s="132">
        <f t="shared" si="163"/>
        <v>431.16666666666663</v>
      </c>
      <c r="C2591" s="162">
        <f>IF(B2591&lt;(MAX(USER_INPUT!$J$14:$J$2000)),FINTERP(USER_INPUT!$J$14:$J$2000,USER_INPUT!$K$14:$K$2000,HYDROGRAPH!B2591),0)</f>
        <v>0</v>
      </c>
      <c r="D2591" s="132">
        <f t="shared" si="162"/>
        <v>0</v>
      </c>
      <c r="E2591" s="162">
        <f t="shared" si="164"/>
        <v>0</v>
      </c>
      <c r="F2591" s="162">
        <f t="shared" si="165"/>
        <v>0</v>
      </c>
      <c r="G2591" s="162">
        <f>FINTERP(REFERENCE!$W$17:$W$67,REFERENCE!$V$17:$V$67,HYDROGRAPH!F2591)</f>
        <v>0</v>
      </c>
      <c r="H2591" s="132">
        <f>(F2591-G2591)/2*REFERENCE!$P$19</f>
        <v>0</v>
      </c>
      <c r="I2591">
        <f>(FINTERP('STAGE-STORAGE'!$D$4:$D$54,'STAGE-STORAGE'!$A$4:$A$54,H2591))</f>
        <v>0</v>
      </c>
    </row>
    <row r="2592" spans="1:9" x14ac:dyDescent="0.25">
      <c r="A2592">
        <v>2589</v>
      </c>
      <c r="B2592" s="132">
        <f t="shared" si="163"/>
        <v>431.33333333333331</v>
      </c>
      <c r="C2592" s="162">
        <f>IF(B2592&lt;(MAX(USER_INPUT!$J$14:$J$2000)),FINTERP(USER_INPUT!$J$14:$J$2000,USER_INPUT!$K$14:$K$2000,HYDROGRAPH!B2592),0)</f>
        <v>0</v>
      </c>
      <c r="D2592" s="132">
        <f t="shared" si="162"/>
        <v>0</v>
      </c>
      <c r="E2592" s="162">
        <f t="shared" si="164"/>
        <v>0</v>
      </c>
      <c r="F2592" s="162">
        <f t="shared" si="165"/>
        <v>0</v>
      </c>
      <c r="G2592" s="162">
        <f>FINTERP(REFERENCE!$W$17:$W$67,REFERENCE!$V$17:$V$67,HYDROGRAPH!F2592)</f>
        <v>0</v>
      </c>
      <c r="H2592" s="132">
        <f>(F2592-G2592)/2*REFERENCE!$P$19</f>
        <v>0</v>
      </c>
      <c r="I2592">
        <f>(FINTERP('STAGE-STORAGE'!$D$4:$D$54,'STAGE-STORAGE'!$A$4:$A$54,H2592))</f>
        <v>0</v>
      </c>
    </row>
    <row r="2593" spans="1:9" x14ac:dyDescent="0.25">
      <c r="A2593">
        <v>2590</v>
      </c>
      <c r="B2593" s="132">
        <f t="shared" si="163"/>
        <v>431.5</v>
      </c>
      <c r="C2593" s="162">
        <f>IF(B2593&lt;(MAX(USER_INPUT!$J$14:$J$2000)),FINTERP(USER_INPUT!$J$14:$J$2000,USER_INPUT!$K$14:$K$2000,HYDROGRAPH!B2593),0)</f>
        <v>0</v>
      </c>
      <c r="D2593" s="132">
        <f t="shared" si="162"/>
        <v>0</v>
      </c>
      <c r="E2593" s="162">
        <f t="shared" si="164"/>
        <v>0</v>
      </c>
      <c r="F2593" s="162">
        <f t="shared" si="165"/>
        <v>0</v>
      </c>
      <c r="G2593" s="162">
        <f>FINTERP(REFERENCE!$W$17:$W$67,REFERENCE!$V$17:$V$67,HYDROGRAPH!F2593)</f>
        <v>0</v>
      </c>
      <c r="H2593" s="132">
        <f>(F2593-G2593)/2*REFERENCE!$P$19</f>
        <v>0</v>
      </c>
      <c r="I2593">
        <f>(FINTERP('STAGE-STORAGE'!$D$4:$D$54,'STAGE-STORAGE'!$A$4:$A$54,H2593))</f>
        <v>0</v>
      </c>
    </row>
    <row r="2594" spans="1:9" x14ac:dyDescent="0.25">
      <c r="A2594">
        <v>2591</v>
      </c>
      <c r="B2594" s="132">
        <f t="shared" si="163"/>
        <v>431.66666666666663</v>
      </c>
      <c r="C2594" s="162">
        <f>IF(B2594&lt;(MAX(USER_INPUT!$J$14:$J$2000)),FINTERP(USER_INPUT!$J$14:$J$2000,USER_INPUT!$K$14:$K$2000,HYDROGRAPH!B2594),0)</f>
        <v>0</v>
      </c>
      <c r="D2594" s="132">
        <f t="shared" si="162"/>
        <v>0</v>
      </c>
      <c r="E2594" s="162">
        <f t="shared" si="164"/>
        <v>0</v>
      </c>
      <c r="F2594" s="162">
        <f t="shared" si="165"/>
        <v>0</v>
      </c>
      <c r="G2594" s="162">
        <f>FINTERP(REFERENCE!$W$17:$W$67,REFERENCE!$V$17:$V$67,HYDROGRAPH!F2594)</f>
        <v>0</v>
      </c>
      <c r="H2594" s="132">
        <f>(F2594-G2594)/2*REFERENCE!$P$19</f>
        <v>0</v>
      </c>
      <c r="I2594">
        <f>(FINTERP('STAGE-STORAGE'!$D$4:$D$54,'STAGE-STORAGE'!$A$4:$A$54,H2594))</f>
        <v>0</v>
      </c>
    </row>
    <row r="2595" spans="1:9" x14ac:dyDescent="0.25">
      <c r="A2595">
        <v>2592</v>
      </c>
      <c r="B2595" s="132">
        <f t="shared" si="163"/>
        <v>431.83333333333331</v>
      </c>
      <c r="C2595" s="162">
        <f>IF(B2595&lt;(MAX(USER_INPUT!$J$14:$J$2000)),FINTERP(USER_INPUT!$J$14:$J$2000,USER_INPUT!$K$14:$K$2000,HYDROGRAPH!B2595),0)</f>
        <v>0</v>
      </c>
      <c r="D2595" s="132">
        <f t="shared" si="162"/>
        <v>0</v>
      </c>
      <c r="E2595" s="162">
        <f t="shared" si="164"/>
        <v>0</v>
      </c>
      <c r="F2595" s="162">
        <f t="shared" si="165"/>
        <v>0</v>
      </c>
      <c r="G2595" s="162">
        <f>FINTERP(REFERENCE!$W$17:$W$67,REFERENCE!$V$17:$V$67,HYDROGRAPH!F2595)</f>
        <v>0</v>
      </c>
      <c r="H2595" s="132">
        <f>(F2595-G2595)/2*REFERENCE!$P$19</f>
        <v>0</v>
      </c>
      <c r="I2595">
        <f>(FINTERP('STAGE-STORAGE'!$D$4:$D$54,'STAGE-STORAGE'!$A$4:$A$54,H2595))</f>
        <v>0</v>
      </c>
    </row>
    <row r="2596" spans="1:9" x14ac:dyDescent="0.25">
      <c r="A2596">
        <v>2593</v>
      </c>
      <c r="B2596" s="132">
        <f t="shared" si="163"/>
        <v>432</v>
      </c>
      <c r="C2596" s="162">
        <f>IF(B2596&lt;(MAX(USER_INPUT!$J$14:$J$2000)),FINTERP(USER_INPUT!$J$14:$J$2000,USER_INPUT!$K$14:$K$2000,HYDROGRAPH!B2596),0)</f>
        <v>0</v>
      </c>
      <c r="D2596" s="132">
        <f t="shared" si="162"/>
        <v>0</v>
      </c>
      <c r="E2596" s="162">
        <f t="shared" si="164"/>
        <v>0</v>
      </c>
      <c r="F2596" s="162">
        <f t="shared" si="165"/>
        <v>0</v>
      </c>
      <c r="G2596" s="162">
        <f>FINTERP(REFERENCE!$W$17:$W$67,REFERENCE!$V$17:$V$67,HYDROGRAPH!F2596)</f>
        <v>0</v>
      </c>
      <c r="H2596" s="132">
        <f>(F2596-G2596)/2*REFERENCE!$P$19</f>
        <v>0</v>
      </c>
      <c r="I2596">
        <f>(FINTERP('STAGE-STORAGE'!$D$4:$D$54,'STAGE-STORAGE'!$A$4:$A$54,H2596))</f>
        <v>0</v>
      </c>
    </row>
    <row r="2597" spans="1:9" x14ac:dyDescent="0.25">
      <c r="A2597">
        <v>2594</v>
      </c>
      <c r="B2597" s="132">
        <f t="shared" si="163"/>
        <v>432.16666666666663</v>
      </c>
      <c r="C2597" s="162">
        <f>IF(B2597&lt;(MAX(USER_INPUT!$J$14:$J$2000)),FINTERP(USER_INPUT!$J$14:$J$2000,USER_INPUT!$K$14:$K$2000,HYDROGRAPH!B2597),0)</f>
        <v>0</v>
      </c>
      <c r="D2597" s="132">
        <f t="shared" si="162"/>
        <v>0</v>
      </c>
      <c r="E2597" s="162">
        <f t="shared" si="164"/>
        <v>0</v>
      </c>
      <c r="F2597" s="162">
        <f t="shared" si="165"/>
        <v>0</v>
      </c>
      <c r="G2597" s="162">
        <f>FINTERP(REFERENCE!$W$17:$W$67,REFERENCE!$V$17:$V$67,HYDROGRAPH!F2597)</f>
        <v>0</v>
      </c>
      <c r="H2597" s="132">
        <f>(F2597-G2597)/2*REFERENCE!$P$19</f>
        <v>0</v>
      </c>
      <c r="I2597">
        <f>(FINTERP('STAGE-STORAGE'!$D$4:$D$54,'STAGE-STORAGE'!$A$4:$A$54,H2597))</f>
        <v>0</v>
      </c>
    </row>
    <row r="2598" spans="1:9" x14ac:dyDescent="0.25">
      <c r="A2598">
        <v>2595</v>
      </c>
      <c r="B2598" s="132">
        <f t="shared" si="163"/>
        <v>432.33333333333331</v>
      </c>
      <c r="C2598" s="162">
        <f>IF(B2598&lt;(MAX(USER_INPUT!$J$14:$J$2000)),FINTERP(USER_INPUT!$J$14:$J$2000,USER_INPUT!$K$14:$K$2000,HYDROGRAPH!B2598),0)</f>
        <v>0</v>
      </c>
      <c r="D2598" s="132">
        <f t="shared" si="162"/>
        <v>0</v>
      </c>
      <c r="E2598" s="162">
        <f t="shared" si="164"/>
        <v>0</v>
      </c>
      <c r="F2598" s="162">
        <f t="shared" si="165"/>
        <v>0</v>
      </c>
      <c r="G2598" s="162">
        <f>FINTERP(REFERENCE!$W$17:$W$67,REFERENCE!$V$17:$V$67,HYDROGRAPH!F2598)</f>
        <v>0</v>
      </c>
      <c r="H2598" s="132">
        <f>(F2598-G2598)/2*REFERENCE!$P$19</f>
        <v>0</v>
      </c>
      <c r="I2598">
        <f>(FINTERP('STAGE-STORAGE'!$D$4:$D$54,'STAGE-STORAGE'!$A$4:$A$54,H2598))</f>
        <v>0</v>
      </c>
    </row>
    <row r="2599" spans="1:9" x14ac:dyDescent="0.25">
      <c r="A2599">
        <v>2596</v>
      </c>
      <c r="B2599" s="132">
        <f t="shared" si="163"/>
        <v>432.5</v>
      </c>
      <c r="C2599" s="162">
        <f>IF(B2599&lt;(MAX(USER_INPUT!$J$14:$J$2000)),FINTERP(USER_INPUT!$J$14:$J$2000,USER_INPUT!$K$14:$K$2000,HYDROGRAPH!B2599),0)</f>
        <v>0</v>
      </c>
      <c r="D2599" s="132">
        <f t="shared" si="162"/>
        <v>0</v>
      </c>
      <c r="E2599" s="162">
        <f t="shared" si="164"/>
        <v>0</v>
      </c>
      <c r="F2599" s="162">
        <f t="shared" si="165"/>
        <v>0</v>
      </c>
      <c r="G2599" s="162">
        <f>FINTERP(REFERENCE!$W$17:$W$67,REFERENCE!$V$17:$V$67,HYDROGRAPH!F2599)</f>
        <v>0</v>
      </c>
      <c r="H2599" s="132">
        <f>(F2599-G2599)/2*REFERENCE!$P$19</f>
        <v>0</v>
      </c>
      <c r="I2599">
        <f>(FINTERP('STAGE-STORAGE'!$D$4:$D$54,'STAGE-STORAGE'!$A$4:$A$54,H2599))</f>
        <v>0</v>
      </c>
    </row>
    <row r="2600" spans="1:9" x14ac:dyDescent="0.25">
      <c r="A2600">
        <v>2597</v>
      </c>
      <c r="B2600" s="132">
        <f t="shared" si="163"/>
        <v>432.66666666666663</v>
      </c>
      <c r="C2600" s="162">
        <f>IF(B2600&lt;(MAX(USER_INPUT!$J$14:$J$2000)),FINTERP(USER_INPUT!$J$14:$J$2000,USER_INPUT!$K$14:$K$2000,HYDROGRAPH!B2600),0)</f>
        <v>0</v>
      </c>
      <c r="D2600" s="132">
        <f t="shared" si="162"/>
        <v>0</v>
      </c>
      <c r="E2600" s="162">
        <f t="shared" si="164"/>
        <v>0</v>
      </c>
      <c r="F2600" s="162">
        <f t="shared" si="165"/>
        <v>0</v>
      </c>
      <c r="G2600" s="162">
        <f>FINTERP(REFERENCE!$W$17:$W$67,REFERENCE!$V$17:$V$67,HYDROGRAPH!F2600)</f>
        <v>0</v>
      </c>
      <c r="H2600" s="132">
        <f>(F2600-G2600)/2*REFERENCE!$P$19</f>
        <v>0</v>
      </c>
      <c r="I2600">
        <f>(FINTERP('STAGE-STORAGE'!$D$4:$D$54,'STAGE-STORAGE'!$A$4:$A$54,H2600))</f>
        <v>0</v>
      </c>
    </row>
    <row r="2601" spans="1:9" x14ac:dyDescent="0.25">
      <c r="A2601">
        <v>2598</v>
      </c>
      <c r="B2601" s="132">
        <f t="shared" si="163"/>
        <v>432.83333333333331</v>
      </c>
      <c r="C2601" s="162">
        <f>IF(B2601&lt;(MAX(USER_INPUT!$J$14:$J$2000)),FINTERP(USER_INPUT!$J$14:$J$2000,USER_INPUT!$K$14:$K$2000,HYDROGRAPH!B2601),0)</f>
        <v>0</v>
      </c>
      <c r="D2601" s="132">
        <f t="shared" si="162"/>
        <v>0</v>
      </c>
      <c r="E2601" s="162">
        <f t="shared" si="164"/>
        <v>0</v>
      </c>
      <c r="F2601" s="162">
        <f t="shared" si="165"/>
        <v>0</v>
      </c>
      <c r="G2601" s="162">
        <f>FINTERP(REFERENCE!$W$17:$W$67,REFERENCE!$V$17:$V$67,HYDROGRAPH!F2601)</f>
        <v>0</v>
      </c>
      <c r="H2601" s="132">
        <f>(F2601-G2601)/2*REFERENCE!$P$19</f>
        <v>0</v>
      </c>
      <c r="I2601">
        <f>(FINTERP('STAGE-STORAGE'!$D$4:$D$54,'STAGE-STORAGE'!$A$4:$A$54,H2601))</f>
        <v>0</v>
      </c>
    </row>
    <row r="2602" spans="1:9" x14ac:dyDescent="0.25">
      <c r="A2602">
        <v>2599</v>
      </c>
      <c r="B2602" s="132">
        <f t="shared" si="163"/>
        <v>433</v>
      </c>
      <c r="C2602" s="162">
        <f>IF(B2602&lt;(MAX(USER_INPUT!$J$14:$J$2000)),FINTERP(USER_INPUT!$J$14:$J$2000,USER_INPUT!$K$14:$K$2000,HYDROGRAPH!B2602),0)</f>
        <v>0</v>
      </c>
      <c r="D2602" s="132">
        <f t="shared" si="162"/>
        <v>0</v>
      </c>
      <c r="E2602" s="162">
        <f t="shared" si="164"/>
        <v>0</v>
      </c>
      <c r="F2602" s="162">
        <f t="shared" si="165"/>
        <v>0</v>
      </c>
      <c r="G2602" s="162">
        <f>FINTERP(REFERENCE!$W$17:$W$67,REFERENCE!$V$17:$V$67,HYDROGRAPH!F2602)</f>
        <v>0</v>
      </c>
      <c r="H2602" s="132">
        <f>(F2602-G2602)/2*REFERENCE!$P$19</f>
        <v>0</v>
      </c>
      <c r="I2602">
        <f>(FINTERP('STAGE-STORAGE'!$D$4:$D$54,'STAGE-STORAGE'!$A$4:$A$54,H2602))</f>
        <v>0</v>
      </c>
    </row>
    <row r="2603" spans="1:9" x14ac:dyDescent="0.25">
      <c r="A2603">
        <v>2600</v>
      </c>
      <c r="B2603" s="132">
        <f t="shared" si="163"/>
        <v>433.16666666666663</v>
      </c>
      <c r="C2603" s="162">
        <f>IF(B2603&lt;(MAX(USER_INPUT!$J$14:$J$2000)),FINTERP(USER_INPUT!$J$14:$J$2000,USER_INPUT!$K$14:$K$2000,HYDROGRAPH!B2603),0)</f>
        <v>0</v>
      </c>
      <c r="D2603" s="132">
        <f t="shared" si="162"/>
        <v>0</v>
      </c>
      <c r="E2603" s="162">
        <f t="shared" si="164"/>
        <v>0</v>
      </c>
      <c r="F2603" s="162">
        <f t="shared" si="165"/>
        <v>0</v>
      </c>
      <c r="G2603" s="162">
        <f>FINTERP(REFERENCE!$W$17:$W$67,REFERENCE!$V$17:$V$67,HYDROGRAPH!F2603)</f>
        <v>0</v>
      </c>
      <c r="H2603" s="132">
        <f>(F2603-G2603)/2*REFERENCE!$P$19</f>
        <v>0</v>
      </c>
      <c r="I2603">
        <f>(FINTERP('STAGE-STORAGE'!$D$4:$D$54,'STAGE-STORAGE'!$A$4:$A$54,H2603))</f>
        <v>0</v>
      </c>
    </row>
    <row r="2604" spans="1:9" x14ac:dyDescent="0.25">
      <c r="A2604">
        <v>2601</v>
      </c>
      <c r="B2604" s="132">
        <f t="shared" si="163"/>
        <v>433.33333333333331</v>
      </c>
      <c r="C2604" s="162">
        <f>IF(B2604&lt;(MAX(USER_INPUT!$J$14:$J$2000)),FINTERP(USER_INPUT!$J$14:$J$2000,USER_INPUT!$K$14:$K$2000,HYDROGRAPH!B2604),0)</f>
        <v>0</v>
      </c>
      <c r="D2604" s="132">
        <f t="shared" si="162"/>
        <v>0</v>
      </c>
      <c r="E2604" s="162">
        <f t="shared" si="164"/>
        <v>0</v>
      </c>
      <c r="F2604" s="162">
        <f t="shared" si="165"/>
        <v>0</v>
      </c>
      <c r="G2604" s="162">
        <f>FINTERP(REFERENCE!$W$17:$W$67,REFERENCE!$V$17:$V$67,HYDROGRAPH!F2604)</f>
        <v>0</v>
      </c>
      <c r="H2604" s="132">
        <f>(F2604-G2604)/2*REFERENCE!$P$19</f>
        <v>0</v>
      </c>
      <c r="I2604">
        <f>(FINTERP('STAGE-STORAGE'!$D$4:$D$54,'STAGE-STORAGE'!$A$4:$A$54,H2604))</f>
        <v>0</v>
      </c>
    </row>
    <row r="2605" spans="1:9" x14ac:dyDescent="0.25">
      <c r="A2605">
        <v>2602</v>
      </c>
      <c r="B2605" s="132">
        <f t="shared" si="163"/>
        <v>433.5</v>
      </c>
      <c r="C2605" s="162">
        <f>IF(B2605&lt;(MAX(USER_INPUT!$J$14:$J$2000)),FINTERP(USER_INPUT!$J$14:$J$2000,USER_INPUT!$K$14:$K$2000,HYDROGRAPH!B2605),0)</f>
        <v>0</v>
      </c>
      <c r="D2605" s="132">
        <f t="shared" si="162"/>
        <v>0</v>
      </c>
      <c r="E2605" s="162">
        <f t="shared" si="164"/>
        <v>0</v>
      </c>
      <c r="F2605" s="162">
        <f t="shared" si="165"/>
        <v>0</v>
      </c>
      <c r="G2605" s="162">
        <f>FINTERP(REFERENCE!$W$17:$W$67,REFERENCE!$V$17:$V$67,HYDROGRAPH!F2605)</f>
        <v>0</v>
      </c>
      <c r="H2605" s="132">
        <f>(F2605-G2605)/2*REFERENCE!$P$19</f>
        <v>0</v>
      </c>
      <c r="I2605">
        <f>(FINTERP('STAGE-STORAGE'!$D$4:$D$54,'STAGE-STORAGE'!$A$4:$A$54,H2605))</f>
        <v>0</v>
      </c>
    </row>
    <row r="2606" spans="1:9" x14ac:dyDescent="0.25">
      <c r="A2606">
        <v>2603</v>
      </c>
      <c r="B2606" s="132">
        <f t="shared" si="163"/>
        <v>433.66666666666663</v>
      </c>
      <c r="C2606" s="162">
        <f>IF(B2606&lt;(MAX(USER_INPUT!$J$14:$J$2000)),FINTERP(USER_INPUT!$J$14:$J$2000,USER_INPUT!$K$14:$K$2000,HYDROGRAPH!B2606),0)</f>
        <v>0</v>
      </c>
      <c r="D2606" s="132">
        <f t="shared" si="162"/>
        <v>0</v>
      </c>
      <c r="E2606" s="162">
        <f t="shared" si="164"/>
        <v>0</v>
      </c>
      <c r="F2606" s="162">
        <f t="shared" si="165"/>
        <v>0</v>
      </c>
      <c r="G2606" s="162">
        <f>FINTERP(REFERENCE!$W$17:$W$67,REFERENCE!$V$17:$V$67,HYDROGRAPH!F2606)</f>
        <v>0</v>
      </c>
      <c r="H2606" s="132">
        <f>(F2606-G2606)/2*REFERENCE!$P$19</f>
        <v>0</v>
      </c>
      <c r="I2606">
        <f>(FINTERP('STAGE-STORAGE'!$D$4:$D$54,'STAGE-STORAGE'!$A$4:$A$54,H2606))</f>
        <v>0</v>
      </c>
    </row>
    <row r="2607" spans="1:9" x14ac:dyDescent="0.25">
      <c r="A2607">
        <v>2604</v>
      </c>
      <c r="B2607" s="132">
        <f t="shared" si="163"/>
        <v>433.83333333333331</v>
      </c>
      <c r="C2607" s="162">
        <f>IF(B2607&lt;(MAX(USER_INPUT!$J$14:$J$2000)),FINTERP(USER_INPUT!$J$14:$J$2000,USER_INPUT!$K$14:$K$2000,HYDROGRAPH!B2607),0)</f>
        <v>0</v>
      </c>
      <c r="D2607" s="132">
        <f t="shared" si="162"/>
        <v>0</v>
      </c>
      <c r="E2607" s="162">
        <f t="shared" si="164"/>
        <v>0</v>
      </c>
      <c r="F2607" s="162">
        <f t="shared" si="165"/>
        <v>0</v>
      </c>
      <c r="G2607" s="162">
        <f>FINTERP(REFERENCE!$W$17:$W$67,REFERENCE!$V$17:$V$67,HYDROGRAPH!F2607)</f>
        <v>0</v>
      </c>
      <c r="H2607" s="132">
        <f>(F2607-G2607)/2*REFERENCE!$P$19</f>
        <v>0</v>
      </c>
      <c r="I2607">
        <f>(FINTERP('STAGE-STORAGE'!$D$4:$D$54,'STAGE-STORAGE'!$A$4:$A$54,H2607))</f>
        <v>0</v>
      </c>
    </row>
    <row r="2608" spans="1:9" x14ac:dyDescent="0.25">
      <c r="A2608">
        <v>2605</v>
      </c>
      <c r="B2608" s="132">
        <f t="shared" si="163"/>
        <v>434</v>
      </c>
      <c r="C2608" s="162">
        <f>IF(B2608&lt;(MAX(USER_INPUT!$J$14:$J$2000)),FINTERP(USER_INPUT!$J$14:$J$2000,USER_INPUT!$K$14:$K$2000,HYDROGRAPH!B2608),0)</f>
        <v>0</v>
      </c>
      <c r="D2608" s="132">
        <f t="shared" si="162"/>
        <v>0</v>
      </c>
      <c r="E2608" s="162">
        <f t="shared" si="164"/>
        <v>0</v>
      </c>
      <c r="F2608" s="162">
        <f t="shared" si="165"/>
        <v>0</v>
      </c>
      <c r="G2608" s="162">
        <f>FINTERP(REFERENCE!$W$17:$W$67,REFERENCE!$V$17:$V$67,HYDROGRAPH!F2608)</f>
        <v>0</v>
      </c>
      <c r="H2608" s="132">
        <f>(F2608-G2608)/2*REFERENCE!$P$19</f>
        <v>0</v>
      </c>
      <c r="I2608">
        <f>(FINTERP('STAGE-STORAGE'!$D$4:$D$54,'STAGE-STORAGE'!$A$4:$A$54,H2608))</f>
        <v>0</v>
      </c>
    </row>
    <row r="2609" spans="1:9" x14ac:dyDescent="0.25">
      <c r="A2609">
        <v>2606</v>
      </c>
      <c r="B2609" s="132">
        <f t="shared" si="163"/>
        <v>434.16666666666663</v>
      </c>
      <c r="C2609" s="162">
        <f>IF(B2609&lt;(MAX(USER_INPUT!$J$14:$J$2000)),FINTERP(USER_INPUT!$J$14:$J$2000,USER_INPUT!$K$14:$K$2000,HYDROGRAPH!B2609),0)</f>
        <v>0</v>
      </c>
      <c r="D2609" s="132">
        <f t="shared" si="162"/>
        <v>0</v>
      </c>
      <c r="E2609" s="162">
        <f t="shared" si="164"/>
        <v>0</v>
      </c>
      <c r="F2609" s="162">
        <f t="shared" si="165"/>
        <v>0</v>
      </c>
      <c r="G2609" s="162">
        <f>FINTERP(REFERENCE!$W$17:$W$67,REFERENCE!$V$17:$V$67,HYDROGRAPH!F2609)</f>
        <v>0</v>
      </c>
      <c r="H2609" s="132">
        <f>(F2609-G2609)/2*REFERENCE!$P$19</f>
        <v>0</v>
      </c>
      <c r="I2609">
        <f>(FINTERP('STAGE-STORAGE'!$D$4:$D$54,'STAGE-STORAGE'!$A$4:$A$54,H2609))</f>
        <v>0</v>
      </c>
    </row>
    <row r="2610" spans="1:9" x14ac:dyDescent="0.25">
      <c r="A2610">
        <v>2607</v>
      </c>
      <c r="B2610" s="132">
        <f t="shared" si="163"/>
        <v>434.33333333333331</v>
      </c>
      <c r="C2610" s="162">
        <f>IF(B2610&lt;(MAX(USER_INPUT!$J$14:$J$2000)),FINTERP(USER_INPUT!$J$14:$J$2000,USER_INPUT!$K$14:$K$2000,HYDROGRAPH!B2610),0)</f>
        <v>0</v>
      </c>
      <c r="D2610" s="132">
        <f t="shared" si="162"/>
        <v>0</v>
      </c>
      <c r="E2610" s="162">
        <f t="shared" si="164"/>
        <v>0</v>
      </c>
      <c r="F2610" s="162">
        <f t="shared" si="165"/>
        <v>0</v>
      </c>
      <c r="G2610" s="162">
        <f>FINTERP(REFERENCE!$W$17:$W$67,REFERENCE!$V$17:$V$67,HYDROGRAPH!F2610)</f>
        <v>0</v>
      </c>
      <c r="H2610" s="132">
        <f>(F2610-G2610)/2*REFERENCE!$P$19</f>
        <v>0</v>
      </c>
      <c r="I2610">
        <f>(FINTERP('STAGE-STORAGE'!$D$4:$D$54,'STAGE-STORAGE'!$A$4:$A$54,H2610))</f>
        <v>0</v>
      </c>
    </row>
    <row r="2611" spans="1:9" x14ac:dyDescent="0.25">
      <c r="A2611">
        <v>2608</v>
      </c>
      <c r="B2611" s="132">
        <f t="shared" si="163"/>
        <v>434.5</v>
      </c>
      <c r="C2611" s="162">
        <f>IF(B2611&lt;(MAX(USER_INPUT!$J$14:$J$2000)),FINTERP(USER_INPUT!$J$14:$J$2000,USER_INPUT!$K$14:$K$2000,HYDROGRAPH!B2611),0)</f>
        <v>0</v>
      </c>
      <c r="D2611" s="132">
        <f t="shared" si="162"/>
        <v>0</v>
      </c>
      <c r="E2611" s="162">
        <f t="shared" si="164"/>
        <v>0</v>
      </c>
      <c r="F2611" s="162">
        <f t="shared" si="165"/>
        <v>0</v>
      </c>
      <c r="G2611" s="162">
        <f>FINTERP(REFERENCE!$W$17:$W$67,REFERENCE!$V$17:$V$67,HYDROGRAPH!F2611)</f>
        <v>0</v>
      </c>
      <c r="H2611" s="132">
        <f>(F2611-G2611)/2*REFERENCE!$P$19</f>
        <v>0</v>
      </c>
      <c r="I2611">
        <f>(FINTERP('STAGE-STORAGE'!$D$4:$D$54,'STAGE-STORAGE'!$A$4:$A$54,H2611))</f>
        <v>0</v>
      </c>
    </row>
    <row r="2612" spans="1:9" x14ac:dyDescent="0.25">
      <c r="A2612">
        <v>2609</v>
      </c>
      <c r="B2612" s="132">
        <f t="shared" si="163"/>
        <v>434.66666666666663</v>
      </c>
      <c r="C2612" s="162">
        <f>IF(B2612&lt;(MAX(USER_INPUT!$J$14:$J$2000)),FINTERP(USER_INPUT!$J$14:$J$2000,USER_INPUT!$K$14:$K$2000,HYDROGRAPH!B2612),0)</f>
        <v>0</v>
      </c>
      <c r="D2612" s="132">
        <f t="shared" si="162"/>
        <v>0</v>
      </c>
      <c r="E2612" s="162">
        <f t="shared" si="164"/>
        <v>0</v>
      </c>
      <c r="F2612" s="162">
        <f t="shared" si="165"/>
        <v>0</v>
      </c>
      <c r="G2612" s="162">
        <f>FINTERP(REFERENCE!$W$17:$W$67,REFERENCE!$V$17:$V$67,HYDROGRAPH!F2612)</f>
        <v>0</v>
      </c>
      <c r="H2612" s="132">
        <f>(F2612-G2612)/2*REFERENCE!$P$19</f>
        <v>0</v>
      </c>
      <c r="I2612">
        <f>(FINTERP('STAGE-STORAGE'!$D$4:$D$54,'STAGE-STORAGE'!$A$4:$A$54,H2612))</f>
        <v>0</v>
      </c>
    </row>
    <row r="2613" spans="1:9" x14ac:dyDescent="0.25">
      <c r="A2613">
        <v>2610</v>
      </c>
      <c r="B2613" s="132">
        <f t="shared" si="163"/>
        <v>434.83333333333331</v>
      </c>
      <c r="C2613" s="162">
        <f>IF(B2613&lt;(MAX(USER_INPUT!$J$14:$J$2000)),FINTERP(USER_INPUT!$J$14:$J$2000,USER_INPUT!$K$14:$K$2000,HYDROGRAPH!B2613),0)</f>
        <v>0</v>
      </c>
      <c r="D2613" s="132">
        <f t="shared" si="162"/>
        <v>0</v>
      </c>
      <c r="E2613" s="162">
        <f t="shared" si="164"/>
        <v>0</v>
      </c>
      <c r="F2613" s="162">
        <f t="shared" si="165"/>
        <v>0</v>
      </c>
      <c r="G2613" s="162">
        <f>FINTERP(REFERENCE!$W$17:$W$67,REFERENCE!$V$17:$V$67,HYDROGRAPH!F2613)</f>
        <v>0</v>
      </c>
      <c r="H2613" s="132">
        <f>(F2613-G2613)/2*REFERENCE!$P$19</f>
        <v>0</v>
      </c>
      <c r="I2613">
        <f>(FINTERP('STAGE-STORAGE'!$D$4:$D$54,'STAGE-STORAGE'!$A$4:$A$54,H2613))</f>
        <v>0</v>
      </c>
    </row>
    <row r="2614" spans="1:9" x14ac:dyDescent="0.25">
      <c r="A2614">
        <v>2611</v>
      </c>
      <c r="B2614" s="132">
        <f t="shared" si="163"/>
        <v>435</v>
      </c>
      <c r="C2614" s="162">
        <f>IF(B2614&lt;(MAX(USER_INPUT!$J$14:$J$2000)),FINTERP(USER_INPUT!$J$14:$J$2000,USER_INPUT!$K$14:$K$2000,HYDROGRAPH!B2614),0)</f>
        <v>0</v>
      </c>
      <c r="D2614" s="132">
        <f t="shared" si="162"/>
        <v>0</v>
      </c>
      <c r="E2614" s="162">
        <f t="shared" si="164"/>
        <v>0</v>
      </c>
      <c r="F2614" s="162">
        <f t="shared" si="165"/>
        <v>0</v>
      </c>
      <c r="G2614" s="162">
        <f>FINTERP(REFERENCE!$W$17:$W$67,REFERENCE!$V$17:$V$67,HYDROGRAPH!F2614)</f>
        <v>0</v>
      </c>
      <c r="H2614" s="132">
        <f>(F2614-G2614)/2*REFERENCE!$P$19</f>
        <v>0</v>
      </c>
      <c r="I2614">
        <f>(FINTERP('STAGE-STORAGE'!$D$4:$D$54,'STAGE-STORAGE'!$A$4:$A$54,H2614))</f>
        <v>0</v>
      </c>
    </row>
    <row r="2615" spans="1:9" x14ac:dyDescent="0.25">
      <c r="A2615">
        <v>2612</v>
      </c>
      <c r="B2615" s="132">
        <f t="shared" si="163"/>
        <v>435.16666666666663</v>
      </c>
      <c r="C2615" s="162">
        <f>IF(B2615&lt;(MAX(USER_INPUT!$J$14:$J$2000)),FINTERP(USER_INPUT!$J$14:$J$2000,USER_INPUT!$K$14:$K$2000,HYDROGRAPH!B2615),0)</f>
        <v>0</v>
      </c>
      <c r="D2615" s="132">
        <f t="shared" si="162"/>
        <v>0</v>
      </c>
      <c r="E2615" s="162">
        <f t="shared" si="164"/>
        <v>0</v>
      </c>
      <c r="F2615" s="162">
        <f t="shared" si="165"/>
        <v>0</v>
      </c>
      <c r="G2615" s="162">
        <f>FINTERP(REFERENCE!$W$17:$W$67,REFERENCE!$V$17:$V$67,HYDROGRAPH!F2615)</f>
        <v>0</v>
      </c>
      <c r="H2615" s="132">
        <f>(F2615-G2615)/2*REFERENCE!$P$19</f>
        <v>0</v>
      </c>
      <c r="I2615">
        <f>(FINTERP('STAGE-STORAGE'!$D$4:$D$54,'STAGE-STORAGE'!$A$4:$A$54,H2615))</f>
        <v>0</v>
      </c>
    </row>
    <row r="2616" spans="1:9" x14ac:dyDescent="0.25">
      <c r="A2616">
        <v>2613</v>
      </c>
      <c r="B2616" s="132">
        <f t="shared" si="163"/>
        <v>435.33333333333331</v>
      </c>
      <c r="C2616" s="162">
        <f>IF(B2616&lt;(MAX(USER_INPUT!$J$14:$J$2000)),FINTERP(USER_INPUT!$J$14:$J$2000,USER_INPUT!$K$14:$K$2000,HYDROGRAPH!B2616),0)</f>
        <v>0</v>
      </c>
      <c r="D2616" s="132">
        <f t="shared" si="162"/>
        <v>0</v>
      </c>
      <c r="E2616" s="162">
        <f t="shared" si="164"/>
        <v>0</v>
      </c>
      <c r="F2616" s="162">
        <f t="shared" si="165"/>
        <v>0</v>
      </c>
      <c r="G2616" s="162">
        <f>FINTERP(REFERENCE!$W$17:$W$67,REFERENCE!$V$17:$V$67,HYDROGRAPH!F2616)</f>
        <v>0</v>
      </c>
      <c r="H2616" s="132">
        <f>(F2616-G2616)/2*REFERENCE!$P$19</f>
        <v>0</v>
      </c>
      <c r="I2616">
        <f>(FINTERP('STAGE-STORAGE'!$D$4:$D$54,'STAGE-STORAGE'!$A$4:$A$54,H2616))</f>
        <v>0</v>
      </c>
    </row>
    <row r="2617" spans="1:9" x14ac:dyDescent="0.25">
      <c r="A2617">
        <v>2614</v>
      </c>
      <c r="B2617" s="132">
        <f t="shared" si="163"/>
        <v>435.5</v>
      </c>
      <c r="C2617" s="162">
        <f>IF(B2617&lt;(MAX(USER_INPUT!$J$14:$J$2000)),FINTERP(USER_INPUT!$J$14:$J$2000,USER_INPUT!$K$14:$K$2000,HYDROGRAPH!B2617),0)</f>
        <v>0</v>
      </c>
      <c r="D2617" s="132">
        <f t="shared" si="162"/>
        <v>0</v>
      </c>
      <c r="E2617" s="162">
        <f t="shared" si="164"/>
        <v>0</v>
      </c>
      <c r="F2617" s="162">
        <f t="shared" si="165"/>
        <v>0</v>
      </c>
      <c r="G2617" s="162">
        <f>FINTERP(REFERENCE!$W$17:$W$67,REFERENCE!$V$17:$V$67,HYDROGRAPH!F2617)</f>
        <v>0</v>
      </c>
      <c r="H2617" s="132">
        <f>(F2617-G2617)/2*REFERENCE!$P$19</f>
        <v>0</v>
      </c>
      <c r="I2617">
        <f>(FINTERP('STAGE-STORAGE'!$D$4:$D$54,'STAGE-STORAGE'!$A$4:$A$54,H2617))</f>
        <v>0</v>
      </c>
    </row>
    <row r="2618" spans="1:9" x14ac:dyDescent="0.25">
      <c r="A2618">
        <v>2615</v>
      </c>
      <c r="B2618" s="132">
        <f t="shared" si="163"/>
        <v>435.66666666666663</v>
      </c>
      <c r="C2618" s="162">
        <f>IF(B2618&lt;(MAX(USER_INPUT!$J$14:$J$2000)),FINTERP(USER_INPUT!$J$14:$J$2000,USER_INPUT!$K$14:$K$2000,HYDROGRAPH!B2618),0)</f>
        <v>0</v>
      </c>
      <c r="D2618" s="132">
        <f t="shared" si="162"/>
        <v>0</v>
      </c>
      <c r="E2618" s="162">
        <f t="shared" si="164"/>
        <v>0</v>
      </c>
      <c r="F2618" s="162">
        <f t="shared" si="165"/>
        <v>0</v>
      </c>
      <c r="G2618" s="162">
        <f>FINTERP(REFERENCE!$W$17:$W$67,REFERENCE!$V$17:$V$67,HYDROGRAPH!F2618)</f>
        <v>0</v>
      </c>
      <c r="H2618" s="132">
        <f>(F2618-G2618)/2*REFERENCE!$P$19</f>
        <v>0</v>
      </c>
      <c r="I2618">
        <f>(FINTERP('STAGE-STORAGE'!$D$4:$D$54,'STAGE-STORAGE'!$A$4:$A$54,H2618))</f>
        <v>0</v>
      </c>
    </row>
    <row r="2619" spans="1:9" x14ac:dyDescent="0.25">
      <c r="A2619">
        <v>2616</v>
      </c>
      <c r="B2619" s="132">
        <f t="shared" si="163"/>
        <v>435.83333333333331</v>
      </c>
      <c r="C2619" s="162">
        <f>IF(B2619&lt;(MAX(USER_INPUT!$J$14:$J$2000)),FINTERP(USER_INPUT!$J$14:$J$2000,USER_INPUT!$K$14:$K$2000,HYDROGRAPH!B2619),0)</f>
        <v>0</v>
      </c>
      <c r="D2619" s="132">
        <f t="shared" si="162"/>
        <v>0</v>
      </c>
      <c r="E2619" s="162">
        <f t="shared" si="164"/>
        <v>0</v>
      </c>
      <c r="F2619" s="162">
        <f t="shared" si="165"/>
        <v>0</v>
      </c>
      <c r="G2619" s="162">
        <f>FINTERP(REFERENCE!$W$17:$W$67,REFERENCE!$V$17:$V$67,HYDROGRAPH!F2619)</f>
        <v>0</v>
      </c>
      <c r="H2619" s="132">
        <f>(F2619-G2619)/2*REFERENCE!$P$19</f>
        <v>0</v>
      </c>
      <c r="I2619">
        <f>(FINTERP('STAGE-STORAGE'!$D$4:$D$54,'STAGE-STORAGE'!$A$4:$A$54,H2619))</f>
        <v>0</v>
      </c>
    </row>
    <row r="2620" spans="1:9" x14ac:dyDescent="0.25">
      <c r="A2620">
        <v>2617</v>
      </c>
      <c r="B2620" s="132">
        <f t="shared" si="163"/>
        <v>436</v>
      </c>
      <c r="C2620" s="162">
        <f>IF(B2620&lt;(MAX(USER_INPUT!$J$14:$J$2000)),FINTERP(USER_INPUT!$J$14:$J$2000,USER_INPUT!$K$14:$K$2000,HYDROGRAPH!B2620),0)</f>
        <v>0</v>
      </c>
      <c r="D2620" s="132">
        <f t="shared" si="162"/>
        <v>0</v>
      </c>
      <c r="E2620" s="162">
        <f t="shared" si="164"/>
        <v>0</v>
      </c>
      <c r="F2620" s="162">
        <f t="shared" si="165"/>
        <v>0</v>
      </c>
      <c r="G2620" s="162">
        <f>FINTERP(REFERENCE!$W$17:$W$67,REFERENCE!$V$17:$V$67,HYDROGRAPH!F2620)</f>
        <v>0</v>
      </c>
      <c r="H2620" s="132">
        <f>(F2620-G2620)/2*REFERENCE!$P$19</f>
        <v>0</v>
      </c>
      <c r="I2620">
        <f>(FINTERP('STAGE-STORAGE'!$D$4:$D$54,'STAGE-STORAGE'!$A$4:$A$54,H2620))</f>
        <v>0</v>
      </c>
    </row>
    <row r="2621" spans="1:9" x14ac:dyDescent="0.25">
      <c r="A2621">
        <v>2618</v>
      </c>
      <c r="B2621" s="132">
        <f t="shared" si="163"/>
        <v>436.16666666666663</v>
      </c>
      <c r="C2621" s="162">
        <f>IF(B2621&lt;(MAX(USER_INPUT!$J$14:$J$2000)),FINTERP(USER_INPUT!$J$14:$J$2000,USER_INPUT!$K$14:$K$2000,HYDROGRAPH!B2621),0)</f>
        <v>0</v>
      </c>
      <c r="D2621" s="132">
        <f t="shared" si="162"/>
        <v>0</v>
      </c>
      <c r="E2621" s="162">
        <f t="shared" si="164"/>
        <v>0</v>
      </c>
      <c r="F2621" s="162">
        <f t="shared" si="165"/>
        <v>0</v>
      </c>
      <c r="G2621" s="162">
        <f>FINTERP(REFERENCE!$W$17:$W$67,REFERENCE!$V$17:$V$67,HYDROGRAPH!F2621)</f>
        <v>0</v>
      </c>
      <c r="H2621" s="132">
        <f>(F2621-G2621)/2*REFERENCE!$P$19</f>
        <v>0</v>
      </c>
      <c r="I2621">
        <f>(FINTERP('STAGE-STORAGE'!$D$4:$D$54,'STAGE-STORAGE'!$A$4:$A$54,H2621))</f>
        <v>0</v>
      </c>
    </row>
    <row r="2622" spans="1:9" x14ac:dyDescent="0.25">
      <c r="A2622">
        <v>2619</v>
      </c>
      <c r="B2622" s="132">
        <f t="shared" si="163"/>
        <v>436.33333333333331</v>
      </c>
      <c r="C2622" s="162">
        <f>IF(B2622&lt;(MAX(USER_INPUT!$J$14:$J$2000)),FINTERP(USER_INPUT!$J$14:$J$2000,USER_INPUT!$K$14:$K$2000,HYDROGRAPH!B2622),0)</f>
        <v>0</v>
      </c>
      <c r="D2622" s="132">
        <f t="shared" si="162"/>
        <v>0</v>
      </c>
      <c r="E2622" s="162">
        <f t="shared" si="164"/>
        <v>0</v>
      </c>
      <c r="F2622" s="162">
        <f t="shared" si="165"/>
        <v>0</v>
      </c>
      <c r="G2622" s="162">
        <f>FINTERP(REFERENCE!$W$17:$W$67,REFERENCE!$V$17:$V$67,HYDROGRAPH!F2622)</f>
        <v>0</v>
      </c>
      <c r="H2622" s="132">
        <f>(F2622-G2622)/2*REFERENCE!$P$19</f>
        <v>0</v>
      </c>
      <c r="I2622">
        <f>(FINTERP('STAGE-STORAGE'!$D$4:$D$54,'STAGE-STORAGE'!$A$4:$A$54,H2622))</f>
        <v>0</v>
      </c>
    </row>
    <row r="2623" spans="1:9" x14ac:dyDescent="0.25">
      <c r="A2623">
        <v>2620</v>
      </c>
      <c r="B2623" s="132">
        <f t="shared" si="163"/>
        <v>436.5</v>
      </c>
      <c r="C2623" s="162">
        <f>IF(B2623&lt;(MAX(USER_INPUT!$J$14:$J$2000)),FINTERP(USER_INPUT!$J$14:$J$2000,USER_INPUT!$K$14:$K$2000,HYDROGRAPH!B2623),0)</f>
        <v>0</v>
      </c>
      <c r="D2623" s="132">
        <f t="shared" si="162"/>
        <v>0</v>
      </c>
      <c r="E2623" s="162">
        <f t="shared" si="164"/>
        <v>0</v>
      </c>
      <c r="F2623" s="162">
        <f t="shared" si="165"/>
        <v>0</v>
      </c>
      <c r="G2623" s="162">
        <f>FINTERP(REFERENCE!$W$17:$W$67,REFERENCE!$V$17:$V$67,HYDROGRAPH!F2623)</f>
        <v>0</v>
      </c>
      <c r="H2623" s="132">
        <f>(F2623-G2623)/2*REFERENCE!$P$19</f>
        <v>0</v>
      </c>
      <c r="I2623">
        <f>(FINTERP('STAGE-STORAGE'!$D$4:$D$54,'STAGE-STORAGE'!$A$4:$A$54,H2623))</f>
        <v>0</v>
      </c>
    </row>
    <row r="2624" spans="1:9" x14ac:dyDescent="0.25">
      <c r="A2624">
        <v>2621</v>
      </c>
      <c r="B2624" s="132">
        <f t="shared" si="163"/>
        <v>436.66666666666663</v>
      </c>
      <c r="C2624" s="162">
        <f>IF(B2624&lt;(MAX(USER_INPUT!$J$14:$J$2000)),FINTERP(USER_INPUT!$J$14:$J$2000,USER_INPUT!$K$14:$K$2000,HYDROGRAPH!B2624),0)</f>
        <v>0</v>
      </c>
      <c r="D2624" s="132">
        <f t="shared" si="162"/>
        <v>0</v>
      </c>
      <c r="E2624" s="162">
        <f t="shared" si="164"/>
        <v>0</v>
      </c>
      <c r="F2624" s="162">
        <f t="shared" si="165"/>
        <v>0</v>
      </c>
      <c r="G2624" s="162">
        <f>FINTERP(REFERENCE!$W$17:$W$67,REFERENCE!$V$17:$V$67,HYDROGRAPH!F2624)</f>
        <v>0</v>
      </c>
      <c r="H2624" s="132">
        <f>(F2624-G2624)/2*REFERENCE!$P$19</f>
        <v>0</v>
      </c>
      <c r="I2624">
        <f>(FINTERP('STAGE-STORAGE'!$D$4:$D$54,'STAGE-STORAGE'!$A$4:$A$54,H2624))</f>
        <v>0</v>
      </c>
    </row>
    <row r="2625" spans="1:9" x14ac:dyDescent="0.25">
      <c r="A2625">
        <v>2622</v>
      </c>
      <c r="B2625" s="132">
        <f t="shared" si="163"/>
        <v>436.83333333333331</v>
      </c>
      <c r="C2625" s="162">
        <f>IF(B2625&lt;(MAX(USER_INPUT!$J$14:$J$2000)),FINTERP(USER_INPUT!$J$14:$J$2000,USER_INPUT!$K$14:$K$2000,HYDROGRAPH!B2625),0)</f>
        <v>0</v>
      </c>
      <c r="D2625" s="132">
        <f t="shared" si="162"/>
        <v>0</v>
      </c>
      <c r="E2625" s="162">
        <f t="shared" si="164"/>
        <v>0</v>
      </c>
      <c r="F2625" s="162">
        <f t="shared" si="165"/>
        <v>0</v>
      </c>
      <c r="G2625" s="162">
        <f>FINTERP(REFERENCE!$W$17:$W$67,REFERENCE!$V$17:$V$67,HYDROGRAPH!F2625)</f>
        <v>0</v>
      </c>
      <c r="H2625" s="132">
        <f>(F2625-G2625)/2*REFERENCE!$P$19</f>
        <v>0</v>
      </c>
      <c r="I2625">
        <f>(FINTERP('STAGE-STORAGE'!$D$4:$D$54,'STAGE-STORAGE'!$A$4:$A$54,H2625))</f>
        <v>0</v>
      </c>
    </row>
    <row r="2626" spans="1:9" x14ac:dyDescent="0.25">
      <c r="A2626">
        <v>2623</v>
      </c>
      <c r="B2626" s="132">
        <f t="shared" si="163"/>
        <v>437</v>
      </c>
      <c r="C2626" s="162">
        <f>IF(B2626&lt;(MAX(USER_INPUT!$J$14:$J$2000)),FINTERP(USER_INPUT!$J$14:$J$2000,USER_INPUT!$K$14:$K$2000,HYDROGRAPH!B2626),0)</f>
        <v>0</v>
      </c>
      <c r="D2626" s="132">
        <f t="shared" si="162"/>
        <v>0</v>
      </c>
      <c r="E2626" s="162">
        <f t="shared" si="164"/>
        <v>0</v>
      </c>
      <c r="F2626" s="162">
        <f t="shared" si="165"/>
        <v>0</v>
      </c>
      <c r="G2626" s="162">
        <f>FINTERP(REFERENCE!$W$17:$W$67,REFERENCE!$V$17:$V$67,HYDROGRAPH!F2626)</f>
        <v>0</v>
      </c>
      <c r="H2626" s="132">
        <f>(F2626-G2626)/2*REFERENCE!$P$19</f>
        <v>0</v>
      </c>
      <c r="I2626">
        <f>(FINTERP('STAGE-STORAGE'!$D$4:$D$54,'STAGE-STORAGE'!$A$4:$A$54,H2626))</f>
        <v>0</v>
      </c>
    </row>
    <row r="2627" spans="1:9" x14ac:dyDescent="0.25">
      <c r="A2627">
        <v>2624</v>
      </c>
      <c r="B2627" s="132">
        <f t="shared" si="163"/>
        <v>437.16666666666663</v>
      </c>
      <c r="C2627" s="162">
        <f>IF(B2627&lt;(MAX(USER_INPUT!$J$14:$J$2000)),FINTERP(USER_INPUT!$J$14:$J$2000,USER_INPUT!$K$14:$K$2000,HYDROGRAPH!B2627),0)</f>
        <v>0</v>
      </c>
      <c r="D2627" s="132">
        <f t="shared" si="162"/>
        <v>0</v>
      </c>
      <c r="E2627" s="162">
        <f t="shared" si="164"/>
        <v>0</v>
      </c>
      <c r="F2627" s="162">
        <f t="shared" si="165"/>
        <v>0</v>
      </c>
      <c r="G2627" s="162">
        <f>FINTERP(REFERENCE!$W$17:$W$67,REFERENCE!$V$17:$V$67,HYDROGRAPH!F2627)</f>
        <v>0</v>
      </c>
      <c r="H2627" s="132">
        <f>(F2627-G2627)/2*REFERENCE!$P$19</f>
        <v>0</v>
      </c>
      <c r="I2627">
        <f>(FINTERP('STAGE-STORAGE'!$D$4:$D$54,'STAGE-STORAGE'!$A$4:$A$54,H2627))</f>
        <v>0</v>
      </c>
    </row>
    <row r="2628" spans="1:9" x14ac:dyDescent="0.25">
      <c r="A2628">
        <v>2625</v>
      </c>
      <c r="B2628" s="132">
        <f t="shared" si="163"/>
        <v>437.33333333333331</v>
      </c>
      <c r="C2628" s="162">
        <f>IF(B2628&lt;(MAX(USER_INPUT!$J$14:$J$2000)),FINTERP(USER_INPUT!$J$14:$J$2000,USER_INPUT!$K$14:$K$2000,HYDROGRAPH!B2628),0)</f>
        <v>0</v>
      </c>
      <c r="D2628" s="132">
        <f t="shared" si="162"/>
        <v>0</v>
      </c>
      <c r="E2628" s="162">
        <f t="shared" si="164"/>
        <v>0</v>
      </c>
      <c r="F2628" s="162">
        <f t="shared" si="165"/>
        <v>0</v>
      </c>
      <c r="G2628" s="162">
        <f>FINTERP(REFERENCE!$W$17:$W$67,REFERENCE!$V$17:$V$67,HYDROGRAPH!F2628)</f>
        <v>0</v>
      </c>
      <c r="H2628" s="132">
        <f>(F2628-G2628)/2*REFERENCE!$P$19</f>
        <v>0</v>
      </c>
      <c r="I2628">
        <f>(FINTERP('STAGE-STORAGE'!$D$4:$D$54,'STAGE-STORAGE'!$A$4:$A$54,H2628))</f>
        <v>0</v>
      </c>
    </row>
    <row r="2629" spans="1:9" x14ac:dyDescent="0.25">
      <c r="A2629">
        <v>2626</v>
      </c>
      <c r="B2629" s="132">
        <f t="shared" si="163"/>
        <v>437.5</v>
      </c>
      <c r="C2629" s="162">
        <f>IF(B2629&lt;(MAX(USER_INPUT!$J$14:$J$2000)),FINTERP(USER_INPUT!$J$14:$J$2000,USER_INPUT!$K$14:$K$2000,HYDROGRAPH!B2629),0)</f>
        <v>0</v>
      </c>
      <c r="D2629" s="132">
        <f t="shared" ref="D2629:D2692" si="166">C2629+C2630</f>
        <v>0</v>
      </c>
      <c r="E2629" s="162">
        <f t="shared" si="164"/>
        <v>0</v>
      </c>
      <c r="F2629" s="162">
        <f t="shared" si="165"/>
        <v>0</v>
      </c>
      <c r="G2629" s="162">
        <f>FINTERP(REFERENCE!$W$17:$W$67,REFERENCE!$V$17:$V$67,HYDROGRAPH!F2629)</f>
        <v>0</v>
      </c>
      <c r="H2629" s="132">
        <f>(F2629-G2629)/2*REFERENCE!$P$19</f>
        <v>0</v>
      </c>
      <c r="I2629">
        <f>(FINTERP('STAGE-STORAGE'!$D$4:$D$54,'STAGE-STORAGE'!$A$4:$A$54,H2629))</f>
        <v>0</v>
      </c>
    </row>
    <row r="2630" spans="1:9" x14ac:dyDescent="0.25">
      <c r="A2630">
        <v>2627</v>
      </c>
      <c r="B2630" s="132">
        <f t="shared" si="163"/>
        <v>437.66666666666663</v>
      </c>
      <c r="C2630" s="162">
        <f>IF(B2630&lt;(MAX(USER_INPUT!$J$14:$J$2000)),FINTERP(USER_INPUT!$J$14:$J$2000,USER_INPUT!$K$14:$K$2000,HYDROGRAPH!B2630),0)</f>
        <v>0</v>
      </c>
      <c r="D2630" s="132">
        <f t="shared" si="166"/>
        <v>0</v>
      </c>
      <c r="E2630" s="162">
        <f t="shared" si="164"/>
        <v>0</v>
      </c>
      <c r="F2630" s="162">
        <f t="shared" si="165"/>
        <v>0</v>
      </c>
      <c r="G2630" s="162">
        <f>FINTERP(REFERENCE!$W$17:$W$67,REFERENCE!$V$17:$V$67,HYDROGRAPH!F2630)</f>
        <v>0</v>
      </c>
      <c r="H2630" s="132">
        <f>(F2630-G2630)/2*REFERENCE!$P$19</f>
        <v>0</v>
      </c>
      <c r="I2630">
        <f>(FINTERP('STAGE-STORAGE'!$D$4:$D$54,'STAGE-STORAGE'!$A$4:$A$54,H2630))</f>
        <v>0</v>
      </c>
    </row>
    <row r="2631" spans="1:9" x14ac:dyDescent="0.25">
      <c r="A2631">
        <v>2628</v>
      </c>
      <c r="B2631" s="132">
        <f t="shared" ref="B2631:B2694" si="167">$B$5*A2630</f>
        <v>437.83333333333331</v>
      </c>
      <c r="C2631" s="162">
        <f>IF(B2631&lt;(MAX(USER_INPUT!$J$14:$J$2000)),FINTERP(USER_INPUT!$J$14:$J$2000,USER_INPUT!$K$14:$K$2000,HYDROGRAPH!B2631),0)</f>
        <v>0</v>
      </c>
      <c r="D2631" s="132">
        <f t="shared" si="166"/>
        <v>0</v>
      </c>
      <c r="E2631" s="162">
        <f t="shared" si="164"/>
        <v>0</v>
      </c>
      <c r="F2631" s="162">
        <f t="shared" si="165"/>
        <v>0</v>
      </c>
      <c r="G2631" s="162">
        <f>FINTERP(REFERENCE!$W$17:$W$67,REFERENCE!$V$17:$V$67,HYDROGRAPH!F2631)</f>
        <v>0</v>
      </c>
      <c r="H2631" s="132">
        <f>(F2631-G2631)/2*REFERENCE!$P$19</f>
        <v>0</v>
      </c>
      <c r="I2631">
        <f>(FINTERP('STAGE-STORAGE'!$D$4:$D$54,'STAGE-STORAGE'!$A$4:$A$54,H2631))</f>
        <v>0</v>
      </c>
    </row>
    <row r="2632" spans="1:9" x14ac:dyDescent="0.25">
      <c r="A2632">
        <v>2629</v>
      </c>
      <c r="B2632" s="132">
        <f t="shared" si="167"/>
        <v>438</v>
      </c>
      <c r="C2632" s="162">
        <f>IF(B2632&lt;(MAX(USER_INPUT!$J$14:$J$2000)),FINTERP(USER_INPUT!$J$14:$J$2000,USER_INPUT!$K$14:$K$2000,HYDROGRAPH!B2632),0)</f>
        <v>0</v>
      </c>
      <c r="D2632" s="132">
        <f t="shared" si="166"/>
        <v>0</v>
      </c>
      <c r="E2632" s="162">
        <f t="shared" si="164"/>
        <v>0</v>
      </c>
      <c r="F2632" s="162">
        <f t="shared" si="165"/>
        <v>0</v>
      </c>
      <c r="G2632" s="162">
        <f>FINTERP(REFERENCE!$W$17:$W$67,REFERENCE!$V$17:$V$67,HYDROGRAPH!F2632)</f>
        <v>0</v>
      </c>
      <c r="H2632" s="132">
        <f>(F2632-G2632)/2*REFERENCE!$P$19</f>
        <v>0</v>
      </c>
      <c r="I2632">
        <f>(FINTERP('STAGE-STORAGE'!$D$4:$D$54,'STAGE-STORAGE'!$A$4:$A$54,H2632))</f>
        <v>0</v>
      </c>
    </row>
    <row r="2633" spans="1:9" x14ac:dyDescent="0.25">
      <c r="A2633">
        <v>2630</v>
      </c>
      <c r="B2633" s="132">
        <f t="shared" si="167"/>
        <v>438.16666666666663</v>
      </c>
      <c r="C2633" s="162">
        <f>IF(B2633&lt;(MAX(USER_INPUT!$J$14:$J$2000)),FINTERP(USER_INPUT!$J$14:$J$2000,USER_INPUT!$K$14:$K$2000,HYDROGRAPH!B2633),0)</f>
        <v>0</v>
      </c>
      <c r="D2633" s="132">
        <f t="shared" si="166"/>
        <v>0</v>
      </c>
      <c r="E2633" s="162">
        <f t="shared" ref="E2633:E2696" si="168">F2632-(2*G2632)</f>
        <v>0</v>
      </c>
      <c r="F2633" s="162">
        <f t="shared" ref="F2633:F2696" si="169">D2633+E2633</f>
        <v>0</v>
      </c>
      <c r="G2633" s="162">
        <f>FINTERP(REFERENCE!$W$17:$W$67,REFERENCE!$V$17:$V$67,HYDROGRAPH!F2633)</f>
        <v>0</v>
      </c>
      <c r="H2633" s="132">
        <f>(F2633-G2633)/2*REFERENCE!$P$19</f>
        <v>0</v>
      </c>
      <c r="I2633">
        <f>(FINTERP('STAGE-STORAGE'!$D$4:$D$54,'STAGE-STORAGE'!$A$4:$A$54,H2633))</f>
        <v>0</v>
      </c>
    </row>
    <row r="2634" spans="1:9" x14ac:dyDescent="0.25">
      <c r="A2634">
        <v>2631</v>
      </c>
      <c r="B2634" s="132">
        <f t="shared" si="167"/>
        <v>438.33333333333331</v>
      </c>
      <c r="C2634" s="162">
        <f>IF(B2634&lt;(MAX(USER_INPUT!$J$14:$J$2000)),FINTERP(USER_INPUT!$J$14:$J$2000,USER_INPUT!$K$14:$K$2000,HYDROGRAPH!B2634),0)</f>
        <v>0</v>
      </c>
      <c r="D2634" s="132">
        <f t="shared" si="166"/>
        <v>0</v>
      </c>
      <c r="E2634" s="162">
        <f t="shared" si="168"/>
        <v>0</v>
      </c>
      <c r="F2634" s="162">
        <f t="shared" si="169"/>
        <v>0</v>
      </c>
      <c r="G2634" s="162">
        <f>FINTERP(REFERENCE!$W$17:$W$67,REFERENCE!$V$17:$V$67,HYDROGRAPH!F2634)</f>
        <v>0</v>
      </c>
      <c r="H2634" s="132">
        <f>(F2634-G2634)/2*REFERENCE!$P$19</f>
        <v>0</v>
      </c>
      <c r="I2634">
        <f>(FINTERP('STAGE-STORAGE'!$D$4:$D$54,'STAGE-STORAGE'!$A$4:$A$54,H2634))</f>
        <v>0</v>
      </c>
    </row>
    <row r="2635" spans="1:9" x14ac:dyDescent="0.25">
      <c r="A2635">
        <v>2632</v>
      </c>
      <c r="B2635" s="132">
        <f t="shared" si="167"/>
        <v>438.5</v>
      </c>
      <c r="C2635" s="162">
        <f>IF(B2635&lt;(MAX(USER_INPUT!$J$14:$J$2000)),FINTERP(USER_INPUT!$J$14:$J$2000,USER_INPUT!$K$14:$K$2000,HYDROGRAPH!B2635),0)</f>
        <v>0</v>
      </c>
      <c r="D2635" s="132">
        <f t="shared" si="166"/>
        <v>0</v>
      </c>
      <c r="E2635" s="162">
        <f t="shared" si="168"/>
        <v>0</v>
      </c>
      <c r="F2635" s="162">
        <f t="shared" si="169"/>
        <v>0</v>
      </c>
      <c r="G2635" s="162">
        <f>FINTERP(REFERENCE!$W$17:$W$67,REFERENCE!$V$17:$V$67,HYDROGRAPH!F2635)</f>
        <v>0</v>
      </c>
      <c r="H2635" s="132">
        <f>(F2635-G2635)/2*REFERENCE!$P$19</f>
        <v>0</v>
      </c>
      <c r="I2635">
        <f>(FINTERP('STAGE-STORAGE'!$D$4:$D$54,'STAGE-STORAGE'!$A$4:$A$54,H2635))</f>
        <v>0</v>
      </c>
    </row>
    <row r="2636" spans="1:9" x14ac:dyDescent="0.25">
      <c r="A2636">
        <v>2633</v>
      </c>
      <c r="B2636" s="132">
        <f t="shared" si="167"/>
        <v>438.66666666666663</v>
      </c>
      <c r="C2636" s="162">
        <f>IF(B2636&lt;(MAX(USER_INPUT!$J$14:$J$2000)),FINTERP(USER_INPUT!$J$14:$J$2000,USER_INPUT!$K$14:$K$2000,HYDROGRAPH!B2636),0)</f>
        <v>0</v>
      </c>
      <c r="D2636" s="132">
        <f t="shared" si="166"/>
        <v>0</v>
      </c>
      <c r="E2636" s="162">
        <f t="shared" si="168"/>
        <v>0</v>
      </c>
      <c r="F2636" s="162">
        <f t="shared" si="169"/>
        <v>0</v>
      </c>
      <c r="G2636" s="162">
        <f>FINTERP(REFERENCE!$W$17:$W$67,REFERENCE!$V$17:$V$67,HYDROGRAPH!F2636)</f>
        <v>0</v>
      </c>
      <c r="H2636" s="132">
        <f>(F2636-G2636)/2*REFERENCE!$P$19</f>
        <v>0</v>
      </c>
      <c r="I2636">
        <f>(FINTERP('STAGE-STORAGE'!$D$4:$D$54,'STAGE-STORAGE'!$A$4:$A$54,H2636))</f>
        <v>0</v>
      </c>
    </row>
    <row r="2637" spans="1:9" x14ac:dyDescent="0.25">
      <c r="A2637">
        <v>2634</v>
      </c>
      <c r="B2637" s="132">
        <f t="shared" si="167"/>
        <v>438.83333333333331</v>
      </c>
      <c r="C2637" s="162">
        <f>IF(B2637&lt;(MAX(USER_INPUT!$J$14:$J$2000)),FINTERP(USER_INPUT!$J$14:$J$2000,USER_INPUT!$K$14:$K$2000,HYDROGRAPH!B2637),0)</f>
        <v>0</v>
      </c>
      <c r="D2637" s="132">
        <f t="shared" si="166"/>
        <v>0</v>
      </c>
      <c r="E2637" s="162">
        <f t="shared" si="168"/>
        <v>0</v>
      </c>
      <c r="F2637" s="162">
        <f t="shared" si="169"/>
        <v>0</v>
      </c>
      <c r="G2637" s="162">
        <f>FINTERP(REFERENCE!$W$17:$W$67,REFERENCE!$V$17:$V$67,HYDROGRAPH!F2637)</f>
        <v>0</v>
      </c>
      <c r="H2637" s="132">
        <f>(F2637-G2637)/2*REFERENCE!$P$19</f>
        <v>0</v>
      </c>
      <c r="I2637">
        <f>(FINTERP('STAGE-STORAGE'!$D$4:$D$54,'STAGE-STORAGE'!$A$4:$A$54,H2637))</f>
        <v>0</v>
      </c>
    </row>
    <row r="2638" spans="1:9" x14ac:dyDescent="0.25">
      <c r="A2638">
        <v>2635</v>
      </c>
      <c r="B2638" s="132">
        <f t="shared" si="167"/>
        <v>439</v>
      </c>
      <c r="C2638" s="162">
        <f>IF(B2638&lt;(MAX(USER_INPUT!$J$14:$J$2000)),FINTERP(USER_INPUT!$J$14:$J$2000,USER_INPUT!$K$14:$K$2000,HYDROGRAPH!B2638),0)</f>
        <v>0</v>
      </c>
      <c r="D2638" s="132">
        <f t="shared" si="166"/>
        <v>0</v>
      </c>
      <c r="E2638" s="162">
        <f t="shared" si="168"/>
        <v>0</v>
      </c>
      <c r="F2638" s="162">
        <f t="shared" si="169"/>
        <v>0</v>
      </c>
      <c r="G2638" s="162">
        <f>FINTERP(REFERENCE!$W$17:$W$67,REFERENCE!$V$17:$V$67,HYDROGRAPH!F2638)</f>
        <v>0</v>
      </c>
      <c r="H2638" s="132">
        <f>(F2638-G2638)/2*REFERENCE!$P$19</f>
        <v>0</v>
      </c>
      <c r="I2638">
        <f>(FINTERP('STAGE-STORAGE'!$D$4:$D$54,'STAGE-STORAGE'!$A$4:$A$54,H2638))</f>
        <v>0</v>
      </c>
    </row>
    <row r="2639" spans="1:9" x14ac:dyDescent="0.25">
      <c r="A2639">
        <v>2636</v>
      </c>
      <c r="B2639" s="132">
        <f t="shared" si="167"/>
        <v>439.16666666666663</v>
      </c>
      <c r="C2639" s="162">
        <f>IF(B2639&lt;(MAX(USER_INPUT!$J$14:$J$2000)),FINTERP(USER_INPUT!$J$14:$J$2000,USER_INPUT!$K$14:$K$2000,HYDROGRAPH!B2639),0)</f>
        <v>0</v>
      </c>
      <c r="D2639" s="132">
        <f t="shared" si="166"/>
        <v>0</v>
      </c>
      <c r="E2639" s="162">
        <f t="shared" si="168"/>
        <v>0</v>
      </c>
      <c r="F2639" s="162">
        <f t="shared" si="169"/>
        <v>0</v>
      </c>
      <c r="G2639" s="162">
        <f>FINTERP(REFERENCE!$W$17:$W$67,REFERENCE!$V$17:$V$67,HYDROGRAPH!F2639)</f>
        <v>0</v>
      </c>
      <c r="H2639" s="132">
        <f>(F2639-G2639)/2*REFERENCE!$P$19</f>
        <v>0</v>
      </c>
      <c r="I2639">
        <f>(FINTERP('STAGE-STORAGE'!$D$4:$D$54,'STAGE-STORAGE'!$A$4:$A$54,H2639))</f>
        <v>0</v>
      </c>
    </row>
    <row r="2640" spans="1:9" x14ac:dyDescent="0.25">
      <c r="A2640">
        <v>2637</v>
      </c>
      <c r="B2640" s="132">
        <f t="shared" si="167"/>
        <v>439.33333333333331</v>
      </c>
      <c r="C2640" s="162">
        <f>IF(B2640&lt;(MAX(USER_INPUT!$J$14:$J$2000)),FINTERP(USER_INPUT!$J$14:$J$2000,USER_INPUT!$K$14:$K$2000,HYDROGRAPH!B2640),0)</f>
        <v>0</v>
      </c>
      <c r="D2640" s="132">
        <f t="shared" si="166"/>
        <v>0</v>
      </c>
      <c r="E2640" s="162">
        <f t="shared" si="168"/>
        <v>0</v>
      </c>
      <c r="F2640" s="162">
        <f t="shared" si="169"/>
        <v>0</v>
      </c>
      <c r="G2640" s="162">
        <f>FINTERP(REFERENCE!$W$17:$W$67,REFERENCE!$V$17:$V$67,HYDROGRAPH!F2640)</f>
        <v>0</v>
      </c>
      <c r="H2640" s="132">
        <f>(F2640-G2640)/2*REFERENCE!$P$19</f>
        <v>0</v>
      </c>
      <c r="I2640">
        <f>(FINTERP('STAGE-STORAGE'!$D$4:$D$54,'STAGE-STORAGE'!$A$4:$A$54,H2640))</f>
        <v>0</v>
      </c>
    </row>
    <row r="2641" spans="1:9" x14ac:dyDescent="0.25">
      <c r="A2641">
        <v>2638</v>
      </c>
      <c r="B2641" s="132">
        <f t="shared" si="167"/>
        <v>439.5</v>
      </c>
      <c r="C2641" s="162">
        <f>IF(B2641&lt;(MAX(USER_INPUT!$J$14:$J$2000)),FINTERP(USER_INPUT!$J$14:$J$2000,USER_INPUT!$K$14:$K$2000,HYDROGRAPH!B2641),0)</f>
        <v>0</v>
      </c>
      <c r="D2641" s="132">
        <f t="shared" si="166"/>
        <v>0</v>
      </c>
      <c r="E2641" s="162">
        <f t="shared" si="168"/>
        <v>0</v>
      </c>
      <c r="F2641" s="162">
        <f t="shared" si="169"/>
        <v>0</v>
      </c>
      <c r="G2641" s="162">
        <f>FINTERP(REFERENCE!$W$17:$W$67,REFERENCE!$V$17:$V$67,HYDROGRAPH!F2641)</f>
        <v>0</v>
      </c>
      <c r="H2641" s="132">
        <f>(F2641-G2641)/2*REFERENCE!$P$19</f>
        <v>0</v>
      </c>
      <c r="I2641">
        <f>(FINTERP('STAGE-STORAGE'!$D$4:$D$54,'STAGE-STORAGE'!$A$4:$A$54,H2641))</f>
        <v>0</v>
      </c>
    </row>
    <row r="2642" spans="1:9" x14ac:dyDescent="0.25">
      <c r="A2642">
        <v>2639</v>
      </c>
      <c r="B2642" s="132">
        <f t="shared" si="167"/>
        <v>439.66666666666663</v>
      </c>
      <c r="C2642" s="162">
        <f>IF(B2642&lt;(MAX(USER_INPUT!$J$14:$J$2000)),FINTERP(USER_INPUT!$J$14:$J$2000,USER_INPUT!$K$14:$K$2000,HYDROGRAPH!B2642),0)</f>
        <v>0</v>
      </c>
      <c r="D2642" s="132">
        <f t="shared" si="166"/>
        <v>0</v>
      </c>
      <c r="E2642" s="162">
        <f t="shared" si="168"/>
        <v>0</v>
      </c>
      <c r="F2642" s="162">
        <f t="shared" si="169"/>
        <v>0</v>
      </c>
      <c r="G2642" s="162">
        <f>FINTERP(REFERENCE!$W$17:$W$67,REFERENCE!$V$17:$V$67,HYDROGRAPH!F2642)</f>
        <v>0</v>
      </c>
      <c r="H2642" s="132">
        <f>(F2642-G2642)/2*REFERENCE!$P$19</f>
        <v>0</v>
      </c>
      <c r="I2642">
        <f>(FINTERP('STAGE-STORAGE'!$D$4:$D$54,'STAGE-STORAGE'!$A$4:$A$54,H2642))</f>
        <v>0</v>
      </c>
    </row>
    <row r="2643" spans="1:9" x14ac:dyDescent="0.25">
      <c r="A2643">
        <v>2640</v>
      </c>
      <c r="B2643" s="132">
        <f t="shared" si="167"/>
        <v>439.83333333333331</v>
      </c>
      <c r="C2643" s="162">
        <f>IF(B2643&lt;(MAX(USER_INPUT!$J$14:$J$2000)),FINTERP(USER_INPUT!$J$14:$J$2000,USER_INPUT!$K$14:$K$2000,HYDROGRAPH!B2643),0)</f>
        <v>0</v>
      </c>
      <c r="D2643" s="132">
        <f t="shared" si="166"/>
        <v>0</v>
      </c>
      <c r="E2643" s="162">
        <f t="shared" si="168"/>
        <v>0</v>
      </c>
      <c r="F2643" s="162">
        <f t="shared" si="169"/>
        <v>0</v>
      </c>
      <c r="G2643" s="162">
        <f>FINTERP(REFERENCE!$W$17:$W$67,REFERENCE!$V$17:$V$67,HYDROGRAPH!F2643)</f>
        <v>0</v>
      </c>
      <c r="H2643" s="132">
        <f>(F2643-G2643)/2*REFERENCE!$P$19</f>
        <v>0</v>
      </c>
      <c r="I2643">
        <f>(FINTERP('STAGE-STORAGE'!$D$4:$D$54,'STAGE-STORAGE'!$A$4:$A$54,H2643))</f>
        <v>0</v>
      </c>
    </row>
    <row r="2644" spans="1:9" x14ac:dyDescent="0.25">
      <c r="A2644">
        <v>2641</v>
      </c>
      <c r="B2644" s="132">
        <f t="shared" si="167"/>
        <v>440</v>
      </c>
      <c r="C2644" s="162">
        <f>IF(B2644&lt;(MAX(USER_INPUT!$J$14:$J$2000)),FINTERP(USER_INPUT!$J$14:$J$2000,USER_INPUT!$K$14:$K$2000,HYDROGRAPH!B2644),0)</f>
        <v>0</v>
      </c>
      <c r="D2644" s="132">
        <f t="shared" si="166"/>
        <v>0</v>
      </c>
      <c r="E2644" s="162">
        <f t="shared" si="168"/>
        <v>0</v>
      </c>
      <c r="F2644" s="162">
        <f t="shared" si="169"/>
        <v>0</v>
      </c>
      <c r="G2644" s="162">
        <f>FINTERP(REFERENCE!$W$17:$W$67,REFERENCE!$V$17:$V$67,HYDROGRAPH!F2644)</f>
        <v>0</v>
      </c>
      <c r="H2644" s="132">
        <f>(F2644-G2644)/2*REFERENCE!$P$19</f>
        <v>0</v>
      </c>
      <c r="I2644">
        <f>(FINTERP('STAGE-STORAGE'!$D$4:$D$54,'STAGE-STORAGE'!$A$4:$A$54,H2644))</f>
        <v>0</v>
      </c>
    </row>
    <row r="2645" spans="1:9" x14ac:dyDescent="0.25">
      <c r="A2645">
        <v>2642</v>
      </c>
      <c r="B2645" s="132">
        <f t="shared" si="167"/>
        <v>440.16666666666663</v>
      </c>
      <c r="C2645" s="162">
        <f>IF(B2645&lt;(MAX(USER_INPUT!$J$14:$J$2000)),FINTERP(USER_INPUT!$J$14:$J$2000,USER_INPUT!$K$14:$K$2000,HYDROGRAPH!B2645),0)</f>
        <v>0</v>
      </c>
      <c r="D2645" s="132">
        <f t="shared" si="166"/>
        <v>0</v>
      </c>
      <c r="E2645" s="162">
        <f t="shared" si="168"/>
        <v>0</v>
      </c>
      <c r="F2645" s="162">
        <f t="shared" si="169"/>
        <v>0</v>
      </c>
      <c r="G2645" s="162">
        <f>FINTERP(REFERENCE!$W$17:$W$67,REFERENCE!$V$17:$V$67,HYDROGRAPH!F2645)</f>
        <v>0</v>
      </c>
      <c r="H2645" s="132">
        <f>(F2645-G2645)/2*REFERENCE!$P$19</f>
        <v>0</v>
      </c>
      <c r="I2645">
        <f>(FINTERP('STAGE-STORAGE'!$D$4:$D$54,'STAGE-STORAGE'!$A$4:$A$54,H2645))</f>
        <v>0</v>
      </c>
    </row>
    <row r="2646" spans="1:9" x14ac:dyDescent="0.25">
      <c r="A2646">
        <v>2643</v>
      </c>
      <c r="B2646" s="132">
        <f t="shared" si="167"/>
        <v>440.33333333333331</v>
      </c>
      <c r="C2646" s="162">
        <f>IF(B2646&lt;(MAX(USER_INPUT!$J$14:$J$2000)),FINTERP(USER_INPUT!$J$14:$J$2000,USER_INPUT!$K$14:$K$2000,HYDROGRAPH!B2646),0)</f>
        <v>0</v>
      </c>
      <c r="D2646" s="132">
        <f t="shared" si="166"/>
        <v>0</v>
      </c>
      <c r="E2646" s="162">
        <f t="shared" si="168"/>
        <v>0</v>
      </c>
      <c r="F2646" s="162">
        <f t="shared" si="169"/>
        <v>0</v>
      </c>
      <c r="G2646" s="162">
        <f>FINTERP(REFERENCE!$W$17:$W$67,REFERENCE!$V$17:$V$67,HYDROGRAPH!F2646)</f>
        <v>0</v>
      </c>
      <c r="H2646" s="132">
        <f>(F2646-G2646)/2*REFERENCE!$P$19</f>
        <v>0</v>
      </c>
      <c r="I2646">
        <f>(FINTERP('STAGE-STORAGE'!$D$4:$D$54,'STAGE-STORAGE'!$A$4:$A$54,H2646))</f>
        <v>0</v>
      </c>
    </row>
    <row r="2647" spans="1:9" x14ac:dyDescent="0.25">
      <c r="A2647">
        <v>2644</v>
      </c>
      <c r="B2647" s="132">
        <f t="shared" si="167"/>
        <v>440.5</v>
      </c>
      <c r="C2647" s="162">
        <f>IF(B2647&lt;(MAX(USER_INPUT!$J$14:$J$2000)),FINTERP(USER_INPUT!$J$14:$J$2000,USER_INPUT!$K$14:$K$2000,HYDROGRAPH!B2647),0)</f>
        <v>0</v>
      </c>
      <c r="D2647" s="132">
        <f t="shared" si="166"/>
        <v>0</v>
      </c>
      <c r="E2647" s="162">
        <f t="shared" si="168"/>
        <v>0</v>
      </c>
      <c r="F2647" s="162">
        <f t="shared" si="169"/>
        <v>0</v>
      </c>
      <c r="G2647" s="162">
        <f>FINTERP(REFERENCE!$W$17:$W$67,REFERENCE!$V$17:$V$67,HYDROGRAPH!F2647)</f>
        <v>0</v>
      </c>
      <c r="H2647" s="132">
        <f>(F2647-G2647)/2*REFERENCE!$P$19</f>
        <v>0</v>
      </c>
      <c r="I2647">
        <f>(FINTERP('STAGE-STORAGE'!$D$4:$D$54,'STAGE-STORAGE'!$A$4:$A$54,H2647))</f>
        <v>0</v>
      </c>
    </row>
    <row r="2648" spans="1:9" x14ac:dyDescent="0.25">
      <c r="A2648">
        <v>2645</v>
      </c>
      <c r="B2648" s="132">
        <f t="shared" si="167"/>
        <v>440.66666666666663</v>
      </c>
      <c r="C2648" s="162">
        <f>IF(B2648&lt;(MAX(USER_INPUT!$J$14:$J$2000)),FINTERP(USER_INPUT!$J$14:$J$2000,USER_INPUT!$K$14:$K$2000,HYDROGRAPH!B2648),0)</f>
        <v>0</v>
      </c>
      <c r="D2648" s="132">
        <f t="shared" si="166"/>
        <v>0</v>
      </c>
      <c r="E2648" s="162">
        <f t="shared" si="168"/>
        <v>0</v>
      </c>
      <c r="F2648" s="162">
        <f t="shared" si="169"/>
        <v>0</v>
      </c>
      <c r="G2648" s="162">
        <f>FINTERP(REFERENCE!$W$17:$W$67,REFERENCE!$V$17:$V$67,HYDROGRAPH!F2648)</f>
        <v>0</v>
      </c>
      <c r="H2648" s="132">
        <f>(F2648-G2648)/2*REFERENCE!$P$19</f>
        <v>0</v>
      </c>
      <c r="I2648">
        <f>(FINTERP('STAGE-STORAGE'!$D$4:$D$54,'STAGE-STORAGE'!$A$4:$A$54,H2648))</f>
        <v>0</v>
      </c>
    </row>
    <row r="2649" spans="1:9" x14ac:dyDescent="0.25">
      <c r="A2649">
        <v>2646</v>
      </c>
      <c r="B2649" s="132">
        <f t="shared" si="167"/>
        <v>440.83333333333331</v>
      </c>
      <c r="C2649" s="162">
        <f>IF(B2649&lt;(MAX(USER_INPUT!$J$14:$J$2000)),FINTERP(USER_INPUT!$J$14:$J$2000,USER_INPUT!$K$14:$K$2000,HYDROGRAPH!B2649),0)</f>
        <v>0</v>
      </c>
      <c r="D2649" s="132">
        <f t="shared" si="166"/>
        <v>0</v>
      </c>
      <c r="E2649" s="162">
        <f t="shared" si="168"/>
        <v>0</v>
      </c>
      <c r="F2649" s="162">
        <f t="shared" si="169"/>
        <v>0</v>
      </c>
      <c r="G2649" s="162">
        <f>FINTERP(REFERENCE!$W$17:$W$67,REFERENCE!$V$17:$V$67,HYDROGRAPH!F2649)</f>
        <v>0</v>
      </c>
      <c r="H2649" s="132">
        <f>(F2649-G2649)/2*REFERENCE!$P$19</f>
        <v>0</v>
      </c>
      <c r="I2649">
        <f>(FINTERP('STAGE-STORAGE'!$D$4:$D$54,'STAGE-STORAGE'!$A$4:$A$54,H2649))</f>
        <v>0</v>
      </c>
    </row>
    <row r="2650" spans="1:9" x14ac:dyDescent="0.25">
      <c r="A2650">
        <v>2647</v>
      </c>
      <c r="B2650" s="132">
        <f t="shared" si="167"/>
        <v>441</v>
      </c>
      <c r="C2650" s="162">
        <f>IF(B2650&lt;(MAX(USER_INPUT!$J$14:$J$2000)),FINTERP(USER_INPUT!$J$14:$J$2000,USER_INPUT!$K$14:$K$2000,HYDROGRAPH!B2650),0)</f>
        <v>0</v>
      </c>
      <c r="D2650" s="132">
        <f t="shared" si="166"/>
        <v>0</v>
      </c>
      <c r="E2650" s="162">
        <f t="shared" si="168"/>
        <v>0</v>
      </c>
      <c r="F2650" s="162">
        <f t="shared" si="169"/>
        <v>0</v>
      </c>
      <c r="G2650" s="162">
        <f>FINTERP(REFERENCE!$W$17:$W$67,REFERENCE!$V$17:$V$67,HYDROGRAPH!F2650)</f>
        <v>0</v>
      </c>
      <c r="H2650" s="132">
        <f>(F2650-G2650)/2*REFERENCE!$P$19</f>
        <v>0</v>
      </c>
      <c r="I2650">
        <f>(FINTERP('STAGE-STORAGE'!$D$4:$D$54,'STAGE-STORAGE'!$A$4:$A$54,H2650))</f>
        <v>0</v>
      </c>
    </row>
    <row r="2651" spans="1:9" x14ac:dyDescent="0.25">
      <c r="A2651">
        <v>2648</v>
      </c>
      <c r="B2651" s="132">
        <f t="shared" si="167"/>
        <v>441.16666666666663</v>
      </c>
      <c r="C2651" s="162">
        <f>IF(B2651&lt;(MAX(USER_INPUT!$J$14:$J$2000)),FINTERP(USER_INPUT!$J$14:$J$2000,USER_INPUT!$K$14:$K$2000,HYDROGRAPH!B2651),0)</f>
        <v>0</v>
      </c>
      <c r="D2651" s="132">
        <f t="shared" si="166"/>
        <v>0</v>
      </c>
      <c r="E2651" s="162">
        <f t="shared" si="168"/>
        <v>0</v>
      </c>
      <c r="F2651" s="162">
        <f t="shared" si="169"/>
        <v>0</v>
      </c>
      <c r="G2651" s="162">
        <f>FINTERP(REFERENCE!$W$17:$W$67,REFERENCE!$V$17:$V$67,HYDROGRAPH!F2651)</f>
        <v>0</v>
      </c>
      <c r="H2651" s="132">
        <f>(F2651-G2651)/2*REFERENCE!$P$19</f>
        <v>0</v>
      </c>
      <c r="I2651">
        <f>(FINTERP('STAGE-STORAGE'!$D$4:$D$54,'STAGE-STORAGE'!$A$4:$A$54,H2651))</f>
        <v>0</v>
      </c>
    </row>
    <row r="2652" spans="1:9" x14ac:dyDescent="0.25">
      <c r="A2652">
        <v>2649</v>
      </c>
      <c r="B2652" s="132">
        <f t="shared" si="167"/>
        <v>441.33333333333331</v>
      </c>
      <c r="C2652" s="162">
        <f>IF(B2652&lt;(MAX(USER_INPUT!$J$14:$J$2000)),FINTERP(USER_INPUT!$J$14:$J$2000,USER_INPUT!$K$14:$K$2000,HYDROGRAPH!B2652),0)</f>
        <v>0</v>
      </c>
      <c r="D2652" s="132">
        <f t="shared" si="166"/>
        <v>0</v>
      </c>
      <c r="E2652" s="162">
        <f t="shared" si="168"/>
        <v>0</v>
      </c>
      <c r="F2652" s="162">
        <f t="shared" si="169"/>
        <v>0</v>
      </c>
      <c r="G2652" s="162">
        <f>FINTERP(REFERENCE!$W$17:$W$67,REFERENCE!$V$17:$V$67,HYDROGRAPH!F2652)</f>
        <v>0</v>
      </c>
      <c r="H2652" s="132">
        <f>(F2652-G2652)/2*REFERENCE!$P$19</f>
        <v>0</v>
      </c>
      <c r="I2652">
        <f>(FINTERP('STAGE-STORAGE'!$D$4:$D$54,'STAGE-STORAGE'!$A$4:$A$54,H2652))</f>
        <v>0</v>
      </c>
    </row>
    <row r="2653" spans="1:9" x14ac:dyDescent="0.25">
      <c r="A2653">
        <v>2650</v>
      </c>
      <c r="B2653" s="132">
        <f t="shared" si="167"/>
        <v>441.5</v>
      </c>
      <c r="C2653" s="162">
        <f>IF(B2653&lt;(MAX(USER_INPUT!$J$14:$J$2000)),FINTERP(USER_INPUT!$J$14:$J$2000,USER_INPUT!$K$14:$K$2000,HYDROGRAPH!B2653),0)</f>
        <v>0</v>
      </c>
      <c r="D2653" s="132">
        <f t="shared" si="166"/>
        <v>0</v>
      </c>
      <c r="E2653" s="162">
        <f t="shared" si="168"/>
        <v>0</v>
      </c>
      <c r="F2653" s="162">
        <f t="shared" si="169"/>
        <v>0</v>
      </c>
      <c r="G2653" s="162">
        <f>FINTERP(REFERENCE!$W$17:$W$67,REFERENCE!$V$17:$V$67,HYDROGRAPH!F2653)</f>
        <v>0</v>
      </c>
      <c r="H2653" s="132">
        <f>(F2653-G2653)/2*REFERENCE!$P$19</f>
        <v>0</v>
      </c>
      <c r="I2653">
        <f>(FINTERP('STAGE-STORAGE'!$D$4:$D$54,'STAGE-STORAGE'!$A$4:$A$54,H2653))</f>
        <v>0</v>
      </c>
    </row>
    <row r="2654" spans="1:9" x14ac:dyDescent="0.25">
      <c r="A2654">
        <v>2651</v>
      </c>
      <c r="B2654" s="132">
        <f t="shared" si="167"/>
        <v>441.66666666666663</v>
      </c>
      <c r="C2654" s="162">
        <f>IF(B2654&lt;(MAX(USER_INPUT!$J$14:$J$2000)),FINTERP(USER_INPUT!$J$14:$J$2000,USER_INPUT!$K$14:$K$2000,HYDROGRAPH!B2654),0)</f>
        <v>0</v>
      </c>
      <c r="D2654" s="132">
        <f t="shared" si="166"/>
        <v>0</v>
      </c>
      <c r="E2654" s="162">
        <f t="shared" si="168"/>
        <v>0</v>
      </c>
      <c r="F2654" s="162">
        <f t="shared" si="169"/>
        <v>0</v>
      </c>
      <c r="G2654" s="162">
        <f>FINTERP(REFERENCE!$W$17:$W$67,REFERENCE!$V$17:$V$67,HYDROGRAPH!F2654)</f>
        <v>0</v>
      </c>
      <c r="H2654" s="132">
        <f>(F2654-G2654)/2*REFERENCE!$P$19</f>
        <v>0</v>
      </c>
      <c r="I2654">
        <f>(FINTERP('STAGE-STORAGE'!$D$4:$D$54,'STAGE-STORAGE'!$A$4:$A$54,H2654))</f>
        <v>0</v>
      </c>
    </row>
    <row r="2655" spans="1:9" x14ac:dyDescent="0.25">
      <c r="A2655">
        <v>2652</v>
      </c>
      <c r="B2655" s="132">
        <f t="shared" si="167"/>
        <v>441.83333333333331</v>
      </c>
      <c r="C2655" s="162">
        <f>IF(B2655&lt;(MAX(USER_INPUT!$J$14:$J$2000)),FINTERP(USER_INPUT!$J$14:$J$2000,USER_INPUT!$K$14:$K$2000,HYDROGRAPH!B2655),0)</f>
        <v>0</v>
      </c>
      <c r="D2655" s="132">
        <f t="shared" si="166"/>
        <v>0</v>
      </c>
      <c r="E2655" s="162">
        <f t="shared" si="168"/>
        <v>0</v>
      </c>
      <c r="F2655" s="162">
        <f t="shared" si="169"/>
        <v>0</v>
      </c>
      <c r="G2655" s="162">
        <f>FINTERP(REFERENCE!$W$17:$W$67,REFERENCE!$V$17:$V$67,HYDROGRAPH!F2655)</f>
        <v>0</v>
      </c>
      <c r="H2655" s="132">
        <f>(F2655-G2655)/2*REFERENCE!$P$19</f>
        <v>0</v>
      </c>
      <c r="I2655">
        <f>(FINTERP('STAGE-STORAGE'!$D$4:$D$54,'STAGE-STORAGE'!$A$4:$A$54,H2655))</f>
        <v>0</v>
      </c>
    </row>
    <row r="2656" spans="1:9" x14ac:dyDescent="0.25">
      <c r="A2656">
        <v>2653</v>
      </c>
      <c r="B2656" s="132">
        <f t="shared" si="167"/>
        <v>442</v>
      </c>
      <c r="C2656" s="162">
        <f>IF(B2656&lt;(MAX(USER_INPUT!$J$14:$J$2000)),FINTERP(USER_INPUT!$J$14:$J$2000,USER_INPUT!$K$14:$K$2000,HYDROGRAPH!B2656),0)</f>
        <v>0</v>
      </c>
      <c r="D2656" s="132">
        <f t="shared" si="166"/>
        <v>0</v>
      </c>
      <c r="E2656" s="162">
        <f t="shared" si="168"/>
        <v>0</v>
      </c>
      <c r="F2656" s="162">
        <f t="shared" si="169"/>
        <v>0</v>
      </c>
      <c r="G2656" s="162">
        <f>FINTERP(REFERENCE!$W$17:$W$67,REFERENCE!$V$17:$V$67,HYDROGRAPH!F2656)</f>
        <v>0</v>
      </c>
      <c r="H2656" s="132">
        <f>(F2656-G2656)/2*REFERENCE!$P$19</f>
        <v>0</v>
      </c>
      <c r="I2656">
        <f>(FINTERP('STAGE-STORAGE'!$D$4:$D$54,'STAGE-STORAGE'!$A$4:$A$54,H2656))</f>
        <v>0</v>
      </c>
    </row>
    <row r="2657" spans="1:9" x14ac:dyDescent="0.25">
      <c r="A2657">
        <v>2654</v>
      </c>
      <c r="B2657" s="132">
        <f t="shared" si="167"/>
        <v>442.16666666666663</v>
      </c>
      <c r="C2657" s="162">
        <f>IF(B2657&lt;(MAX(USER_INPUT!$J$14:$J$2000)),FINTERP(USER_INPUT!$J$14:$J$2000,USER_INPUT!$K$14:$K$2000,HYDROGRAPH!B2657),0)</f>
        <v>0</v>
      </c>
      <c r="D2657" s="132">
        <f t="shared" si="166"/>
        <v>0</v>
      </c>
      <c r="E2657" s="162">
        <f t="shared" si="168"/>
        <v>0</v>
      </c>
      <c r="F2657" s="162">
        <f t="shared" si="169"/>
        <v>0</v>
      </c>
      <c r="G2657" s="162">
        <f>FINTERP(REFERENCE!$W$17:$W$67,REFERENCE!$V$17:$V$67,HYDROGRAPH!F2657)</f>
        <v>0</v>
      </c>
      <c r="H2657" s="132">
        <f>(F2657-G2657)/2*REFERENCE!$P$19</f>
        <v>0</v>
      </c>
      <c r="I2657">
        <f>(FINTERP('STAGE-STORAGE'!$D$4:$D$54,'STAGE-STORAGE'!$A$4:$A$54,H2657))</f>
        <v>0</v>
      </c>
    </row>
    <row r="2658" spans="1:9" x14ac:dyDescent="0.25">
      <c r="A2658">
        <v>2655</v>
      </c>
      <c r="B2658" s="132">
        <f t="shared" si="167"/>
        <v>442.33333333333331</v>
      </c>
      <c r="C2658" s="162">
        <f>IF(B2658&lt;(MAX(USER_INPUT!$J$14:$J$2000)),FINTERP(USER_INPUT!$J$14:$J$2000,USER_INPUT!$K$14:$K$2000,HYDROGRAPH!B2658),0)</f>
        <v>0</v>
      </c>
      <c r="D2658" s="132">
        <f t="shared" si="166"/>
        <v>0</v>
      </c>
      <c r="E2658" s="162">
        <f t="shared" si="168"/>
        <v>0</v>
      </c>
      <c r="F2658" s="162">
        <f t="shared" si="169"/>
        <v>0</v>
      </c>
      <c r="G2658" s="162">
        <f>FINTERP(REFERENCE!$W$17:$W$67,REFERENCE!$V$17:$V$67,HYDROGRAPH!F2658)</f>
        <v>0</v>
      </c>
      <c r="H2658" s="132">
        <f>(F2658-G2658)/2*REFERENCE!$P$19</f>
        <v>0</v>
      </c>
      <c r="I2658">
        <f>(FINTERP('STAGE-STORAGE'!$D$4:$D$54,'STAGE-STORAGE'!$A$4:$A$54,H2658))</f>
        <v>0</v>
      </c>
    </row>
    <row r="2659" spans="1:9" x14ac:dyDescent="0.25">
      <c r="A2659">
        <v>2656</v>
      </c>
      <c r="B2659" s="132">
        <f t="shared" si="167"/>
        <v>442.5</v>
      </c>
      <c r="C2659" s="162">
        <f>IF(B2659&lt;(MAX(USER_INPUT!$J$14:$J$2000)),FINTERP(USER_INPUT!$J$14:$J$2000,USER_INPUT!$K$14:$K$2000,HYDROGRAPH!B2659),0)</f>
        <v>0</v>
      </c>
      <c r="D2659" s="132">
        <f t="shared" si="166"/>
        <v>0</v>
      </c>
      <c r="E2659" s="162">
        <f t="shared" si="168"/>
        <v>0</v>
      </c>
      <c r="F2659" s="162">
        <f t="shared" si="169"/>
        <v>0</v>
      </c>
      <c r="G2659" s="162">
        <f>FINTERP(REFERENCE!$W$17:$W$67,REFERENCE!$V$17:$V$67,HYDROGRAPH!F2659)</f>
        <v>0</v>
      </c>
      <c r="H2659" s="132">
        <f>(F2659-G2659)/2*REFERENCE!$P$19</f>
        <v>0</v>
      </c>
      <c r="I2659">
        <f>(FINTERP('STAGE-STORAGE'!$D$4:$D$54,'STAGE-STORAGE'!$A$4:$A$54,H2659))</f>
        <v>0</v>
      </c>
    </row>
    <row r="2660" spans="1:9" x14ac:dyDescent="0.25">
      <c r="A2660">
        <v>2657</v>
      </c>
      <c r="B2660" s="132">
        <f t="shared" si="167"/>
        <v>442.66666666666663</v>
      </c>
      <c r="C2660" s="162">
        <f>IF(B2660&lt;(MAX(USER_INPUT!$J$14:$J$2000)),FINTERP(USER_INPUT!$J$14:$J$2000,USER_INPUT!$K$14:$K$2000,HYDROGRAPH!B2660),0)</f>
        <v>0</v>
      </c>
      <c r="D2660" s="132">
        <f t="shared" si="166"/>
        <v>0</v>
      </c>
      <c r="E2660" s="162">
        <f t="shared" si="168"/>
        <v>0</v>
      </c>
      <c r="F2660" s="162">
        <f t="shared" si="169"/>
        <v>0</v>
      </c>
      <c r="G2660" s="162">
        <f>FINTERP(REFERENCE!$W$17:$W$67,REFERENCE!$V$17:$V$67,HYDROGRAPH!F2660)</f>
        <v>0</v>
      </c>
      <c r="H2660" s="132">
        <f>(F2660-G2660)/2*REFERENCE!$P$19</f>
        <v>0</v>
      </c>
      <c r="I2660">
        <f>(FINTERP('STAGE-STORAGE'!$D$4:$D$54,'STAGE-STORAGE'!$A$4:$A$54,H2660))</f>
        <v>0</v>
      </c>
    </row>
    <row r="2661" spans="1:9" x14ac:dyDescent="0.25">
      <c r="A2661">
        <v>2658</v>
      </c>
      <c r="B2661" s="132">
        <f t="shared" si="167"/>
        <v>442.83333333333331</v>
      </c>
      <c r="C2661" s="162">
        <f>IF(B2661&lt;(MAX(USER_INPUT!$J$14:$J$2000)),FINTERP(USER_INPUT!$J$14:$J$2000,USER_INPUT!$K$14:$K$2000,HYDROGRAPH!B2661),0)</f>
        <v>0</v>
      </c>
      <c r="D2661" s="132">
        <f t="shared" si="166"/>
        <v>0</v>
      </c>
      <c r="E2661" s="162">
        <f t="shared" si="168"/>
        <v>0</v>
      </c>
      <c r="F2661" s="162">
        <f t="shared" si="169"/>
        <v>0</v>
      </c>
      <c r="G2661" s="162">
        <f>FINTERP(REFERENCE!$W$17:$W$67,REFERENCE!$V$17:$V$67,HYDROGRAPH!F2661)</f>
        <v>0</v>
      </c>
      <c r="H2661" s="132">
        <f>(F2661-G2661)/2*REFERENCE!$P$19</f>
        <v>0</v>
      </c>
      <c r="I2661">
        <f>(FINTERP('STAGE-STORAGE'!$D$4:$D$54,'STAGE-STORAGE'!$A$4:$A$54,H2661))</f>
        <v>0</v>
      </c>
    </row>
    <row r="2662" spans="1:9" x14ac:dyDescent="0.25">
      <c r="A2662">
        <v>2659</v>
      </c>
      <c r="B2662" s="132">
        <f t="shared" si="167"/>
        <v>443</v>
      </c>
      <c r="C2662" s="162">
        <f>IF(B2662&lt;(MAX(USER_INPUT!$J$14:$J$2000)),FINTERP(USER_INPUT!$J$14:$J$2000,USER_INPUT!$K$14:$K$2000,HYDROGRAPH!B2662),0)</f>
        <v>0</v>
      </c>
      <c r="D2662" s="132">
        <f t="shared" si="166"/>
        <v>0</v>
      </c>
      <c r="E2662" s="162">
        <f t="shared" si="168"/>
        <v>0</v>
      </c>
      <c r="F2662" s="162">
        <f t="shared" si="169"/>
        <v>0</v>
      </c>
      <c r="G2662" s="162">
        <f>FINTERP(REFERENCE!$W$17:$W$67,REFERENCE!$V$17:$V$67,HYDROGRAPH!F2662)</f>
        <v>0</v>
      </c>
      <c r="H2662" s="132">
        <f>(F2662-G2662)/2*REFERENCE!$P$19</f>
        <v>0</v>
      </c>
      <c r="I2662">
        <f>(FINTERP('STAGE-STORAGE'!$D$4:$D$54,'STAGE-STORAGE'!$A$4:$A$54,H2662))</f>
        <v>0</v>
      </c>
    </row>
    <row r="2663" spans="1:9" x14ac:dyDescent="0.25">
      <c r="A2663">
        <v>2660</v>
      </c>
      <c r="B2663" s="132">
        <f t="shared" si="167"/>
        <v>443.16666666666663</v>
      </c>
      <c r="C2663" s="162">
        <f>IF(B2663&lt;(MAX(USER_INPUT!$J$14:$J$2000)),FINTERP(USER_INPUT!$J$14:$J$2000,USER_INPUT!$K$14:$K$2000,HYDROGRAPH!B2663),0)</f>
        <v>0</v>
      </c>
      <c r="D2663" s="132">
        <f t="shared" si="166"/>
        <v>0</v>
      </c>
      <c r="E2663" s="162">
        <f t="shared" si="168"/>
        <v>0</v>
      </c>
      <c r="F2663" s="162">
        <f t="shared" si="169"/>
        <v>0</v>
      </c>
      <c r="G2663" s="162">
        <f>FINTERP(REFERENCE!$W$17:$W$67,REFERENCE!$V$17:$V$67,HYDROGRAPH!F2663)</f>
        <v>0</v>
      </c>
      <c r="H2663" s="132">
        <f>(F2663-G2663)/2*REFERENCE!$P$19</f>
        <v>0</v>
      </c>
      <c r="I2663">
        <f>(FINTERP('STAGE-STORAGE'!$D$4:$D$54,'STAGE-STORAGE'!$A$4:$A$54,H2663))</f>
        <v>0</v>
      </c>
    </row>
    <row r="2664" spans="1:9" x14ac:dyDescent="0.25">
      <c r="A2664">
        <v>2661</v>
      </c>
      <c r="B2664" s="132">
        <f t="shared" si="167"/>
        <v>443.33333333333331</v>
      </c>
      <c r="C2664" s="162">
        <f>IF(B2664&lt;(MAX(USER_INPUT!$J$14:$J$2000)),FINTERP(USER_INPUT!$J$14:$J$2000,USER_INPUT!$K$14:$K$2000,HYDROGRAPH!B2664),0)</f>
        <v>0</v>
      </c>
      <c r="D2664" s="132">
        <f t="shared" si="166"/>
        <v>0</v>
      </c>
      <c r="E2664" s="162">
        <f t="shared" si="168"/>
        <v>0</v>
      </c>
      <c r="F2664" s="162">
        <f t="shared" si="169"/>
        <v>0</v>
      </c>
      <c r="G2664" s="162">
        <f>FINTERP(REFERENCE!$W$17:$W$67,REFERENCE!$V$17:$V$67,HYDROGRAPH!F2664)</f>
        <v>0</v>
      </c>
      <c r="H2664" s="132">
        <f>(F2664-G2664)/2*REFERENCE!$P$19</f>
        <v>0</v>
      </c>
      <c r="I2664">
        <f>(FINTERP('STAGE-STORAGE'!$D$4:$D$54,'STAGE-STORAGE'!$A$4:$A$54,H2664))</f>
        <v>0</v>
      </c>
    </row>
    <row r="2665" spans="1:9" x14ac:dyDescent="0.25">
      <c r="A2665">
        <v>2662</v>
      </c>
      <c r="B2665" s="132">
        <f t="shared" si="167"/>
        <v>443.5</v>
      </c>
      <c r="C2665" s="162">
        <f>IF(B2665&lt;(MAX(USER_INPUT!$J$14:$J$2000)),FINTERP(USER_INPUT!$J$14:$J$2000,USER_INPUT!$K$14:$K$2000,HYDROGRAPH!B2665),0)</f>
        <v>0</v>
      </c>
      <c r="D2665" s="132">
        <f t="shared" si="166"/>
        <v>0</v>
      </c>
      <c r="E2665" s="162">
        <f t="shared" si="168"/>
        <v>0</v>
      </c>
      <c r="F2665" s="162">
        <f t="shared" si="169"/>
        <v>0</v>
      </c>
      <c r="G2665" s="162">
        <f>FINTERP(REFERENCE!$W$17:$W$67,REFERENCE!$V$17:$V$67,HYDROGRAPH!F2665)</f>
        <v>0</v>
      </c>
      <c r="H2665" s="132">
        <f>(F2665-G2665)/2*REFERENCE!$P$19</f>
        <v>0</v>
      </c>
      <c r="I2665">
        <f>(FINTERP('STAGE-STORAGE'!$D$4:$D$54,'STAGE-STORAGE'!$A$4:$A$54,H2665))</f>
        <v>0</v>
      </c>
    </row>
    <row r="2666" spans="1:9" x14ac:dyDescent="0.25">
      <c r="A2666">
        <v>2663</v>
      </c>
      <c r="B2666" s="132">
        <f t="shared" si="167"/>
        <v>443.66666666666663</v>
      </c>
      <c r="C2666" s="162">
        <f>IF(B2666&lt;(MAX(USER_INPUT!$J$14:$J$2000)),FINTERP(USER_INPUT!$J$14:$J$2000,USER_INPUT!$K$14:$K$2000,HYDROGRAPH!B2666),0)</f>
        <v>0</v>
      </c>
      <c r="D2666" s="132">
        <f t="shared" si="166"/>
        <v>0</v>
      </c>
      <c r="E2666" s="162">
        <f t="shared" si="168"/>
        <v>0</v>
      </c>
      <c r="F2666" s="162">
        <f t="shared" si="169"/>
        <v>0</v>
      </c>
      <c r="G2666" s="162">
        <f>FINTERP(REFERENCE!$W$17:$W$67,REFERENCE!$V$17:$V$67,HYDROGRAPH!F2666)</f>
        <v>0</v>
      </c>
      <c r="H2666" s="132">
        <f>(F2666-G2666)/2*REFERENCE!$P$19</f>
        <v>0</v>
      </c>
      <c r="I2666">
        <f>(FINTERP('STAGE-STORAGE'!$D$4:$D$54,'STAGE-STORAGE'!$A$4:$A$54,H2666))</f>
        <v>0</v>
      </c>
    </row>
    <row r="2667" spans="1:9" x14ac:dyDescent="0.25">
      <c r="A2667">
        <v>2664</v>
      </c>
      <c r="B2667" s="132">
        <f t="shared" si="167"/>
        <v>443.83333333333331</v>
      </c>
      <c r="C2667" s="162">
        <f>IF(B2667&lt;(MAX(USER_INPUT!$J$14:$J$2000)),FINTERP(USER_INPUT!$J$14:$J$2000,USER_INPUT!$K$14:$K$2000,HYDROGRAPH!B2667),0)</f>
        <v>0</v>
      </c>
      <c r="D2667" s="132">
        <f t="shared" si="166"/>
        <v>0</v>
      </c>
      <c r="E2667" s="162">
        <f t="shared" si="168"/>
        <v>0</v>
      </c>
      <c r="F2667" s="162">
        <f t="shared" si="169"/>
        <v>0</v>
      </c>
      <c r="G2667" s="162">
        <f>FINTERP(REFERENCE!$W$17:$W$67,REFERENCE!$V$17:$V$67,HYDROGRAPH!F2667)</f>
        <v>0</v>
      </c>
      <c r="H2667" s="132">
        <f>(F2667-G2667)/2*REFERENCE!$P$19</f>
        <v>0</v>
      </c>
      <c r="I2667">
        <f>(FINTERP('STAGE-STORAGE'!$D$4:$D$54,'STAGE-STORAGE'!$A$4:$A$54,H2667))</f>
        <v>0</v>
      </c>
    </row>
    <row r="2668" spans="1:9" x14ac:dyDescent="0.25">
      <c r="A2668">
        <v>2665</v>
      </c>
      <c r="B2668" s="132">
        <f t="shared" si="167"/>
        <v>444</v>
      </c>
      <c r="C2668" s="162">
        <f>IF(B2668&lt;(MAX(USER_INPUT!$J$14:$J$2000)),FINTERP(USER_INPUT!$J$14:$J$2000,USER_INPUT!$K$14:$K$2000,HYDROGRAPH!B2668),0)</f>
        <v>0</v>
      </c>
      <c r="D2668" s="132">
        <f t="shared" si="166"/>
        <v>0</v>
      </c>
      <c r="E2668" s="162">
        <f t="shared" si="168"/>
        <v>0</v>
      </c>
      <c r="F2668" s="162">
        <f t="shared" si="169"/>
        <v>0</v>
      </c>
      <c r="G2668" s="162">
        <f>FINTERP(REFERENCE!$W$17:$W$67,REFERENCE!$V$17:$V$67,HYDROGRAPH!F2668)</f>
        <v>0</v>
      </c>
      <c r="H2668" s="132">
        <f>(F2668-G2668)/2*REFERENCE!$P$19</f>
        <v>0</v>
      </c>
      <c r="I2668">
        <f>(FINTERP('STAGE-STORAGE'!$D$4:$D$54,'STAGE-STORAGE'!$A$4:$A$54,H2668))</f>
        <v>0</v>
      </c>
    </row>
    <row r="2669" spans="1:9" x14ac:dyDescent="0.25">
      <c r="A2669">
        <v>2666</v>
      </c>
      <c r="B2669" s="132">
        <f t="shared" si="167"/>
        <v>444.16666666666663</v>
      </c>
      <c r="C2669" s="162">
        <f>IF(B2669&lt;(MAX(USER_INPUT!$J$14:$J$2000)),FINTERP(USER_INPUT!$J$14:$J$2000,USER_INPUT!$K$14:$K$2000,HYDROGRAPH!B2669),0)</f>
        <v>0</v>
      </c>
      <c r="D2669" s="132">
        <f t="shared" si="166"/>
        <v>0</v>
      </c>
      <c r="E2669" s="162">
        <f t="shared" si="168"/>
        <v>0</v>
      </c>
      <c r="F2669" s="162">
        <f t="shared" si="169"/>
        <v>0</v>
      </c>
      <c r="G2669" s="162">
        <f>FINTERP(REFERENCE!$W$17:$W$67,REFERENCE!$V$17:$V$67,HYDROGRAPH!F2669)</f>
        <v>0</v>
      </c>
      <c r="H2669" s="132">
        <f>(F2669-G2669)/2*REFERENCE!$P$19</f>
        <v>0</v>
      </c>
      <c r="I2669">
        <f>(FINTERP('STAGE-STORAGE'!$D$4:$D$54,'STAGE-STORAGE'!$A$4:$A$54,H2669))</f>
        <v>0</v>
      </c>
    </row>
    <row r="2670" spans="1:9" x14ac:dyDescent="0.25">
      <c r="A2670">
        <v>2667</v>
      </c>
      <c r="B2670" s="132">
        <f t="shared" si="167"/>
        <v>444.33333333333331</v>
      </c>
      <c r="C2670" s="162">
        <f>IF(B2670&lt;(MAX(USER_INPUT!$J$14:$J$2000)),FINTERP(USER_INPUT!$J$14:$J$2000,USER_INPUT!$K$14:$K$2000,HYDROGRAPH!B2670),0)</f>
        <v>0</v>
      </c>
      <c r="D2670" s="132">
        <f t="shared" si="166"/>
        <v>0</v>
      </c>
      <c r="E2670" s="162">
        <f t="shared" si="168"/>
        <v>0</v>
      </c>
      <c r="F2670" s="162">
        <f t="shared" si="169"/>
        <v>0</v>
      </c>
      <c r="G2670" s="162">
        <f>FINTERP(REFERENCE!$W$17:$W$67,REFERENCE!$V$17:$V$67,HYDROGRAPH!F2670)</f>
        <v>0</v>
      </c>
      <c r="H2670" s="132">
        <f>(F2670-G2670)/2*REFERENCE!$P$19</f>
        <v>0</v>
      </c>
      <c r="I2670">
        <f>(FINTERP('STAGE-STORAGE'!$D$4:$D$54,'STAGE-STORAGE'!$A$4:$A$54,H2670))</f>
        <v>0</v>
      </c>
    </row>
    <row r="2671" spans="1:9" x14ac:dyDescent="0.25">
      <c r="A2671">
        <v>2668</v>
      </c>
      <c r="B2671" s="132">
        <f t="shared" si="167"/>
        <v>444.5</v>
      </c>
      <c r="C2671" s="162">
        <f>IF(B2671&lt;(MAX(USER_INPUT!$J$14:$J$2000)),FINTERP(USER_INPUT!$J$14:$J$2000,USER_INPUT!$K$14:$K$2000,HYDROGRAPH!B2671),0)</f>
        <v>0</v>
      </c>
      <c r="D2671" s="132">
        <f t="shared" si="166"/>
        <v>0</v>
      </c>
      <c r="E2671" s="162">
        <f t="shared" si="168"/>
        <v>0</v>
      </c>
      <c r="F2671" s="162">
        <f t="shared" si="169"/>
        <v>0</v>
      </c>
      <c r="G2671" s="162">
        <f>FINTERP(REFERENCE!$W$17:$W$67,REFERENCE!$V$17:$V$67,HYDROGRAPH!F2671)</f>
        <v>0</v>
      </c>
      <c r="H2671" s="132">
        <f>(F2671-G2671)/2*REFERENCE!$P$19</f>
        <v>0</v>
      </c>
      <c r="I2671">
        <f>(FINTERP('STAGE-STORAGE'!$D$4:$D$54,'STAGE-STORAGE'!$A$4:$A$54,H2671))</f>
        <v>0</v>
      </c>
    </row>
    <row r="2672" spans="1:9" x14ac:dyDescent="0.25">
      <c r="A2672">
        <v>2669</v>
      </c>
      <c r="B2672" s="132">
        <f t="shared" si="167"/>
        <v>444.66666666666663</v>
      </c>
      <c r="C2672" s="162">
        <f>IF(B2672&lt;(MAX(USER_INPUT!$J$14:$J$2000)),FINTERP(USER_INPUT!$J$14:$J$2000,USER_INPUT!$K$14:$K$2000,HYDROGRAPH!B2672),0)</f>
        <v>0</v>
      </c>
      <c r="D2672" s="132">
        <f t="shared" si="166"/>
        <v>0</v>
      </c>
      <c r="E2672" s="162">
        <f t="shared" si="168"/>
        <v>0</v>
      </c>
      <c r="F2672" s="162">
        <f t="shared" si="169"/>
        <v>0</v>
      </c>
      <c r="G2672" s="162">
        <f>FINTERP(REFERENCE!$W$17:$W$67,REFERENCE!$V$17:$V$67,HYDROGRAPH!F2672)</f>
        <v>0</v>
      </c>
      <c r="H2672" s="132">
        <f>(F2672-G2672)/2*REFERENCE!$P$19</f>
        <v>0</v>
      </c>
      <c r="I2672">
        <f>(FINTERP('STAGE-STORAGE'!$D$4:$D$54,'STAGE-STORAGE'!$A$4:$A$54,H2672))</f>
        <v>0</v>
      </c>
    </row>
    <row r="2673" spans="1:9" x14ac:dyDescent="0.25">
      <c r="A2673">
        <v>2670</v>
      </c>
      <c r="B2673" s="132">
        <f t="shared" si="167"/>
        <v>444.83333333333331</v>
      </c>
      <c r="C2673" s="162">
        <f>IF(B2673&lt;(MAX(USER_INPUT!$J$14:$J$2000)),FINTERP(USER_INPUT!$J$14:$J$2000,USER_INPUT!$K$14:$K$2000,HYDROGRAPH!B2673),0)</f>
        <v>0</v>
      </c>
      <c r="D2673" s="132">
        <f t="shared" si="166"/>
        <v>0</v>
      </c>
      <c r="E2673" s="162">
        <f t="shared" si="168"/>
        <v>0</v>
      </c>
      <c r="F2673" s="162">
        <f t="shared" si="169"/>
        <v>0</v>
      </c>
      <c r="G2673" s="162">
        <f>FINTERP(REFERENCE!$W$17:$W$67,REFERENCE!$V$17:$V$67,HYDROGRAPH!F2673)</f>
        <v>0</v>
      </c>
      <c r="H2673" s="132">
        <f>(F2673-G2673)/2*REFERENCE!$P$19</f>
        <v>0</v>
      </c>
      <c r="I2673">
        <f>(FINTERP('STAGE-STORAGE'!$D$4:$D$54,'STAGE-STORAGE'!$A$4:$A$54,H2673))</f>
        <v>0</v>
      </c>
    </row>
    <row r="2674" spans="1:9" x14ac:dyDescent="0.25">
      <c r="A2674">
        <v>2671</v>
      </c>
      <c r="B2674" s="132">
        <f t="shared" si="167"/>
        <v>445</v>
      </c>
      <c r="C2674" s="162">
        <f>IF(B2674&lt;(MAX(USER_INPUT!$J$14:$J$2000)),FINTERP(USER_INPUT!$J$14:$J$2000,USER_INPUT!$K$14:$K$2000,HYDROGRAPH!B2674),0)</f>
        <v>0</v>
      </c>
      <c r="D2674" s="132">
        <f t="shared" si="166"/>
        <v>0</v>
      </c>
      <c r="E2674" s="162">
        <f t="shared" si="168"/>
        <v>0</v>
      </c>
      <c r="F2674" s="162">
        <f t="shared" si="169"/>
        <v>0</v>
      </c>
      <c r="G2674" s="162">
        <f>FINTERP(REFERENCE!$W$17:$W$67,REFERENCE!$V$17:$V$67,HYDROGRAPH!F2674)</f>
        <v>0</v>
      </c>
      <c r="H2674" s="132">
        <f>(F2674-G2674)/2*REFERENCE!$P$19</f>
        <v>0</v>
      </c>
      <c r="I2674">
        <f>(FINTERP('STAGE-STORAGE'!$D$4:$D$54,'STAGE-STORAGE'!$A$4:$A$54,H2674))</f>
        <v>0</v>
      </c>
    </row>
    <row r="2675" spans="1:9" x14ac:dyDescent="0.25">
      <c r="A2675">
        <v>2672</v>
      </c>
      <c r="B2675" s="132">
        <f t="shared" si="167"/>
        <v>445.16666666666663</v>
      </c>
      <c r="C2675" s="162">
        <f>IF(B2675&lt;(MAX(USER_INPUT!$J$14:$J$2000)),FINTERP(USER_INPUT!$J$14:$J$2000,USER_INPUT!$K$14:$K$2000,HYDROGRAPH!B2675),0)</f>
        <v>0</v>
      </c>
      <c r="D2675" s="132">
        <f t="shared" si="166"/>
        <v>0</v>
      </c>
      <c r="E2675" s="162">
        <f t="shared" si="168"/>
        <v>0</v>
      </c>
      <c r="F2675" s="162">
        <f t="shared" si="169"/>
        <v>0</v>
      </c>
      <c r="G2675" s="162">
        <f>FINTERP(REFERENCE!$W$17:$W$67,REFERENCE!$V$17:$V$67,HYDROGRAPH!F2675)</f>
        <v>0</v>
      </c>
      <c r="H2675" s="132">
        <f>(F2675-G2675)/2*REFERENCE!$P$19</f>
        <v>0</v>
      </c>
      <c r="I2675">
        <f>(FINTERP('STAGE-STORAGE'!$D$4:$D$54,'STAGE-STORAGE'!$A$4:$A$54,H2675))</f>
        <v>0</v>
      </c>
    </row>
    <row r="2676" spans="1:9" x14ac:dyDescent="0.25">
      <c r="A2676">
        <v>2673</v>
      </c>
      <c r="B2676" s="132">
        <f t="shared" si="167"/>
        <v>445.33333333333331</v>
      </c>
      <c r="C2676" s="162">
        <f>IF(B2676&lt;(MAX(USER_INPUT!$J$14:$J$2000)),FINTERP(USER_INPUT!$J$14:$J$2000,USER_INPUT!$K$14:$K$2000,HYDROGRAPH!B2676),0)</f>
        <v>0</v>
      </c>
      <c r="D2676" s="132">
        <f t="shared" si="166"/>
        <v>0</v>
      </c>
      <c r="E2676" s="162">
        <f t="shared" si="168"/>
        <v>0</v>
      </c>
      <c r="F2676" s="162">
        <f t="shared" si="169"/>
        <v>0</v>
      </c>
      <c r="G2676" s="162">
        <f>FINTERP(REFERENCE!$W$17:$W$67,REFERENCE!$V$17:$V$67,HYDROGRAPH!F2676)</f>
        <v>0</v>
      </c>
      <c r="H2676" s="132">
        <f>(F2676-G2676)/2*REFERENCE!$P$19</f>
        <v>0</v>
      </c>
      <c r="I2676">
        <f>(FINTERP('STAGE-STORAGE'!$D$4:$D$54,'STAGE-STORAGE'!$A$4:$A$54,H2676))</f>
        <v>0</v>
      </c>
    </row>
    <row r="2677" spans="1:9" x14ac:dyDescent="0.25">
      <c r="A2677">
        <v>2674</v>
      </c>
      <c r="B2677" s="132">
        <f t="shared" si="167"/>
        <v>445.5</v>
      </c>
      <c r="C2677" s="162">
        <f>IF(B2677&lt;(MAX(USER_INPUT!$J$14:$J$2000)),FINTERP(USER_INPUT!$J$14:$J$2000,USER_INPUT!$K$14:$K$2000,HYDROGRAPH!B2677),0)</f>
        <v>0</v>
      </c>
      <c r="D2677" s="132">
        <f t="shared" si="166"/>
        <v>0</v>
      </c>
      <c r="E2677" s="162">
        <f t="shared" si="168"/>
        <v>0</v>
      </c>
      <c r="F2677" s="162">
        <f t="shared" si="169"/>
        <v>0</v>
      </c>
      <c r="G2677" s="162">
        <f>FINTERP(REFERENCE!$W$17:$W$67,REFERENCE!$V$17:$V$67,HYDROGRAPH!F2677)</f>
        <v>0</v>
      </c>
      <c r="H2677" s="132">
        <f>(F2677-G2677)/2*REFERENCE!$P$19</f>
        <v>0</v>
      </c>
      <c r="I2677">
        <f>(FINTERP('STAGE-STORAGE'!$D$4:$D$54,'STAGE-STORAGE'!$A$4:$A$54,H2677))</f>
        <v>0</v>
      </c>
    </row>
    <row r="2678" spans="1:9" x14ac:dyDescent="0.25">
      <c r="A2678">
        <v>2675</v>
      </c>
      <c r="B2678" s="132">
        <f t="shared" si="167"/>
        <v>445.66666666666663</v>
      </c>
      <c r="C2678" s="162">
        <f>IF(B2678&lt;(MAX(USER_INPUT!$J$14:$J$2000)),FINTERP(USER_INPUT!$J$14:$J$2000,USER_INPUT!$K$14:$K$2000,HYDROGRAPH!B2678),0)</f>
        <v>0</v>
      </c>
      <c r="D2678" s="132">
        <f t="shared" si="166"/>
        <v>0</v>
      </c>
      <c r="E2678" s="162">
        <f t="shared" si="168"/>
        <v>0</v>
      </c>
      <c r="F2678" s="162">
        <f t="shared" si="169"/>
        <v>0</v>
      </c>
      <c r="G2678" s="162">
        <f>FINTERP(REFERENCE!$W$17:$W$67,REFERENCE!$V$17:$V$67,HYDROGRAPH!F2678)</f>
        <v>0</v>
      </c>
      <c r="H2678" s="132">
        <f>(F2678-G2678)/2*REFERENCE!$P$19</f>
        <v>0</v>
      </c>
      <c r="I2678">
        <f>(FINTERP('STAGE-STORAGE'!$D$4:$D$54,'STAGE-STORAGE'!$A$4:$A$54,H2678))</f>
        <v>0</v>
      </c>
    </row>
    <row r="2679" spans="1:9" x14ac:dyDescent="0.25">
      <c r="A2679">
        <v>2676</v>
      </c>
      <c r="B2679" s="132">
        <f t="shared" si="167"/>
        <v>445.83333333333331</v>
      </c>
      <c r="C2679" s="162">
        <f>IF(B2679&lt;(MAX(USER_INPUT!$J$14:$J$2000)),FINTERP(USER_INPUT!$J$14:$J$2000,USER_INPUT!$K$14:$K$2000,HYDROGRAPH!B2679),0)</f>
        <v>0</v>
      </c>
      <c r="D2679" s="132">
        <f t="shared" si="166"/>
        <v>0</v>
      </c>
      <c r="E2679" s="162">
        <f t="shared" si="168"/>
        <v>0</v>
      </c>
      <c r="F2679" s="162">
        <f t="shared" si="169"/>
        <v>0</v>
      </c>
      <c r="G2679" s="162">
        <f>FINTERP(REFERENCE!$W$17:$W$67,REFERENCE!$V$17:$V$67,HYDROGRAPH!F2679)</f>
        <v>0</v>
      </c>
      <c r="H2679" s="132">
        <f>(F2679-G2679)/2*REFERENCE!$P$19</f>
        <v>0</v>
      </c>
      <c r="I2679">
        <f>(FINTERP('STAGE-STORAGE'!$D$4:$D$54,'STAGE-STORAGE'!$A$4:$A$54,H2679))</f>
        <v>0</v>
      </c>
    </row>
    <row r="2680" spans="1:9" x14ac:dyDescent="0.25">
      <c r="A2680">
        <v>2677</v>
      </c>
      <c r="B2680" s="132">
        <f t="shared" si="167"/>
        <v>446</v>
      </c>
      <c r="C2680" s="162">
        <f>IF(B2680&lt;(MAX(USER_INPUT!$J$14:$J$2000)),FINTERP(USER_INPUT!$J$14:$J$2000,USER_INPUT!$K$14:$K$2000,HYDROGRAPH!B2680),0)</f>
        <v>0</v>
      </c>
      <c r="D2680" s="132">
        <f t="shared" si="166"/>
        <v>0</v>
      </c>
      <c r="E2680" s="162">
        <f t="shared" si="168"/>
        <v>0</v>
      </c>
      <c r="F2680" s="162">
        <f t="shared" si="169"/>
        <v>0</v>
      </c>
      <c r="G2680" s="162">
        <f>FINTERP(REFERENCE!$W$17:$W$67,REFERENCE!$V$17:$V$67,HYDROGRAPH!F2680)</f>
        <v>0</v>
      </c>
      <c r="H2680" s="132">
        <f>(F2680-G2680)/2*REFERENCE!$P$19</f>
        <v>0</v>
      </c>
      <c r="I2680">
        <f>(FINTERP('STAGE-STORAGE'!$D$4:$D$54,'STAGE-STORAGE'!$A$4:$A$54,H2680))</f>
        <v>0</v>
      </c>
    </row>
    <row r="2681" spans="1:9" x14ac:dyDescent="0.25">
      <c r="A2681">
        <v>2678</v>
      </c>
      <c r="B2681" s="132">
        <f t="shared" si="167"/>
        <v>446.16666666666663</v>
      </c>
      <c r="C2681" s="162">
        <f>IF(B2681&lt;(MAX(USER_INPUT!$J$14:$J$2000)),FINTERP(USER_INPUT!$J$14:$J$2000,USER_INPUT!$K$14:$K$2000,HYDROGRAPH!B2681),0)</f>
        <v>0</v>
      </c>
      <c r="D2681" s="132">
        <f t="shared" si="166"/>
        <v>0</v>
      </c>
      <c r="E2681" s="162">
        <f t="shared" si="168"/>
        <v>0</v>
      </c>
      <c r="F2681" s="162">
        <f t="shared" si="169"/>
        <v>0</v>
      </c>
      <c r="G2681" s="162">
        <f>FINTERP(REFERENCE!$W$17:$W$67,REFERENCE!$V$17:$V$67,HYDROGRAPH!F2681)</f>
        <v>0</v>
      </c>
      <c r="H2681" s="132">
        <f>(F2681-G2681)/2*REFERENCE!$P$19</f>
        <v>0</v>
      </c>
      <c r="I2681">
        <f>(FINTERP('STAGE-STORAGE'!$D$4:$D$54,'STAGE-STORAGE'!$A$4:$A$54,H2681))</f>
        <v>0</v>
      </c>
    </row>
    <row r="2682" spans="1:9" x14ac:dyDescent="0.25">
      <c r="A2682">
        <v>2679</v>
      </c>
      <c r="B2682" s="132">
        <f t="shared" si="167"/>
        <v>446.33333333333331</v>
      </c>
      <c r="C2682" s="162">
        <f>IF(B2682&lt;(MAX(USER_INPUT!$J$14:$J$2000)),FINTERP(USER_INPUT!$J$14:$J$2000,USER_INPUT!$K$14:$K$2000,HYDROGRAPH!B2682),0)</f>
        <v>0</v>
      </c>
      <c r="D2682" s="132">
        <f t="shared" si="166"/>
        <v>0</v>
      </c>
      <c r="E2682" s="162">
        <f t="shared" si="168"/>
        <v>0</v>
      </c>
      <c r="F2682" s="162">
        <f t="shared" si="169"/>
        <v>0</v>
      </c>
      <c r="G2682" s="162">
        <f>FINTERP(REFERENCE!$W$17:$W$67,REFERENCE!$V$17:$V$67,HYDROGRAPH!F2682)</f>
        <v>0</v>
      </c>
      <c r="H2682" s="132">
        <f>(F2682-G2682)/2*REFERENCE!$P$19</f>
        <v>0</v>
      </c>
      <c r="I2682">
        <f>(FINTERP('STAGE-STORAGE'!$D$4:$D$54,'STAGE-STORAGE'!$A$4:$A$54,H2682))</f>
        <v>0</v>
      </c>
    </row>
    <row r="2683" spans="1:9" x14ac:dyDescent="0.25">
      <c r="A2683">
        <v>2680</v>
      </c>
      <c r="B2683" s="132">
        <f t="shared" si="167"/>
        <v>446.5</v>
      </c>
      <c r="C2683" s="162">
        <f>IF(B2683&lt;(MAX(USER_INPUT!$J$14:$J$2000)),FINTERP(USER_INPUT!$J$14:$J$2000,USER_INPUT!$K$14:$K$2000,HYDROGRAPH!B2683),0)</f>
        <v>0</v>
      </c>
      <c r="D2683" s="132">
        <f t="shared" si="166"/>
        <v>0</v>
      </c>
      <c r="E2683" s="162">
        <f t="shared" si="168"/>
        <v>0</v>
      </c>
      <c r="F2683" s="162">
        <f t="shared" si="169"/>
        <v>0</v>
      </c>
      <c r="G2683" s="162">
        <f>FINTERP(REFERENCE!$W$17:$W$67,REFERENCE!$V$17:$V$67,HYDROGRAPH!F2683)</f>
        <v>0</v>
      </c>
      <c r="H2683" s="132">
        <f>(F2683-G2683)/2*REFERENCE!$P$19</f>
        <v>0</v>
      </c>
      <c r="I2683">
        <f>(FINTERP('STAGE-STORAGE'!$D$4:$D$54,'STAGE-STORAGE'!$A$4:$A$54,H2683))</f>
        <v>0</v>
      </c>
    </row>
    <row r="2684" spans="1:9" x14ac:dyDescent="0.25">
      <c r="A2684">
        <v>2681</v>
      </c>
      <c r="B2684" s="132">
        <f t="shared" si="167"/>
        <v>446.66666666666663</v>
      </c>
      <c r="C2684" s="162">
        <f>IF(B2684&lt;(MAX(USER_INPUT!$J$14:$J$2000)),FINTERP(USER_INPUT!$J$14:$J$2000,USER_INPUT!$K$14:$K$2000,HYDROGRAPH!B2684),0)</f>
        <v>0</v>
      </c>
      <c r="D2684" s="132">
        <f t="shared" si="166"/>
        <v>0</v>
      </c>
      <c r="E2684" s="162">
        <f t="shared" si="168"/>
        <v>0</v>
      </c>
      <c r="F2684" s="162">
        <f t="shared" si="169"/>
        <v>0</v>
      </c>
      <c r="G2684" s="162">
        <f>FINTERP(REFERENCE!$W$17:$W$67,REFERENCE!$V$17:$V$67,HYDROGRAPH!F2684)</f>
        <v>0</v>
      </c>
      <c r="H2684" s="132">
        <f>(F2684-G2684)/2*REFERENCE!$P$19</f>
        <v>0</v>
      </c>
      <c r="I2684">
        <f>(FINTERP('STAGE-STORAGE'!$D$4:$D$54,'STAGE-STORAGE'!$A$4:$A$54,H2684))</f>
        <v>0</v>
      </c>
    </row>
    <row r="2685" spans="1:9" x14ac:dyDescent="0.25">
      <c r="A2685">
        <v>2682</v>
      </c>
      <c r="B2685" s="132">
        <f t="shared" si="167"/>
        <v>446.83333333333331</v>
      </c>
      <c r="C2685" s="162">
        <f>IF(B2685&lt;(MAX(USER_INPUT!$J$14:$J$2000)),FINTERP(USER_INPUT!$J$14:$J$2000,USER_INPUT!$K$14:$K$2000,HYDROGRAPH!B2685),0)</f>
        <v>0</v>
      </c>
      <c r="D2685" s="132">
        <f t="shared" si="166"/>
        <v>0</v>
      </c>
      <c r="E2685" s="162">
        <f t="shared" si="168"/>
        <v>0</v>
      </c>
      <c r="F2685" s="162">
        <f t="shared" si="169"/>
        <v>0</v>
      </c>
      <c r="G2685" s="162">
        <f>FINTERP(REFERENCE!$W$17:$W$67,REFERENCE!$V$17:$V$67,HYDROGRAPH!F2685)</f>
        <v>0</v>
      </c>
      <c r="H2685" s="132">
        <f>(F2685-G2685)/2*REFERENCE!$P$19</f>
        <v>0</v>
      </c>
      <c r="I2685">
        <f>(FINTERP('STAGE-STORAGE'!$D$4:$D$54,'STAGE-STORAGE'!$A$4:$A$54,H2685))</f>
        <v>0</v>
      </c>
    </row>
    <row r="2686" spans="1:9" x14ac:dyDescent="0.25">
      <c r="A2686">
        <v>2683</v>
      </c>
      <c r="B2686" s="132">
        <f t="shared" si="167"/>
        <v>447</v>
      </c>
      <c r="C2686" s="162">
        <f>IF(B2686&lt;(MAX(USER_INPUT!$J$14:$J$2000)),FINTERP(USER_INPUT!$J$14:$J$2000,USER_INPUT!$K$14:$K$2000,HYDROGRAPH!B2686),0)</f>
        <v>0</v>
      </c>
      <c r="D2686" s="132">
        <f t="shared" si="166"/>
        <v>0</v>
      </c>
      <c r="E2686" s="162">
        <f t="shared" si="168"/>
        <v>0</v>
      </c>
      <c r="F2686" s="162">
        <f t="shared" si="169"/>
        <v>0</v>
      </c>
      <c r="G2686" s="162">
        <f>FINTERP(REFERENCE!$W$17:$W$67,REFERENCE!$V$17:$V$67,HYDROGRAPH!F2686)</f>
        <v>0</v>
      </c>
      <c r="H2686" s="132">
        <f>(F2686-G2686)/2*REFERENCE!$P$19</f>
        <v>0</v>
      </c>
      <c r="I2686">
        <f>(FINTERP('STAGE-STORAGE'!$D$4:$D$54,'STAGE-STORAGE'!$A$4:$A$54,H2686))</f>
        <v>0</v>
      </c>
    </row>
    <row r="2687" spans="1:9" x14ac:dyDescent="0.25">
      <c r="A2687">
        <v>2684</v>
      </c>
      <c r="B2687" s="132">
        <f t="shared" si="167"/>
        <v>447.16666666666663</v>
      </c>
      <c r="C2687" s="162">
        <f>IF(B2687&lt;(MAX(USER_INPUT!$J$14:$J$2000)),FINTERP(USER_INPUT!$J$14:$J$2000,USER_INPUT!$K$14:$K$2000,HYDROGRAPH!B2687),0)</f>
        <v>0</v>
      </c>
      <c r="D2687" s="132">
        <f t="shared" si="166"/>
        <v>0</v>
      </c>
      <c r="E2687" s="162">
        <f t="shared" si="168"/>
        <v>0</v>
      </c>
      <c r="F2687" s="162">
        <f t="shared" si="169"/>
        <v>0</v>
      </c>
      <c r="G2687" s="162">
        <f>FINTERP(REFERENCE!$W$17:$W$67,REFERENCE!$V$17:$V$67,HYDROGRAPH!F2687)</f>
        <v>0</v>
      </c>
      <c r="H2687" s="132">
        <f>(F2687-G2687)/2*REFERENCE!$P$19</f>
        <v>0</v>
      </c>
      <c r="I2687">
        <f>(FINTERP('STAGE-STORAGE'!$D$4:$D$54,'STAGE-STORAGE'!$A$4:$A$54,H2687))</f>
        <v>0</v>
      </c>
    </row>
    <row r="2688" spans="1:9" x14ac:dyDescent="0.25">
      <c r="A2688">
        <v>2685</v>
      </c>
      <c r="B2688" s="132">
        <f t="shared" si="167"/>
        <v>447.33333333333331</v>
      </c>
      <c r="C2688" s="162">
        <f>IF(B2688&lt;(MAX(USER_INPUT!$J$14:$J$2000)),FINTERP(USER_INPUT!$J$14:$J$2000,USER_INPUT!$K$14:$K$2000,HYDROGRAPH!B2688),0)</f>
        <v>0</v>
      </c>
      <c r="D2688" s="132">
        <f t="shared" si="166"/>
        <v>0</v>
      </c>
      <c r="E2688" s="162">
        <f t="shared" si="168"/>
        <v>0</v>
      </c>
      <c r="F2688" s="162">
        <f t="shared" si="169"/>
        <v>0</v>
      </c>
      <c r="G2688" s="162">
        <f>FINTERP(REFERENCE!$W$17:$W$67,REFERENCE!$V$17:$V$67,HYDROGRAPH!F2688)</f>
        <v>0</v>
      </c>
      <c r="H2688" s="132">
        <f>(F2688-G2688)/2*REFERENCE!$P$19</f>
        <v>0</v>
      </c>
      <c r="I2688">
        <f>(FINTERP('STAGE-STORAGE'!$D$4:$D$54,'STAGE-STORAGE'!$A$4:$A$54,H2688))</f>
        <v>0</v>
      </c>
    </row>
    <row r="2689" spans="1:9" x14ac:dyDescent="0.25">
      <c r="A2689">
        <v>2686</v>
      </c>
      <c r="B2689" s="132">
        <f t="shared" si="167"/>
        <v>447.5</v>
      </c>
      <c r="C2689" s="162">
        <f>IF(B2689&lt;(MAX(USER_INPUT!$J$14:$J$2000)),FINTERP(USER_INPUT!$J$14:$J$2000,USER_INPUT!$K$14:$K$2000,HYDROGRAPH!B2689),0)</f>
        <v>0</v>
      </c>
      <c r="D2689" s="132">
        <f t="shared" si="166"/>
        <v>0</v>
      </c>
      <c r="E2689" s="162">
        <f t="shared" si="168"/>
        <v>0</v>
      </c>
      <c r="F2689" s="162">
        <f t="shared" si="169"/>
        <v>0</v>
      </c>
      <c r="G2689" s="162">
        <f>FINTERP(REFERENCE!$W$17:$W$67,REFERENCE!$V$17:$V$67,HYDROGRAPH!F2689)</f>
        <v>0</v>
      </c>
      <c r="H2689" s="132">
        <f>(F2689-G2689)/2*REFERENCE!$P$19</f>
        <v>0</v>
      </c>
      <c r="I2689">
        <f>(FINTERP('STAGE-STORAGE'!$D$4:$D$54,'STAGE-STORAGE'!$A$4:$A$54,H2689))</f>
        <v>0</v>
      </c>
    </row>
    <row r="2690" spans="1:9" x14ac:dyDescent="0.25">
      <c r="A2690">
        <v>2687</v>
      </c>
      <c r="B2690" s="132">
        <f t="shared" si="167"/>
        <v>447.66666666666663</v>
      </c>
      <c r="C2690" s="162">
        <f>IF(B2690&lt;(MAX(USER_INPUT!$J$14:$J$2000)),FINTERP(USER_INPUT!$J$14:$J$2000,USER_INPUT!$K$14:$K$2000,HYDROGRAPH!B2690),0)</f>
        <v>0</v>
      </c>
      <c r="D2690" s="132">
        <f t="shared" si="166"/>
        <v>0</v>
      </c>
      <c r="E2690" s="162">
        <f t="shared" si="168"/>
        <v>0</v>
      </c>
      <c r="F2690" s="162">
        <f t="shared" si="169"/>
        <v>0</v>
      </c>
      <c r="G2690" s="162">
        <f>FINTERP(REFERENCE!$W$17:$W$67,REFERENCE!$V$17:$V$67,HYDROGRAPH!F2690)</f>
        <v>0</v>
      </c>
      <c r="H2690" s="132">
        <f>(F2690-G2690)/2*REFERENCE!$P$19</f>
        <v>0</v>
      </c>
      <c r="I2690">
        <f>(FINTERP('STAGE-STORAGE'!$D$4:$D$54,'STAGE-STORAGE'!$A$4:$A$54,H2690))</f>
        <v>0</v>
      </c>
    </row>
    <row r="2691" spans="1:9" x14ac:dyDescent="0.25">
      <c r="A2691">
        <v>2688</v>
      </c>
      <c r="B2691" s="132">
        <f t="shared" si="167"/>
        <v>447.83333333333331</v>
      </c>
      <c r="C2691" s="162">
        <f>IF(B2691&lt;(MAX(USER_INPUT!$J$14:$J$2000)),FINTERP(USER_INPUT!$J$14:$J$2000,USER_INPUT!$K$14:$K$2000,HYDROGRAPH!B2691),0)</f>
        <v>0</v>
      </c>
      <c r="D2691" s="132">
        <f t="shared" si="166"/>
        <v>0</v>
      </c>
      <c r="E2691" s="162">
        <f t="shared" si="168"/>
        <v>0</v>
      </c>
      <c r="F2691" s="162">
        <f t="shared" si="169"/>
        <v>0</v>
      </c>
      <c r="G2691" s="162">
        <f>FINTERP(REFERENCE!$W$17:$W$67,REFERENCE!$V$17:$V$67,HYDROGRAPH!F2691)</f>
        <v>0</v>
      </c>
      <c r="H2691" s="132">
        <f>(F2691-G2691)/2*REFERENCE!$P$19</f>
        <v>0</v>
      </c>
      <c r="I2691">
        <f>(FINTERP('STAGE-STORAGE'!$D$4:$D$54,'STAGE-STORAGE'!$A$4:$A$54,H2691))</f>
        <v>0</v>
      </c>
    </row>
    <row r="2692" spans="1:9" x14ac:dyDescent="0.25">
      <c r="A2692">
        <v>2689</v>
      </c>
      <c r="B2692" s="132">
        <f t="shared" si="167"/>
        <v>448</v>
      </c>
      <c r="C2692" s="162">
        <f>IF(B2692&lt;(MAX(USER_INPUT!$J$14:$J$2000)),FINTERP(USER_INPUT!$J$14:$J$2000,USER_INPUT!$K$14:$K$2000,HYDROGRAPH!B2692),0)</f>
        <v>0</v>
      </c>
      <c r="D2692" s="132">
        <f t="shared" si="166"/>
        <v>0</v>
      </c>
      <c r="E2692" s="162">
        <f t="shared" si="168"/>
        <v>0</v>
      </c>
      <c r="F2692" s="162">
        <f t="shared" si="169"/>
        <v>0</v>
      </c>
      <c r="G2692" s="162">
        <f>FINTERP(REFERENCE!$W$17:$W$67,REFERENCE!$V$17:$V$67,HYDROGRAPH!F2692)</f>
        <v>0</v>
      </c>
      <c r="H2692" s="132">
        <f>(F2692-G2692)/2*REFERENCE!$P$19</f>
        <v>0</v>
      </c>
      <c r="I2692">
        <f>(FINTERP('STAGE-STORAGE'!$D$4:$D$54,'STAGE-STORAGE'!$A$4:$A$54,H2692))</f>
        <v>0</v>
      </c>
    </row>
    <row r="2693" spans="1:9" x14ac:dyDescent="0.25">
      <c r="A2693">
        <v>2690</v>
      </c>
      <c r="B2693" s="132">
        <f t="shared" si="167"/>
        <v>448.16666666666663</v>
      </c>
      <c r="C2693" s="162">
        <f>IF(B2693&lt;(MAX(USER_INPUT!$J$14:$J$2000)),FINTERP(USER_INPUT!$J$14:$J$2000,USER_INPUT!$K$14:$K$2000,HYDROGRAPH!B2693),0)</f>
        <v>0</v>
      </c>
      <c r="D2693" s="132">
        <f t="shared" ref="D2693:D2756" si="170">C2693+C2694</f>
        <v>0</v>
      </c>
      <c r="E2693" s="162">
        <f t="shared" si="168"/>
        <v>0</v>
      </c>
      <c r="F2693" s="162">
        <f t="shared" si="169"/>
        <v>0</v>
      </c>
      <c r="G2693" s="162">
        <f>FINTERP(REFERENCE!$W$17:$W$67,REFERENCE!$V$17:$V$67,HYDROGRAPH!F2693)</f>
        <v>0</v>
      </c>
      <c r="H2693" s="132">
        <f>(F2693-G2693)/2*REFERENCE!$P$19</f>
        <v>0</v>
      </c>
      <c r="I2693">
        <f>(FINTERP('STAGE-STORAGE'!$D$4:$D$54,'STAGE-STORAGE'!$A$4:$A$54,H2693))</f>
        <v>0</v>
      </c>
    </row>
    <row r="2694" spans="1:9" x14ac:dyDescent="0.25">
      <c r="A2694">
        <v>2691</v>
      </c>
      <c r="B2694" s="132">
        <f t="shared" si="167"/>
        <v>448.33333333333331</v>
      </c>
      <c r="C2694" s="162">
        <f>IF(B2694&lt;(MAX(USER_INPUT!$J$14:$J$2000)),FINTERP(USER_INPUT!$J$14:$J$2000,USER_INPUT!$K$14:$K$2000,HYDROGRAPH!B2694),0)</f>
        <v>0</v>
      </c>
      <c r="D2694" s="132">
        <f t="shared" si="170"/>
        <v>0</v>
      </c>
      <c r="E2694" s="162">
        <f t="shared" si="168"/>
        <v>0</v>
      </c>
      <c r="F2694" s="162">
        <f t="shared" si="169"/>
        <v>0</v>
      </c>
      <c r="G2694" s="162">
        <f>FINTERP(REFERENCE!$W$17:$W$67,REFERENCE!$V$17:$V$67,HYDROGRAPH!F2694)</f>
        <v>0</v>
      </c>
      <c r="H2694" s="132">
        <f>(F2694-G2694)/2*REFERENCE!$P$19</f>
        <v>0</v>
      </c>
      <c r="I2694">
        <f>(FINTERP('STAGE-STORAGE'!$D$4:$D$54,'STAGE-STORAGE'!$A$4:$A$54,H2694))</f>
        <v>0</v>
      </c>
    </row>
    <row r="2695" spans="1:9" x14ac:dyDescent="0.25">
      <c r="A2695">
        <v>2692</v>
      </c>
      <c r="B2695" s="132">
        <f t="shared" ref="B2695:B2758" si="171">$B$5*A2694</f>
        <v>448.5</v>
      </c>
      <c r="C2695" s="162">
        <f>IF(B2695&lt;(MAX(USER_INPUT!$J$14:$J$2000)),FINTERP(USER_INPUT!$J$14:$J$2000,USER_INPUT!$K$14:$K$2000,HYDROGRAPH!B2695),0)</f>
        <v>0</v>
      </c>
      <c r="D2695" s="132">
        <f t="shared" si="170"/>
        <v>0</v>
      </c>
      <c r="E2695" s="162">
        <f t="shared" si="168"/>
        <v>0</v>
      </c>
      <c r="F2695" s="162">
        <f t="shared" si="169"/>
        <v>0</v>
      </c>
      <c r="G2695" s="162">
        <f>FINTERP(REFERENCE!$W$17:$W$67,REFERENCE!$V$17:$V$67,HYDROGRAPH!F2695)</f>
        <v>0</v>
      </c>
      <c r="H2695" s="132">
        <f>(F2695-G2695)/2*REFERENCE!$P$19</f>
        <v>0</v>
      </c>
      <c r="I2695">
        <f>(FINTERP('STAGE-STORAGE'!$D$4:$D$54,'STAGE-STORAGE'!$A$4:$A$54,H2695))</f>
        <v>0</v>
      </c>
    </row>
    <row r="2696" spans="1:9" x14ac:dyDescent="0.25">
      <c r="A2696">
        <v>2693</v>
      </c>
      <c r="B2696" s="132">
        <f t="shared" si="171"/>
        <v>448.66666666666663</v>
      </c>
      <c r="C2696" s="162">
        <f>IF(B2696&lt;(MAX(USER_INPUT!$J$14:$J$2000)),FINTERP(USER_INPUT!$J$14:$J$2000,USER_INPUT!$K$14:$K$2000,HYDROGRAPH!B2696),0)</f>
        <v>0</v>
      </c>
      <c r="D2696" s="132">
        <f t="shared" si="170"/>
        <v>0</v>
      </c>
      <c r="E2696" s="162">
        <f t="shared" si="168"/>
        <v>0</v>
      </c>
      <c r="F2696" s="162">
        <f t="shared" si="169"/>
        <v>0</v>
      </c>
      <c r="G2696" s="162">
        <f>FINTERP(REFERENCE!$W$17:$W$67,REFERENCE!$V$17:$V$67,HYDROGRAPH!F2696)</f>
        <v>0</v>
      </c>
      <c r="H2696" s="132">
        <f>(F2696-G2696)/2*REFERENCE!$P$19</f>
        <v>0</v>
      </c>
      <c r="I2696">
        <f>(FINTERP('STAGE-STORAGE'!$D$4:$D$54,'STAGE-STORAGE'!$A$4:$A$54,H2696))</f>
        <v>0</v>
      </c>
    </row>
    <row r="2697" spans="1:9" x14ac:dyDescent="0.25">
      <c r="A2697">
        <v>2694</v>
      </c>
      <c r="B2697" s="132">
        <f t="shared" si="171"/>
        <v>448.83333333333331</v>
      </c>
      <c r="C2697" s="162">
        <f>IF(B2697&lt;(MAX(USER_INPUT!$J$14:$J$2000)),FINTERP(USER_INPUT!$J$14:$J$2000,USER_INPUT!$K$14:$K$2000,HYDROGRAPH!B2697),0)</f>
        <v>0</v>
      </c>
      <c r="D2697" s="132">
        <f t="shared" si="170"/>
        <v>0</v>
      </c>
      <c r="E2697" s="162">
        <f t="shared" ref="E2697:E2760" si="172">F2696-(2*G2696)</f>
        <v>0</v>
      </c>
      <c r="F2697" s="162">
        <f t="shared" ref="F2697:F2760" si="173">D2697+E2697</f>
        <v>0</v>
      </c>
      <c r="G2697" s="162">
        <f>FINTERP(REFERENCE!$W$17:$W$67,REFERENCE!$V$17:$V$67,HYDROGRAPH!F2697)</f>
        <v>0</v>
      </c>
      <c r="H2697" s="132">
        <f>(F2697-G2697)/2*REFERENCE!$P$19</f>
        <v>0</v>
      </c>
      <c r="I2697">
        <f>(FINTERP('STAGE-STORAGE'!$D$4:$D$54,'STAGE-STORAGE'!$A$4:$A$54,H2697))</f>
        <v>0</v>
      </c>
    </row>
    <row r="2698" spans="1:9" x14ac:dyDescent="0.25">
      <c r="A2698">
        <v>2695</v>
      </c>
      <c r="B2698" s="132">
        <f t="shared" si="171"/>
        <v>449</v>
      </c>
      <c r="C2698" s="162">
        <f>IF(B2698&lt;(MAX(USER_INPUT!$J$14:$J$2000)),FINTERP(USER_INPUT!$J$14:$J$2000,USER_INPUT!$K$14:$K$2000,HYDROGRAPH!B2698),0)</f>
        <v>0</v>
      </c>
      <c r="D2698" s="132">
        <f t="shared" si="170"/>
        <v>0</v>
      </c>
      <c r="E2698" s="162">
        <f t="shared" si="172"/>
        <v>0</v>
      </c>
      <c r="F2698" s="162">
        <f t="shared" si="173"/>
        <v>0</v>
      </c>
      <c r="G2698" s="162">
        <f>FINTERP(REFERENCE!$W$17:$W$67,REFERENCE!$V$17:$V$67,HYDROGRAPH!F2698)</f>
        <v>0</v>
      </c>
      <c r="H2698" s="132">
        <f>(F2698-G2698)/2*REFERENCE!$P$19</f>
        <v>0</v>
      </c>
      <c r="I2698">
        <f>(FINTERP('STAGE-STORAGE'!$D$4:$D$54,'STAGE-STORAGE'!$A$4:$A$54,H2698))</f>
        <v>0</v>
      </c>
    </row>
    <row r="2699" spans="1:9" x14ac:dyDescent="0.25">
      <c r="A2699">
        <v>2696</v>
      </c>
      <c r="B2699" s="132">
        <f t="shared" si="171"/>
        <v>449.16666666666663</v>
      </c>
      <c r="C2699" s="162">
        <f>IF(B2699&lt;(MAX(USER_INPUT!$J$14:$J$2000)),FINTERP(USER_INPUT!$J$14:$J$2000,USER_INPUT!$K$14:$K$2000,HYDROGRAPH!B2699),0)</f>
        <v>0</v>
      </c>
      <c r="D2699" s="132">
        <f t="shared" si="170"/>
        <v>0</v>
      </c>
      <c r="E2699" s="162">
        <f t="shared" si="172"/>
        <v>0</v>
      </c>
      <c r="F2699" s="162">
        <f t="shared" si="173"/>
        <v>0</v>
      </c>
      <c r="G2699" s="162">
        <f>FINTERP(REFERENCE!$W$17:$W$67,REFERENCE!$V$17:$V$67,HYDROGRAPH!F2699)</f>
        <v>0</v>
      </c>
      <c r="H2699" s="132">
        <f>(F2699-G2699)/2*REFERENCE!$P$19</f>
        <v>0</v>
      </c>
      <c r="I2699">
        <f>(FINTERP('STAGE-STORAGE'!$D$4:$D$54,'STAGE-STORAGE'!$A$4:$A$54,H2699))</f>
        <v>0</v>
      </c>
    </row>
    <row r="2700" spans="1:9" x14ac:dyDescent="0.25">
      <c r="A2700">
        <v>2697</v>
      </c>
      <c r="B2700" s="132">
        <f t="shared" si="171"/>
        <v>449.33333333333331</v>
      </c>
      <c r="C2700" s="162">
        <f>IF(B2700&lt;(MAX(USER_INPUT!$J$14:$J$2000)),FINTERP(USER_INPUT!$J$14:$J$2000,USER_INPUT!$K$14:$K$2000,HYDROGRAPH!B2700),0)</f>
        <v>0</v>
      </c>
      <c r="D2700" s="132">
        <f t="shared" si="170"/>
        <v>0</v>
      </c>
      <c r="E2700" s="162">
        <f t="shared" si="172"/>
        <v>0</v>
      </c>
      <c r="F2700" s="162">
        <f t="shared" si="173"/>
        <v>0</v>
      </c>
      <c r="G2700" s="162">
        <f>FINTERP(REFERENCE!$W$17:$W$67,REFERENCE!$V$17:$V$67,HYDROGRAPH!F2700)</f>
        <v>0</v>
      </c>
      <c r="H2700" s="132">
        <f>(F2700-G2700)/2*REFERENCE!$P$19</f>
        <v>0</v>
      </c>
      <c r="I2700">
        <f>(FINTERP('STAGE-STORAGE'!$D$4:$D$54,'STAGE-STORAGE'!$A$4:$A$54,H2700))</f>
        <v>0</v>
      </c>
    </row>
    <row r="2701" spans="1:9" x14ac:dyDescent="0.25">
      <c r="A2701">
        <v>2698</v>
      </c>
      <c r="B2701" s="132">
        <f t="shared" si="171"/>
        <v>449.5</v>
      </c>
      <c r="C2701" s="162">
        <f>IF(B2701&lt;(MAX(USER_INPUT!$J$14:$J$2000)),FINTERP(USER_INPUT!$J$14:$J$2000,USER_INPUT!$K$14:$K$2000,HYDROGRAPH!B2701),0)</f>
        <v>0</v>
      </c>
      <c r="D2701" s="132">
        <f t="shared" si="170"/>
        <v>0</v>
      </c>
      <c r="E2701" s="162">
        <f t="shared" si="172"/>
        <v>0</v>
      </c>
      <c r="F2701" s="162">
        <f t="shared" si="173"/>
        <v>0</v>
      </c>
      <c r="G2701" s="162">
        <f>FINTERP(REFERENCE!$W$17:$W$67,REFERENCE!$V$17:$V$67,HYDROGRAPH!F2701)</f>
        <v>0</v>
      </c>
      <c r="H2701" s="132">
        <f>(F2701-G2701)/2*REFERENCE!$P$19</f>
        <v>0</v>
      </c>
      <c r="I2701">
        <f>(FINTERP('STAGE-STORAGE'!$D$4:$D$54,'STAGE-STORAGE'!$A$4:$A$54,H2701))</f>
        <v>0</v>
      </c>
    </row>
    <row r="2702" spans="1:9" x14ac:dyDescent="0.25">
      <c r="A2702">
        <v>2699</v>
      </c>
      <c r="B2702" s="132">
        <f t="shared" si="171"/>
        <v>449.66666666666663</v>
      </c>
      <c r="C2702" s="162">
        <f>IF(B2702&lt;(MAX(USER_INPUT!$J$14:$J$2000)),FINTERP(USER_INPUT!$J$14:$J$2000,USER_INPUT!$K$14:$K$2000,HYDROGRAPH!B2702),0)</f>
        <v>0</v>
      </c>
      <c r="D2702" s="132">
        <f t="shared" si="170"/>
        <v>0</v>
      </c>
      <c r="E2702" s="162">
        <f t="shared" si="172"/>
        <v>0</v>
      </c>
      <c r="F2702" s="162">
        <f t="shared" si="173"/>
        <v>0</v>
      </c>
      <c r="G2702" s="162">
        <f>FINTERP(REFERENCE!$W$17:$W$67,REFERENCE!$V$17:$V$67,HYDROGRAPH!F2702)</f>
        <v>0</v>
      </c>
      <c r="H2702" s="132">
        <f>(F2702-G2702)/2*REFERENCE!$P$19</f>
        <v>0</v>
      </c>
      <c r="I2702">
        <f>(FINTERP('STAGE-STORAGE'!$D$4:$D$54,'STAGE-STORAGE'!$A$4:$A$54,H2702))</f>
        <v>0</v>
      </c>
    </row>
    <row r="2703" spans="1:9" x14ac:dyDescent="0.25">
      <c r="A2703">
        <v>2700</v>
      </c>
      <c r="B2703" s="132">
        <f t="shared" si="171"/>
        <v>449.83333333333331</v>
      </c>
      <c r="C2703" s="162">
        <f>IF(B2703&lt;(MAX(USER_INPUT!$J$14:$J$2000)),FINTERP(USER_INPUT!$J$14:$J$2000,USER_INPUT!$K$14:$K$2000,HYDROGRAPH!B2703),0)</f>
        <v>0</v>
      </c>
      <c r="D2703" s="132">
        <f t="shared" si="170"/>
        <v>0</v>
      </c>
      <c r="E2703" s="162">
        <f t="shared" si="172"/>
        <v>0</v>
      </c>
      <c r="F2703" s="162">
        <f t="shared" si="173"/>
        <v>0</v>
      </c>
      <c r="G2703" s="162">
        <f>FINTERP(REFERENCE!$W$17:$W$67,REFERENCE!$V$17:$V$67,HYDROGRAPH!F2703)</f>
        <v>0</v>
      </c>
      <c r="H2703" s="132">
        <f>(F2703-G2703)/2*REFERENCE!$P$19</f>
        <v>0</v>
      </c>
      <c r="I2703">
        <f>(FINTERP('STAGE-STORAGE'!$D$4:$D$54,'STAGE-STORAGE'!$A$4:$A$54,H2703))</f>
        <v>0</v>
      </c>
    </row>
    <row r="2704" spans="1:9" x14ac:dyDescent="0.25">
      <c r="A2704">
        <v>2701</v>
      </c>
      <c r="B2704" s="132">
        <f t="shared" si="171"/>
        <v>450</v>
      </c>
      <c r="C2704" s="162">
        <f>IF(B2704&lt;(MAX(USER_INPUT!$J$14:$J$2000)),FINTERP(USER_INPUT!$J$14:$J$2000,USER_INPUT!$K$14:$K$2000,HYDROGRAPH!B2704),0)</f>
        <v>0</v>
      </c>
      <c r="D2704" s="132">
        <f t="shared" si="170"/>
        <v>0</v>
      </c>
      <c r="E2704" s="162">
        <f t="shared" si="172"/>
        <v>0</v>
      </c>
      <c r="F2704" s="162">
        <f t="shared" si="173"/>
        <v>0</v>
      </c>
      <c r="G2704" s="162">
        <f>FINTERP(REFERENCE!$W$17:$W$67,REFERENCE!$V$17:$V$67,HYDROGRAPH!F2704)</f>
        <v>0</v>
      </c>
      <c r="H2704" s="132">
        <f>(F2704-G2704)/2*REFERENCE!$P$19</f>
        <v>0</v>
      </c>
      <c r="I2704">
        <f>(FINTERP('STAGE-STORAGE'!$D$4:$D$54,'STAGE-STORAGE'!$A$4:$A$54,H2704))</f>
        <v>0</v>
      </c>
    </row>
    <row r="2705" spans="1:9" x14ac:dyDescent="0.25">
      <c r="A2705">
        <v>2702</v>
      </c>
      <c r="B2705" s="132">
        <f t="shared" si="171"/>
        <v>450.16666666666663</v>
      </c>
      <c r="C2705" s="162">
        <f>IF(B2705&lt;(MAX(USER_INPUT!$J$14:$J$2000)),FINTERP(USER_INPUT!$J$14:$J$2000,USER_INPUT!$K$14:$K$2000,HYDROGRAPH!B2705),0)</f>
        <v>0</v>
      </c>
      <c r="D2705" s="132">
        <f t="shared" si="170"/>
        <v>0</v>
      </c>
      <c r="E2705" s="162">
        <f t="shared" si="172"/>
        <v>0</v>
      </c>
      <c r="F2705" s="162">
        <f t="shared" si="173"/>
        <v>0</v>
      </c>
      <c r="G2705" s="162">
        <f>FINTERP(REFERENCE!$W$17:$W$67,REFERENCE!$V$17:$V$67,HYDROGRAPH!F2705)</f>
        <v>0</v>
      </c>
      <c r="H2705" s="132">
        <f>(F2705-G2705)/2*REFERENCE!$P$19</f>
        <v>0</v>
      </c>
      <c r="I2705">
        <f>(FINTERP('STAGE-STORAGE'!$D$4:$D$54,'STAGE-STORAGE'!$A$4:$A$54,H2705))</f>
        <v>0</v>
      </c>
    </row>
    <row r="2706" spans="1:9" x14ac:dyDescent="0.25">
      <c r="A2706">
        <v>2703</v>
      </c>
      <c r="B2706" s="132">
        <f t="shared" si="171"/>
        <v>450.33333333333331</v>
      </c>
      <c r="C2706" s="162">
        <f>IF(B2706&lt;(MAX(USER_INPUT!$J$14:$J$2000)),FINTERP(USER_INPUT!$J$14:$J$2000,USER_INPUT!$K$14:$K$2000,HYDROGRAPH!B2706),0)</f>
        <v>0</v>
      </c>
      <c r="D2706" s="132">
        <f t="shared" si="170"/>
        <v>0</v>
      </c>
      <c r="E2706" s="162">
        <f t="shared" si="172"/>
        <v>0</v>
      </c>
      <c r="F2706" s="162">
        <f t="shared" si="173"/>
        <v>0</v>
      </c>
      <c r="G2706" s="162">
        <f>FINTERP(REFERENCE!$W$17:$W$67,REFERENCE!$V$17:$V$67,HYDROGRAPH!F2706)</f>
        <v>0</v>
      </c>
      <c r="H2706" s="132">
        <f>(F2706-G2706)/2*REFERENCE!$P$19</f>
        <v>0</v>
      </c>
      <c r="I2706">
        <f>(FINTERP('STAGE-STORAGE'!$D$4:$D$54,'STAGE-STORAGE'!$A$4:$A$54,H2706))</f>
        <v>0</v>
      </c>
    </row>
    <row r="2707" spans="1:9" x14ac:dyDescent="0.25">
      <c r="A2707">
        <v>2704</v>
      </c>
      <c r="B2707" s="132">
        <f t="shared" si="171"/>
        <v>450.5</v>
      </c>
      <c r="C2707" s="162">
        <f>IF(B2707&lt;(MAX(USER_INPUT!$J$14:$J$2000)),FINTERP(USER_INPUT!$J$14:$J$2000,USER_INPUT!$K$14:$K$2000,HYDROGRAPH!B2707),0)</f>
        <v>0</v>
      </c>
      <c r="D2707" s="132">
        <f t="shared" si="170"/>
        <v>0</v>
      </c>
      <c r="E2707" s="162">
        <f t="shared" si="172"/>
        <v>0</v>
      </c>
      <c r="F2707" s="162">
        <f t="shared" si="173"/>
        <v>0</v>
      </c>
      <c r="G2707" s="162">
        <f>FINTERP(REFERENCE!$W$17:$W$67,REFERENCE!$V$17:$V$67,HYDROGRAPH!F2707)</f>
        <v>0</v>
      </c>
      <c r="H2707" s="132">
        <f>(F2707-G2707)/2*REFERENCE!$P$19</f>
        <v>0</v>
      </c>
      <c r="I2707">
        <f>(FINTERP('STAGE-STORAGE'!$D$4:$D$54,'STAGE-STORAGE'!$A$4:$A$54,H2707))</f>
        <v>0</v>
      </c>
    </row>
    <row r="2708" spans="1:9" x14ac:dyDescent="0.25">
      <c r="A2708">
        <v>2705</v>
      </c>
      <c r="B2708" s="132">
        <f t="shared" si="171"/>
        <v>450.66666666666663</v>
      </c>
      <c r="C2708" s="162">
        <f>IF(B2708&lt;(MAX(USER_INPUT!$J$14:$J$2000)),FINTERP(USER_INPUT!$J$14:$J$2000,USER_INPUT!$K$14:$K$2000,HYDROGRAPH!B2708),0)</f>
        <v>0</v>
      </c>
      <c r="D2708" s="132">
        <f t="shared" si="170"/>
        <v>0</v>
      </c>
      <c r="E2708" s="162">
        <f t="shared" si="172"/>
        <v>0</v>
      </c>
      <c r="F2708" s="162">
        <f t="shared" si="173"/>
        <v>0</v>
      </c>
      <c r="G2708" s="162">
        <f>FINTERP(REFERENCE!$W$17:$W$67,REFERENCE!$V$17:$V$67,HYDROGRAPH!F2708)</f>
        <v>0</v>
      </c>
      <c r="H2708" s="132">
        <f>(F2708-G2708)/2*REFERENCE!$P$19</f>
        <v>0</v>
      </c>
      <c r="I2708">
        <f>(FINTERP('STAGE-STORAGE'!$D$4:$D$54,'STAGE-STORAGE'!$A$4:$A$54,H2708))</f>
        <v>0</v>
      </c>
    </row>
    <row r="2709" spans="1:9" x14ac:dyDescent="0.25">
      <c r="A2709">
        <v>2706</v>
      </c>
      <c r="B2709" s="132">
        <f t="shared" si="171"/>
        <v>450.83333333333331</v>
      </c>
      <c r="C2709" s="162">
        <f>IF(B2709&lt;(MAX(USER_INPUT!$J$14:$J$2000)),FINTERP(USER_INPUT!$J$14:$J$2000,USER_INPUT!$K$14:$K$2000,HYDROGRAPH!B2709),0)</f>
        <v>0</v>
      </c>
      <c r="D2709" s="132">
        <f t="shared" si="170"/>
        <v>0</v>
      </c>
      <c r="E2709" s="162">
        <f t="shared" si="172"/>
        <v>0</v>
      </c>
      <c r="F2709" s="162">
        <f t="shared" si="173"/>
        <v>0</v>
      </c>
      <c r="G2709" s="162">
        <f>FINTERP(REFERENCE!$W$17:$W$67,REFERENCE!$V$17:$V$67,HYDROGRAPH!F2709)</f>
        <v>0</v>
      </c>
      <c r="H2709" s="132">
        <f>(F2709-G2709)/2*REFERENCE!$P$19</f>
        <v>0</v>
      </c>
      <c r="I2709">
        <f>(FINTERP('STAGE-STORAGE'!$D$4:$D$54,'STAGE-STORAGE'!$A$4:$A$54,H2709))</f>
        <v>0</v>
      </c>
    </row>
    <row r="2710" spans="1:9" x14ac:dyDescent="0.25">
      <c r="A2710">
        <v>2707</v>
      </c>
      <c r="B2710" s="132">
        <f t="shared" si="171"/>
        <v>451</v>
      </c>
      <c r="C2710" s="162">
        <f>IF(B2710&lt;(MAX(USER_INPUT!$J$14:$J$2000)),FINTERP(USER_INPUT!$J$14:$J$2000,USER_INPUT!$K$14:$K$2000,HYDROGRAPH!B2710),0)</f>
        <v>0</v>
      </c>
      <c r="D2710" s="132">
        <f t="shared" si="170"/>
        <v>0</v>
      </c>
      <c r="E2710" s="162">
        <f t="shared" si="172"/>
        <v>0</v>
      </c>
      <c r="F2710" s="162">
        <f t="shared" si="173"/>
        <v>0</v>
      </c>
      <c r="G2710" s="162">
        <f>FINTERP(REFERENCE!$W$17:$W$67,REFERENCE!$V$17:$V$67,HYDROGRAPH!F2710)</f>
        <v>0</v>
      </c>
      <c r="H2710" s="132">
        <f>(F2710-G2710)/2*REFERENCE!$P$19</f>
        <v>0</v>
      </c>
      <c r="I2710">
        <f>(FINTERP('STAGE-STORAGE'!$D$4:$D$54,'STAGE-STORAGE'!$A$4:$A$54,H2710))</f>
        <v>0</v>
      </c>
    </row>
    <row r="2711" spans="1:9" x14ac:dyDescent="0.25">
      <c r="A2711">
        <v>2708</v>
      </c>
      <c r="B2711" s="132">
        <f t="shared" si="171"/>
        <v>451.16666666666663</v>
      </c>
      <c r="C2711" s="162">
        <f>IF(B2711&lt;(MAX(USER_INPUT!$J$14:$J$2000)),FINTERP(USER_INPUT!$J$14:$J$2000,USER_INPUT!$K$14:$K$2000,HYDROGRAPH!B2711),0)</f>
        <v>0</v>
      </c>
      <c r="D2711" s="132">
        <f t="shared" si="170"/>
        <v>0</v>
      </c>
      <c r="E2711" s="162">
        <f t="shared" si="172"/>
        <v>0</v>
      </c>
      <c r="F2711" s="162">
        <f t="shared" si="173"/>
        <v>0</v>
      </c>
      <c r="G2711" s="162">
        <f>FINTERP(REFERENCE!$W$17:$W$67,REFERENCE!$V$17:$V$67,HYDROGRAPH!F2711)</f>
        <v>0</v>
      </c>
      <c r="H2711" s="132">
        <f>(F2711-G2711)/2*REFERENCE!$P$19</f>
        <v>0</v>
      </c>
      <c r="I2711">
        <f>(FINTERP('STAGE-STORAGE'!$D$4:$D$54,'STAGE-STORAGE'!$A$4:$A$54,H2711))</f>
        <v>0</v>
      </c>
    </row>
    <row r="2712" spans="1:9" x14ac:dyDescent="0.25">
      <c r="A2712">
        <v>2709</v>
      </c>
      <c r="B2712" s="132">
        <f t="shared" si="171"/>
        <v>451.33333333333331</v>
      </c>
      <c r="C2712" s="162">
        <f>IF(B2712&lt;(MAX(USER_INPUT!$J$14:$J$2000)),FINTERP(USER_INPUT!$J$14:$J$2000,USER_INPUT!$K$14:$K$2000,HYDROGRAPH!B2712),0)</f>
        <v>0</v>
      </c>
      <c r="D2712" s="132">
        <f t="shared" si="170"/>
        <v>0</v>
      </c>
      <c r="E2712" s="162">
        <f t="shared" si="172"/>
        <v>0</v>
      </c>
      <c r="F2712" s="162">
        <f t="shared" si="173"/>
        <v>0</v>
      </c>
      <c r="G2712" s="162">
        <f>FINTERP(REFERENCE!$W$17:$W$67,REFERENCE!$V$17:$V$67,HYDROGRAPH!F2712)</f>
        <v>0</v>
      </c>
      <c r="H2712" s="132">
        <f>(F2712-G2712)/2*REFERENCE!$P$19</f>
        <v>0</v>
      </c>
      <c r="I2712">
        <f>(FINTERP('STAGE-STORAGE'!$D$4:$D$54,'STAGE-STORAGE'!$A$4:$A$54,H2712))</f>
        <v>0</v>
      </c>
    </row>
    <row r="2713" spans="1:9" x14ac:dyDescent="0.25">
      <c r="A2713">
        <v>2710</v>
      </c>
      <c r="B2713" s="132">
        <f t="shared" si="171"/>
        <v>451.5</v>
      </c>
      <c r="C2713" s="162">
        <f>IF(B2713&lt;(MAX(USER_INPUT!$J$14:$J$2000)),FINTERP(USER_INPUT!$J$14:$J$2000,USER_INPUT!$K$14:$K$2000,HYDROGRAPH!B2713),0)</f>
        <v>0</v>
      </c>
      <c r="D2713" s="132">
        <f t="shared" si="170"/>
        <v>0</v>
      </c>
      <c r="E2713" s="162">
        <f t="shared" si="172"/>
        <v>0</v>
      </c>
      <c r="F2713" s="162">
        <f t="shared" si="173"/>
        <v>0</v>
      </c>
      <c r="G2713" s="162">
        <f>FINTERP(REFERENCE!$W$17:$W$67,REFERENCE!$V$17:$V$67,HYDROGRAPH!F2713)</f>
        <v>0</v>
      </c>
      <c r="H2713" s="132">
        <f>(F2713-G2713)/2*REFERENCE!$P$19</f>
        <v>0</v>
      </c>
      <c r="I2713">
        <f>(FINTERP('STAGE-STORAGE'!$D$4:$D$54,'STAGE-STORAGE'!$A$4:$A$54,H2713))</f>
        <v>0</v>
      </c>
    </row>
    <row r="2714" spans="1:9" x14ac:dyDescent="0.25">
      <c r="A2714">
        <v>2711</v>
      </c>
      <c r="B2714" s="132">
        <f t="shared" si="171"/>
        <v>451.66666666666663</v>
      </c>
      <c r="C2714" s="162">
        <f>IF(B2714&lt;(MAX(USER_INPUT!$J$14:$J$2000)),FINTERP(USER_INPUT!$J$14:$J$2000,USER_INPUT!$K$14:$K$2000,HYDROGRAPH!B2714),0)</f>
        <v>0</v>
      </c>
      <c r="D2714" s="132">
        <f t="shared" si="170"/>
        <v>0</v>
      </c>
      <c r="E2714" s="162">
        <f t="shared" si="172"/>
        <v>0</v>
      </c>
      <c r="F2714" s="162">
        <f t="shared" si="173"/>
        <v>0</v>
      </c>
      <c r="G2714" s="162">
        <f>FINTERP(REFERENCE!$W$17:$W$67,REFERENCE!$V$17:$V$67,HYDROGRAPH!F2714)</f>
        <v>0</v>
      </c>
      <c r="H2714" s="132">
        <f>(F2714-G2714)/2*REFERENCE!$P$19</f>
        <v>0</v>
      </c>
      <c r="I2714">
        <f>(FINTERP('STAGE-STORAGE'!$D$4:$D$54,'STAGE-STORAGE'!$A$4:$A$54,H2714))</f>
        <v>0</v>
      </c>
    </row>
    <row r="2715" spans="1:9" x14ac:dyDescent="0.25">
      <c r="A2715">
        <v>2712</v>
      </c>
      <c r="B2715" s="132">
        <f t="shared" si="171"/>
        <v>451.83333333333331</v>
      </c>
      <c r="C2715" s="162">
        <f>IF(B2715&lt;(MAX(USER_INPUT!$J$14:$J$2000)),FINTERP(USER_INPUT!$J$14:$J$2000,USER_INPUT!$K$14:$K$2000,HYDROGRAPH!B2715),0)</f>
        <v>0</v>
      </c>
      <c r="D2715" s="132">
        <f t="shared" si="170"/>
        <v>0</v>
      </c>
      <c r="E2715" s="162">
        <f t="shared" si="172"/>
        <v>0</v>
      </c>
      <c r="F2715" s="162">
        <f t="shared" si="173"/>
        <v>0</v>
      </c>
      <c r="G2715" s="162">
        <f>FINTERP(REFERENCE!$W$17:$W$67,REFERENCE!$V$17:$V$67,HYDROGRAPH!F2715)</f>
        <v>0</v>
      </c>
      <c r="H2715" s="132">
        <f>(F2715-G2715)/2*REFERENCE!$P$19</f>
        <v>0</v>
      </c>
      <c r="I2715">
        <f>(FINTERP('STAGE-STORAGE'!$D$4:$D$54,'STAGE-STORAGE'!$A$4:$A$54,H2715))</f>
        <v>0</v>
      </c>
    </row>
    <row r="2716" spans="1:9" x14ac:dyDescent="0.25">
      <c r="A2716">
        <v>2713</v>
      </c>
      <c r="B2716" s="132">
        <f t="shared" si="171"/>
        <v>452</v>
      </c>
      <c r="C2716" s="162">
        <f>IF(B2716&lt;(MAX(USER_INPUT!$J$14:$J$2000)),FINTERP(USER_INPUT!$J$14:$J$2000,USER_INPUT!$K$14:$K$2000,HYDROGRAPH!B2716),0)</f>
        <v>0</v>
      </c>
      <c r="D2716" s="132">
        <f t="shared" si="170"/>
        <v>0</v>
      </c>
      <c r="E2716" s="162">
        <f t="shared" si="172"/>
        <v>0</v>
      </c>
      <c r="F2716" s="162">
        <f t="shared" si="173"/>
        <v>0</v>
      </c>
      <c r="G2716" s="162">
        <f>FINTERP(REFERENCE!$W$17:$W$67,REFERENCE!$V$17:$V$67,HYDROGRAPH!F2716)</f>
        <v>0</v>
      </c>
      <c r="H2716" s="132">
        <f>(F2716-G2716)/2*REFERENCE!$P$19</f>
        <v>0</v>
      </c>
      <c r="I2716">
        <f>(FINTERP('STAGE-STORAGE'!$D$4:$D$54,'STAGE-STORAGE'!$A$4:$A$54,H2716))</f>
        <v>0</v>
      </c>
    </row>
    <row r="2717" spans="1:9" x14ac:dyDescent="0.25">
      <c r="A2717">
        <v>2714</v>
      </c>
      <c r="B2717" s="132">
        <f t="shared" si="171"/>
        <v>452.16666666666663</v>
      </c>
      <c r="C2717" s="162">
        <f>IF(B2717&lt;(MAX(USER_INPUT!$J$14:$J$2000)),FINTERP(USER_INPUT!$J$14:$J$2000,USER_INPUT!$K$14:$K$2000,HYDROGRAPH!B2717),0)</f>
        <v>0</v>
      </c>
      <c r="D2717" s="132">
        <f t="shared" si="170"/>
        <v>0</v>
      </c>
      <c r="E2717" s="162">
        <f t="shared" si="172"/>
        <v>0</v>
      </c>
      <c r="F2717" s="162">
        <f t="shared" si="173"/>
        <v>0</v>
      </c>
      <c r="G2717" s="162">
        <f>FINTERP(REFERENCE!$W$17:$W$67,REFERENCE!$V$17:$V$67,HYDROGRAPH!F2717)</f>
        <v>0</v>
      </c>
      <c r="H2717" s="132">
        <f>(F2717-G2717)/2*REFERENCE!$P$19</f>
        <v>0</v>
      </c>
      <c r="I2717">
        <f>(FINTERP('STAGE-STORAGE'!$D$4:$D$54,'STAGE-STORAGE'!$A$4:$A$54,H2717))</f>
        <v>0</v>
      </c>
    </row>
    <row r="2718" spans="1:9" x14ac:dyDescent="0.25">
      <c r="A2718">
        <v>2715</v>
      </c>
      <c r="B2718" s="132">
        <f t="shared" si="171"/>
        <v>452.33333333333331</v>
      </c>
      <c r="C2718" s="162">
        <f>IF(B2718&lt;(MAX(USER_INPUT!$J$14:$J$2000)),FINTERP(USER_INPUT!$J$14:$J$2000,USER_INPUT!$K$14:$K$2000,HYDROGRAPH!B2718),0)</f>
        <v>0</v>
      </c>
      <c r="D2718" s="132">
        <f t="shared" si="170"/>
        <v>0</v>
      </c>
      <c r="E2718" s="162">
        <f t="shared" si="172"/>
        <v>0</v>
      </c>
      <c r="F2718" s="162">
        <f t="shared" si="173"/>
        <v>0</v>
      </c>
      <c r="G2718" s="162">
        <f>FINTERP(REFERENCE!$W$17:$W$67,REFERENCE!$V$17:$V$67,HYDROGRAPH!F2718)</f>
        <v>0</v>
      </c>
      <c r="H2718" s="132">
        <f>(F2718-G2718)/2*REFERENCE!$P$19</f>
        <v>0</v>
      </c>
      <c r="I2718">
        <f>(FINTERP('STAGE-STORAGE'!$D$4:$D$54,'STAGE-STORAGE'!$A$4:$A$54,H2718))</f>
        <v>0</v>
      </c>
    </row>
    <row r="2719" spans="1:9" x14ac:dyDescent="0.25">
      <c r="A2719">
        <v>2716</v>
      </c>
      <c r="B2719" s="132">
        <f t="shared" si="171"/>
        <v>452.5</v>
      </c>
      <c r="C2719" s="162">
        <f>IF(B2719&lt;(MAX(USER_INPUT!$J$14:$J$2000)),FINTERP(USER_INPUT!$J$14:$J$2000,USER_INPUT!$K$14:$K$2000,HYDROGRAPH!B2719),0)</f>
        <v>0</v>
      </c>
      <c r="D2719" s="132">
        <f t="shared" si="170"/>
        <v>0</v>
      </c>
      <c r="E2719" s="162">
        <f t="shared" si="172"/>
        <v>0</v>
      </c>
      <c r="F2719" s="162">
        <f t="shared" si="173"/>
        <v>0</v>
      </c>
      <c r="G2719" s="162">
        <f>FINTERP(REFERENCE!$W$17:$W$67,REFERENCE!$V$17:$V$67,HYDROGRAPH!F2719)</f>
        <v>0</v>
      </c>
      <c r="H2719" s="132">
        <f>(F2719-G2719)/2*REFERENCE!$P$19</f>
        <v>0</v>
      </c>
      <c r="I2719">
        <f>(FINTERP('STAGE-STORAGE'!$D$4:$D$54,'STAGE-STORAGE'!$A$4:$A$54,H2719))</f>
        <v>0</v>
      </c>
    </row>
    <row r="2720" spans="1:9" x14ac:dyDescent="0.25">
      <c r="A2720">
        <v>2717</v>
      </c>
      <c r="B2720" s="132">
        <f t="shared" si="171"/>
        <v>452.66666666666663</v>
      </c>
      <c r="C2720" s="162">
        <f>IF(B2720&lt;(MAX(USER_INPUT!$J$14:$J$2000)),FINTERP(USER_INPUT!$J$14:$J$2000,USER_INPUT!$K$14:$K$2000,HYDROGRAPH!B2720),0)</f>
        <v>0</v>
      </c>
      <c r="D2720" s="132">
        <f t="shared" si="170"/>
        <v>0</v>
      </c>
      <c r="E2720" s="162">
        <f t="shared" si="172"/>
        <v>0</v>
      </c>
      <c r="F2720" s="162">
        <f t="shared" si="173"/>
        <v>0</v>
      </c>
      <c r="G2720" s="162">
        <f>FINTERP(REFERENCE!$W$17:$W$67,REFERENCE!$V$17:$V$67,HYDROGRAPH!F2720)</f>
        <v>0</v>
      </c>
      <c r="H2720" s="132">
        <f>(F2720-G2720)/2*REFERENCE!$P$19</f>
        <v>0</v>
      </c>
      <c r="I2720">
        <f>(FINTERP('STAGE-STORAGE'!$D$4:$D$54,'STAGE-STORAGE'!$A$4:$A$54,H2720))</f>
        <v>0</v>
      </c>
    </row>
    <row r="2721" spans="1:9" x14ac:dyDescent="0.25">
      <c r="A2721">
        <v>2718</v>
      </c>
      <c r="B2721" s="132">
        <f t="shared" si="171"/>
        <v>452.83333333333331</v>
      </c>
      <c r="C2721" s="162">
        <f>IF(B2721&lt;(MAX(USER_INPUT!$J$14:$J$2000)),FINTERP(USER_INPUT!$J$14:$J$2000,USER_INPUT!$K$14:$K$2000,HYDROGRAPH!B2721),0)</f>
        <v>0</v>
      </c>
      <c r="D2721" s="132">
        <f t="shared" si="170"/>
        <v>0</v>
      </c>
      <c r="E2721" s="162">
        <f t="shared" si="172"/>
        <v>0</v>
      </c>
      <c r="F2721" s="162">
        <f t="shared" si="173"/>
        <v>0</v>
      </c>
      <c r="G2721" s="162">
        <f>FINTERP(REFERENCE!$W$17:$W$67,REFERENCE!$V$17:$V$67,HYDROGRAPH!F2721)</f>
        <v>0</v>
      </c>
      <c r="H2721" s="132">
        <f>(F2721-G2721)/2*REFERENCE!$P$19</f>
        <v>0</v>
      </c>
      <c r="I2721">
        <f>(FINTERP('STAGE-STORAGE'!$D$4:$D$54,'STAGE-STORAGE'!$A$4:$A$54,H2721))</f>
        <v>0</v>
      </c>
    </row>
    <row r="2722" spans="1:9" x14ac:dyDescent="0.25">
      <c r="A2722">
        <v>2719</v>
      </c>
      <c r="B2722" s="132">
        <f t="shared" si="171"/>
        <v>453</v>
      </c>
      <c r="C2722" s="162">
        <f>IF(B2722&lt;(MAX(USER_INPUT!$J$14:$J$2000)),FINTERP(USER_INPUT!$J$14:$J$2000,USER_INPUT!$K$14:$K$2000,HYDROGRAPH!B2722),0)</f>
        <v>0</v>
      </c>
      <c r="D2722" s="132">
        <f t="shared" si="170"/>
        <v>0</v>
      </c>
      <c r="E2722" s="162">
        <f t="shared" si="172"/>
        <v>0</v>
      </c>
      <c r="F2722" s="162">
        <f t="shared" si="173"/>
        <v>0</v>
      </c>
      <c r="G2722" s="162">
        <f>FINTERP(REFERENCE!$W$17:$W$67,REFERENCE!$V$17:$V$67,HYDROGRAPH!F2722)</f>
        <v>0</v>
      </c>
      <c r="H2722" s="132">
        <f>(F2722-G2722)/2*REFERENCE!$P$19</f>
        <v>0</v>
      </c>
      <c r="I2722">
        <f>(FINTERP('STAGE-STORAGE'!$D$4:$D$54,'STAGE-STORAGE'!$A$4:$A$54,H2722))</f>
        <v>0</v>
      </c>
    </row>
    <row r="2723" spans="1:9" x14ac:dyDescent="0.25">
      <c r="A2723">
        <v>2720</v>
      </c>
      <c r="B2723" s="132">
        <f t="shared" si="171"/>
        <v>453.16666666666663</v>
      </c>
      <c r="C2723" s="162">
        <f>IF(B2723&lt;(MAX(USER_INPUT!$J$14:$J$2000)),FINTERP(USER_INPUT!$J$14:$J$2000,USER_INPUT!$K$14:$K$2000,HYDROGRAPH!B2723),0)</f>
        <v>0</v>
      </c>
      <c r="D2723" s="132">
        <f t="shared" si="170"/>
        <v>0</v>
      </c>
      <c r="E2723" s="162">
        <f t="shared" si="172"/>
        <v>0</v>
      </c>
      <c r="F2723" s="162">
        <f t="shared" si="173"/>
        <v>0</v>
      </c>
      <c r="G2723" s="162">
        <f>FINTERP(REFERENCE!$W$17:$W$67,REFERENCE!$V$17:$V$67,HYDROGRAPH!F2723)</f>
        <v>0</v>
      </c>
      <c r="H2723" s="132">
        <f>(F2723-G2723)/2*REFERENCE!$P$19</f>
        <v>0</v>
      </c>
      <c r="I2723">
        <f>(FINTERP('STAGE-STORAGE'!$D$4:$D$54,'STAGE-STORAGE'!$A$4:$A$54,H2723))</f>
        <v>0</v>
      </c>
    </row>
    <row r="2724" spans="1:9" x14ac:dyDescent="0.25">
      <c r="A2724">
        <v>2721</v>
      </c>
      <c r="B2724" s="132">
        <f t="shared" si="171"/>
        <v>453.33333333333331</v>
      </c>
      <c r="C2724" s="162">
        <f>IF(B2724&lt;(MAX(USER_INPUT!$J$14:$J$2000)),FINTERP(USER_INPUT!$J$14:$J$2000,USER_INPUT!$K$14:$K$2000,HYDROGRAPH!B2724),0)</f>
        <v>0</v>
      </c>
      <c r="D2724" s="132">
        <f t="shared" si="170"/>
        <v>0</v>
      </c>
      <c r="E2724" s="162">
        <f t="shared" si="172"/>
        <v>0</v>
      </c>
      <c r="F2724" s="162">
        <f t="shared" si="173"/>
        <v>0</v>
      </c>
      <c r="G2724" s="162">
        <f>FINTERP(REFERENCE!$W$17:$W$67,REFERENCE!$V$17:$V$67,HYDROGRAPH!F2724)</f>
        <v>0</v>
      </c>
      <c r="H2724" s="132">
        <f>(F2724-G2724)/2*REFERENCE!$P$19</f>
        <v>0</v>
      </c>
      <c r="I2724">
        <f>(FINTERP('STAGE-STORAGE'!$D$4:$D$54,'STAGE-STORAGE'!$A$4:$A$54,H2724))</f>
        <v>0</v>
      </c>
    </row>
    <row r="2725" spans="1:9" x14ac:dyDescent="0.25">
      <c r="A2725">
        <v>2722</v>
      </c>
      <c r="B2725" s="132">
        <f t="shared" si="171"/>
        <v>453.5</v>
      </c>
      <c r="C2725" s="162">
        <f>IF(B2725&lt;(MAX(USER_INPUT!$J$14:$J$2000)),FINTERP(USER_INPUT!$J$14:$J$2000,USER_INPUT!$K$14:$K$2000,HYDROGRAPH!B2725),0)</f>
        <v>0</v>
      </c>
      <c r="D2725" s="132">
        <f t="shared" si="170"/>
        <v>0</v>
      </c>
      <c r="E2725" s="162">
        <f t="shared" si="172"/>
        <v>0</v>
      </c>
      <c r="F2725" s="162">
        <f t="shared" si="173"/>
        <v>0</v>
      </c>
      <c r="G2725" s="162">
        <f>FINTERP(REFERENCE!$W$17:$W$67,REFERENCE!$V$17:$V$67,HYDROGRAPH!F2725)</f>
        <v>0</v>
      </c>
      <c r="H2725" s="132">
        <f>(F2725-G2725)/2*REFERENCE!$P$19</f>
        <v>0</v>
      </c>
      <c r="I2725">
        <f>(FINTERP('STAGE-STORAGE'!$D$4:$D$54,'STAGE-STORAGE'!$A$4:$A$54,H2725))</f>
        <v>0</v>
      </c>
    </row>
    <row r="2726" spans="1:9" x14ac:dyDescent="0.25">
      <c r="A2726">
        <v>2723</v>
      </c>
      <c r="B2726" s="132">
        <f t="shared" si="171"/>
        <v>453.66666666666663</v>
      </c>
      <c r="C2726" s="162">
        <f>IF(B2726&lt;(MAX(USER_INPUT!$J$14:$J$2000)),FINTERP(USER_INPUT!$J$14:$J$2000,USER_INPUT!$K$14:$K$2000,HYDROGRAPH!B2726),0)</f>
        <v>0</v>
      </c>
      <c r="D2726" s="132">
        <f t="shared" si="170"/>
        <v>0</v>
      </c>
      <c r="E2726" s="162">
        <f t="shared" si="172"/>
        <v>0</v>
      </c>
      <c r="F2726" s="162">
        <f t="shared" si="173"/>
        <v>0</v>
      </c>
      <c r="G2726" s="162">
        <f>FINTERP(REFERENCE!$W$17:$W$67,REFERENCE!$V$17:$V$67,HYDROGRAPH!F2726)</f>
        <v>0</v>
      </c>
      <c r="H2726" s="132">
        <f>(F2726-G2726)/2*REFERENCE!$P$19</f>
        <v>0</v>
      </c>
      <c r="I2726">
        <f>(FINTERP('STAGE-STORAGE'!$D$4:$D$54,'STAGE-STORAGE'!$A$4:$A$54,H2726))</f>
        <v>0</v>
      </c>
    </row>
    <row r="2727" spans="1:9" x14ac:dyDescent="0.25">
      <c r="A2727">
        <v>2724</v>
      </c>
      <c r="B2727" s="132">
        <f t="shared" si="171"/>
        <v>453.83333333333331</v>
      </c>
      <c r="C2727" s="162">
        <f>IF(B2727&lt;(MAX(USER_INPUT!$J$14:$J$2000)),FINTERP(USER_INPUT!$J$14:$J$2000,USER_INPUT!$K$14:$K$2000,HYDROGRAPH!B2727),0)</f>
        <v>0</v>
      </c>
      <c r="D2727" s="132">
        <f t="shared" si="170"/>
        <v>0</v>
      </c>
      <c r="E2727" s="162">
        <f t="shared" si="172"/>
        <v>0</v>
      </c>
      <c r="F2727" s="162">
        <f t="shared" si="173"/>
        <v>0</v>
      </c>
      <c r="G2727" s="162">
        <f>FINTERP(REFERENCE!$W$17:$W$67,REFERENCE!$V$17:$V$67,HYDROGRAPH!F2727)</f>
        <v>0</v>
      </c>
      <c r="H2727" s="132">
        <f>(F2727-G2727)/2*REFERENCE!$P$19</f>
        <v>0</v>
      </c>
      <c r="I2727">
        <f>(FINTERP('STAGE-STORAGE'!$D$4:$D$54,'STAGE-STORAGE'!$A$4:$A$54,H2727))</f>
        <v>0</v>
      </c>
    </row>
    <row r="2728" spans="1:9" x14ac:dyDescent="0.25">
      <c r="A2728">
        <v>2725</v>
      </c>
      <c r="B2728" s="132">
        <f t="shared" si="171"/>
        <v>454</v>
      </c>
      <c r="C2728" s="162">
        <f>IF(B2728&lt;(MAX(USER_INPUT!$J$14:$J$2000)),FINTERP(USER_INPUT!$J$14:$J$2000,USER_INPUT!$K$14:$K$2000,HYDROGRAPH!B2728),0)</f>
        <v>0</v>
      </c>
      <c r="D2728" s="132">
        <f t="shared" si="170"/>
        <v>0</v>
      </c>
      <c r="E2728" s="162">
        <f t="shared" si="172"/>
        <v>0</v>
      </c>
      <c r="F2728" s="162">
        <f t="shared" si="173"/>
        <v>0</v>
      </c>
      <c r="G2728" s="162">
        <f>FINTERP(REFERENCE!$W$17:$W$67,REFERENCE!$V$17:$V$67,HYDROGRAPH!F2728)</f>
        <v>0</v>
      </c>
      <c r="H2728" s="132">
        <f>(F2728-G2728)/2*REFERENCE!$P$19</f>
        <v>0</v>
      </c>
      <c r="I2728">
        <f>(FINTERP('STAGE-STORAGE'!$D$4:$D$54,'STAGE-STORAGE'!$A$4:$A$54,H2728))</f>
        <v>0</v>
      </c>
    </row>
    <row r="2729" spans="1:9" x14ac:dyDescent="0.25">
      <c r="A2729">
        <v>2726</v>
      </c>
      <c r="B2729" s="132">
        <f t="shared" si="171"/>
        <v>454.16666666666663</v>
      </c>
      <c r="C2729" s="162">
        <f>IF(B2729&lt;(MAX(USER_INPUT!$J$14:$J$2000)),FINTERP(USER_INPUT!$J$14:$J$2000,USER_INPUT!$K$14:$K$2000,HYDROGRAPH!B2729),0)</f>
        <v>0</v>
      </c>
      <c r="D2729" s="132">
        <f t="shared" si="170"/>
        <v>0</v>
      </c>
      <c r="E2729" s="162">
        <f t="shared" si="172"/>
        <v>0</v>
      </c>
      <c r="F2729" s="162">
        <f t="shared" si="173"/>
        <v>0</v>
      </c>
      <c r="G2729" s="162">
        <f>FINTERP(REFERENCE!$W$17:$W$67,REFERENCE!$V$17:$V$67,HYDROGRAPH!F2729)</f>
        <v>0</v>
      </c>
      <c r="H2729" s="132">
        <f>(F2729-G2729)/2*REFERENCE!$P$19</f>
        <v>0</v>
      </c>
      <c r="I2729">
        <f>(FINTERP('STAGE-STORAGE'!$D$4:$D$54,'STAGE-STORAGE'!$A$4:$A$54,H2729))</f>
        <v>0</v>
      </c>
    </row>
    <row r="2730" spans="1:9" x14ac:dyDescent="0.25">
      <c r="A2730">
        <v>2727</v>
      </c>
      <c r="B2730" s="132">
        <f t="shared" si="171"/>
        <v>454.33333333333331</v>
      </c>
      <c r="C2730" s="162">
        <f>IF(B2730&lt;(MAX(USER_INPUT!$J$14:$J$2000)),FINTERP(USER_INPUT!$J$14:$J$2000,USER_INPUT!$K$14:$K$2000,HYDROGRAPH!B2730),0)</f>
        <v>0</v>
      </c>
      <c r="D2730" s="132">
        <f t="shared" si="170"/>
        <v>0</v>
      </c>
      <c r="E2730" s="162">
        <f t="shared" si="172"/>
        <v>0</v>
      </c>
      <c r="F2730" s="162">
        <f t="shared" si="173"/>
        <v>0</v>
      </c>
      <c r="G2730" s="162">
        <f>FINTERP(REFERENCE!$W$17:$W$67,REFERENCE!$V$17:$V$67,HYDROGRAPH!F2730)</f>
        <v>0</v>
      </c>
      <c r="H2730" s="132">
        <f>(F2730-G2730)/2*REFERENCE!$P$19</f>
        <v>0</v>
      </c>
      <c r="I2730">
        <f>(FINTERP('STAGE-STORAGE'!$D$4:$D$54,'STAGE-STORAGE'!$A$4:$A$54,H2730))</f>
        <v>0</v>
      </c>
    </row>
    <row r="2731" spans="1:9" x14ac:dyDescent="0.25">
      <c r="A2731">
        <v>2728</v>
      </c>
      <c r="B2731" s="132">
        <f t="shared" si="171"/>
        <v>454.5</v>
      </c>
      <c r="C2731" s="162">
        <f>IF(B2731&lt;(MAX(USER_INPUT!$J$14:$J$2000)),FINTERP(USER_INPUT!$J$14:$J$2000,USER_INPUT!$K$14:$K$2000,HYDROGRAPH!B2731),0)</f>
        <v>0</v>
      </c>
      <c r="D2731" s="132">
        <f t="shared" si="170"/>
        <v>0</v>
      </c>
      <c r="E2731" s="162">
        <f t="shared" si="172"/>
        <v>0</v>
      </c>
      <c r="F2731" s="162">
        <f t="shared" si="173"/>
        <v>0</v>
      </c>
      <c r="G2731" s="162">
        <f>FINTERP(REFERENCE!$W$17:$W$67,REFERENCE!$V$17:$V$67,HYDROGRAPH!F2731)</f>
        <v>0</v>
      </c>
      <c r="H2731" s="132">
        <f>(F2731-G2731)/2*REFERENCE!$P$19</f>
        <v>0</v>
      </c>
      <c r="I2731">
        <f>(FINTERP('STAGE-STORAGE'!$D$4:$D$54,'STAGE-STORAGE'!$A$4:$A$54,H2731))</f>
        <v>0</v>
      </c>
    </row>
    <row r="2732" spans="1:9" x14ac:dyDescent="0.25">
      <c r="A2732">
        <v>2729</v>
      </c>
      <c r="B2732" s="132">
        <f t="shared" si="171"/>
        <v>454.66666666666663</v>
      </c>
      <c r="C2732" s="162">
        <f>IF(B2732&lt;(MAX(USER_INPUT!$J$14:$J$2000)),FINTERP(USER_INPUT!$J$14:$J$2000,USER_INPUT!$K$14:$K$2000,HYDROGRAPH!B2732),0)</f>
        <v>0</v>
      </c>
      <c r="D2732" s="132">
        <f t="shared" si="170"/>
        <v>0</v>
      </c>
      <c r="E2732" s="162">
        <f t="shared" si="172"/>
        <v>0</v>
      </c>
      <c r="F2732" s="162">
        <f t="shared" si="173"/>
        <v>0</v>
      </c>
      <c r="G2732" s="162">
        <f>FINTERP(REFERENCE!$W$17:$W$67,REFERENCE!$V$17:$V$67,HYDROGRAPH!F2732)</f>
        <v>0</v>
      </c>
      <c r="H2732" s="132">
        <f>(F2732-G2732)/2*REFERENCE!$P$19</f>
        <v>0</v>
      </c>
      <c r="I2732">
        <f>(FINTERP('STAGE-STORAGE'!$D$4:$D$54,'STAGE-STORAGE'!$A$4:$A$54,H2732))</f>
        <v>0</v>
      </c>
    </row>
    <row r="2733" spans="1:9" x14ac:dyDescent="0.25">
      <c r="A2733">
        <v>2730</v>
      </c>
      <c r="B2733" s="132">
        <f t="shared" si="171"/>
        <v>454.83333333333331</v>
      </c>
      <c r="C2733" s="162">
        <f>IF(B2733&lt;(MAX(USER_INPUT!$J$14:$J$2000)),FINTERP(USER_INPUT!$J$14:$J$2000,USER_INPUT!$K$14:$K$2000,HYDROGRAPH!B2733),0)</f>
        <v>0</v>
      </c>
      <c r="D2733" s="132">
        <f t="shared" si="170"/>
        <v>0</v>
      </c>
      <c r="E2733" s="162">
        <f t="shared" si="172"/>
        <v>0</v>
      </c>
      <c r="F2733" s="162">
        <f t="shared" si="173"/>
        <v>0</v>
      </c>
      <c r="G2733" s="162">
        <f>FINTERP(REFERENCE!$W$17:$W$67,REFERENCE!$V$17:$V$67,HYDROGRAPH!F2733)</f>
        <v>0</v>
      </c>
      <c r="H2733" s="132">
        <f>(F2733-G2733)/2*REFERENCE!$P$19</f>
        <v>0</v>
      </c>
      <c r="I2733">
        <f>(FINTERP('STAGE-STORAGE'!$D$4:$D$54,'STAGE-STORAGE'!$A$4:$A$54,H2733))</f>
        <v>0</v>
      </c>
    </row>
    <row r="2734" spans="1:9" x14ac:dyDescent="0.25">
      <c r="A2734">
        <v>2731</v>
      </c>
      <c r="B2734" s="132">
        <f t="shared" si="171"/>
        <v>455</v>
      </c>
      <c r="C2734" s="162">
        <f>IF(B2734&lt;(MAX(USER_INPUT!$J$14:$J$2000)),FINTERP(USER_INPUT!$J$14:$J$2000,USER_INPUT!$K$14:$K$2000,HYDROGRAPH!B2734),0)</f>
        <v>0</v>
      </c>
      <c r="D2734" s="132">
        <f t="shared" si="170"/>
        <v>0</v>
      </c>
      <c r="E2734" s="162">
        <f t="shared" si="172"/>
        <v>0</v>
      </c>
      <c r="F2734" s="162">
        <f t="shared" si="173"/>
        <v>0</v>
      </c>
      <c r="G2734" s="162">
        <f>FINTERP(REFERENCE!$W$17:$W$67,REFERENCE!$V$17:$V$67,HYDROGRAPH!F2734)</f>
        <v>0</v>
      </c>
      <c r="H2734" s="132">
        <f>(F2734-G2734)/2*REFERENCE!$P$19</f>
        <v>0</v>
      </c>
      <c r="I2734">
        <f>(FINTERP('STAGE-STORAGE'!$D$4:$D$54,'STAGE-STORAGE'!$A$4:$A$54,H2734))</f>
        <v>0</v>
      </c>
    </row>
    <row r="2735" spans="1:9" x14ac:dyDescent="0.25">
      <c r="A2735">
        <v>2732</v>
      </c>
      <c r="B2735" s="132">
        <f t="shared" si="171"/>
        <v>455.16666666666663</v>
      </c>
      <c r="C2735" s="162">
        <f>IF(B2735&lt;(MAX(USER_INPUT!$J$14:$J$2000)),FINTERP(USER_INPUT!$J$14:$J$2000,USER_INPUT!$K$14:$K$2000,HYDROGRAPH!B2735),0)</f>
        <v>0</v>
      </c>
      <c r="D2735" s="132">
        <f t="shared" si="170"/>
        <v>0</v>
      </c>
      <c r="E2735" s="162">
        <f t="shared" si="172"/>
        <v>0</v>
      </c>
      <c r="F2735" s="162">
        <f t="shared" si="173"/>
        <v>0</v>
      </c>
      <c r="G2735" s="162">
        <f>FINTERP(REFERENCE!$W$17:$W$67,REFERENCE!$V$17:$V$67,HYDROGRAPH!F2735)</f>
        <v>0</v>
      </c>
      <c r="H2735" s="132">
        <f>(F2735-G2735)/2*REFERENCE!$P$19</f>
        <v>0</v>
      </c>
      <c r="I2735">
        <f>(FINTERP('STAGE-STORAGE'!$D$4:$D$54,'STAGE-STORAGE'!$A$4:$A$54,H2735))</f>
        <v>0</v>
      </c>
    </row>
    <row r="2736" spans="1:9" x14ac:dyDescent="0.25">
      <c r="A2736">
        <v>2733</v>
      </c>
      <c r="B2736" s="132">
        <f t="shared" si="171"/>
        <v>455.33333333333331</v>
      </c>
      <c r="C2736" s="162">
        <f>IF(B2736&lt;(MAX(USER_INPUT!$J$14:$J$2000)),FINTERP(USER_INPUT!$J$14:$J$2000,USER_INPUT!$K$14:$K$2000,HYDROGRAPH!B2736),0)</f>
        <v>0</v>
      </c>
      <c r="D2736" s="132">
        <f t="shared" si="170"/>
        <v>0</v>
      </c>
      <c r="E2736" s="162">
        <f t="shared" si="172"/>
        <v>0</v>
      </c>
      <c r="F2736" s="162">
        <f t="shared" si="173"/>
        <v>0</v>
      </c>
      <c r="G2736" s="162">
        <f>FINTERP(REFERENCE!$W$17:$W$67,REFERENCE!$V$17:$V$67,HYDROGRAPH!F2736)</f>
        <v>0</v>
      </c>
      <c r="H2736" s="132">
        <f>(F2736-G2736)/2*REFERENCE!$P$19</f>
        <v>0</v>
      </c>
      <c r="I2736">
        <f>(FINTERP('STAGE-STORAGE'!$D$4:$D$54,'STAGE-STORAGE'!$A$4:$A$54,H2736))</f>
        <v>0</v>
      </c>
    </row>
    <row r="2737" spans="1:9" x14ac:dyDescent="0.25">
      <c r="A2737">
        <v>2734</v>
      </c>
      <c r="B2737" s="132">
        <f t="shared" si="171"/>
        <v>455.5</v>
      </c>
      <c r="C2737" s="162">
        <f>IF(B2737&lt;(MAX(USER_INPUT!$J$14:$J$2000)),FINTERP(USER_INPUT!$J$14:$J$2000,USER_INPUT!$K$14:$K$2000,HYDROGRAPH!B2737),0)</f>
        <v>0</v>
      </c>
      <c r="D2737" s="132">
        <f t="shared" si="170"/>
        <v>0</v>
      </c>
      <c r="E2737" s="162">
        <f t="shared" si="172"/>
        <v>0</v>
      </c>
      <c r="F2737" s="162">
        <f t="shared" si="173"/>
        <v>0</v>
      </c>
      <c r="G2737" s="162">
        <f>FINTERP(REFERENCE!$W$17:$W$67,REFERENCE!$V$17:$V$67,HYDROGRAPH!F2737)</f>
        <v>0</v>
      </c>
      <c r="H2737" s="132">
        <f>(F2737-G2737)/2*REFERENCE!$P$19</f>
        <v>0</v>
      </c>
      <c r="I2737">
        <f>(FINTERP('STAGE-STORAGE'!$D$4:$D$54,'STAGE-STORAGE'!$A$4:$A$54,H2737))</f>
        <v>0</v>
      </c>
    </row>
    <row r="2738" spans="1:9" x14ac:dyDescent="0.25">
      <c r="A2738">
        <v>2735</v>
      </c>
      <c r="B2738" s="132">
        <f t="shared" si="171"/>
        <v>455.66666666666663</v>
      </c>
      <c r="C2738" s="162">
        <f>IF(B2738&lt;(MAX(USER_INPUT!$J$14:$J$2000)),FINTERP(USER_INPUT!$J$14:$J$2000,USER_INPUT!$K$14:$K$2000,HYDROGRAPH!B2738),0)</f>
        <v>0</v>
      </c>
      <c r="D2738" s="132">
        <f t="shared" si="170"/>
        <v>0</v>
      </c>
      <c r="E2738" s="162">
        <f t="shared" si="172"/>
        <v>0</v>
      </c>
      <c r="F2738" s="162">
        <f t="shared" si="173"/>
        <v>0</v>
      </c>
      <c r="G2738" s="162">
        <f>FINTERP(REFERENCE!$W$17:$W$67,REFERENCE!$V$17:$V$67,HYDROGRAPH!F2738)</f>
        <v>0</v>
      </c>
      <c r="H2738" s="132">
        <f>(F2738-G2738)/2*REFERENCE!$P$19</f>
        <v>0</v>
      </c>
      <c r="I2738">
        <f>(FINTERP('STAGE-STORAGE'!$D$4:$D$54,'STAGE-STORAGE'!$A$4:$A$54,H2738))</f>
        <v>0</v>
      </c>
    </row>
    <row r="2739" spans="1:9" x14ac:dyDescent="0.25">
      <c r="A2739">
        <v>2736</v>
      </c>
      <c r="B2739" s="132">
        <f t="shared" si="171"/>
        <v>455.83333333333331</v>
      </c>
      <c r="C2739" s="162">
        <f>IF(B2739&lt;(MAX(USER_INPUT!$J$14:$J$2000)),FINTERP(USER_INPUT!$J$14:$J$2000,USER_INPUT!$K$14:$K$2000,HYDROGRAPH!B2739),0)</f>
        <v>0</v>
      </c>
      <c r="D2739" s="132">
        <f t="shared" si="170"/>
        <v>0</v>
      </c>
      <c r="E2739" s="162">
        <f t="shared" si="172"/>
        <v>0</v>
      </c>
      <c r="F2739" s="162">
        <f t="shared" si="173"/>
        <v>0</v>
      </c>
      <c r="G2739" s="162">
        <f>FINTERP(REFERENCE!$W$17:$W$67,REFERENCE!$V$17:$V$67,HYDROGRAPH!F2739)</f>
        <v>0</v>
      </c>
      <c r="H2739" s="132">
        <f>(F2739-G2739)/2*REFERENCE!$P$19</f>
        <v>0</v>
      </c>
      <c r="I2739">
        <f>(FINTERP('STAGE-STORAGE'!$D$4:$D$54,'STAGE-STORAGE'!$A$4:$A$54,H2739))</f>
        <v>0</v>
      </c>
    </row>
    <row r="2740" spans="1:9" x14ac:dyDescent="0.25">
      <c r="A2740">
        <v>2737</v>
      </c>
      <c r="B2740" s="132">
        <f t="shared" si="171"/>
        <v>456</v>
      </c>
      <c r="C2740" s="162">
        <f>IF(B2740&lt;(MAX(USER_INPUT!$J$14:$J$2000)),FINTERP(USER_INPUT!$J$14:$J$2000,USER_INPUT!$K$14:$K$2000,HYDROGRAPH!B2740),0)</f>
        <v>0</v>
      </c>
      <c r="D2740" s="132">
        <f t="shared" si="170"/>
        <v>0</v>
      </c>
      <c r="E2740" s="162">
        <f t="shared" si="172"/>
        <v>0</v>
      </c>
      <c r="F2740" s="162">
        <f t="shared" si="173"/>
        <v>0</v>
      </c>
      <c r="G2740" s="162">
        <f>FINTERP(REFERENCE!$W$17:$W$67,REFERENCE!$V$17:$V$67,HYDROGRAPH!F2740)</f>
        <v>0</v>
      </c>
      <c r="H2740" s="132">
        <f>(F2740-G2740)/2*REFERENCE!$P$19</f>
        <v>0</v>
      </c>
      <c r="I2740">
        <f>(FINTERP('STAGE-STORAGE'!$D$4:$D$54,'STAGE-STORAGE'!$A$4:$A$54,H2740))</f>
        <v>0</v>
      </c>
    </row>
    <row r="2741" spans="1:9" x14ac:dyDescent="0.25">
      <c r="A2741">
        <v>2738</v>
      </c>
      <c r="B2741" s="132">
        <f t="shared" si="171"/>
        <v>456.16666666666663</v>
      </c>
      <c r="C2741" s="162">
        <f>IF(B2741&lt;(MAX(USER_INPUT!$J$14:$J$2000)),FINTERP(USER_INPUT!$J$14:$J$2000,USER_INPUT!$K$14:$K$2000,HYDROGRAPH!B2741),0)</f>
        <v>0</v>
      </c>
      <c r="D2741" s="132">
        <f t="shared" si="170"/>
        <v>0</v>
      </c>
      <c r="E2741" s="162">
        <f t="shared" si="172"/>
        <v>0</v>
      </c>
      <c r="F2741" s="162">
        <f t="shared" si="173"/>
        <v>0</v>
      </c>
      <c r="G2741" s="162">
        <f>FINTERP(REFERENCE!$W$17:$W$67,REFERENCE!$V$17:$V$67,HYDROGRAPH!F2741)</f>
        <v>0</v>
      </c>
      <c r="H2741" s="132">
        <f>(F2741-G2741)/2*REFERENCE!$P$19</f>
        <v>0</v>
      </c>
      <c r="I2741">
        <f>(FINTERP('STAGE-STORAGE'!$D$4:$D$54,'STAGE-STORAGE'!$A$4:$A$54,H2741))</f>
        <v>0</v>
      </c>
    </row>
    <row r="2742" spans="1:9" x14ac:dyDescent="0.25">
      <c r="A2742">
        <v>2739</v>
      </c>
      <c r="B2742" s="132">
        <f t="shared" si="171"/>
        <v>456.33333333333331</v>
      </c>
      <c r="C2742" s="162">
        <f>IF(B2742&lt;(MAX(USER_INPUT!$J$14:$J$2000)),FINTERP(USER_INPUT!$J$14:$J$2000,USER_INPUT!$K$14:$K$2000,HYDROGRAPH!B2742),0)</f>
        <v>0</v>
      </c>
      <c r="D2742" s="132">
        <f t="shared" si="170"/>
        <v>0</v>
      </c>
      <c r="E2742" s="162">
        <f t="shared" si="172"/>
        <v>0</v>
      </c>
      <c r="F2742" s="162">
        <f t="shared" si="173"/>
        <v>0</v>
      </c>
      <c r="G2742" s="162">
        <f>FINTERP(REFERENCE!$W$17:$W$67,REFERENCE!$V$17:$V$67,HYDROGRAPH!F2742)</f>
        <v>0</v>
      </c>
      <c r="H2742" s="132">
        <f>(F2742-G2742)/2*REFERENCE!$P$19</f>
        <v>0</v>
      </c>
      <c r="I2742">
        <f>(FINTERP('STAGE-STORAGE'!$D$4:$D$54,'STAGE-STORAGE'!$A$4:$A$54,H2742))</f>
        <v>0</v>
      </c>
    </row>
    <row r="2743" spans="1:9" x14ac:dyDescent="0.25">
      <c r="A2743">
        <v>2740</v>
      </c>
      <c r="B2743" s="132">
        <f t="shared" si="171"/>
        <v>456.5</v>
      </c>
      <c r="C2743" s="162">
        <f>IF(B2743&lt;(MAX(USER_INPUT!$J$14:$J$2000)),FINTERP(USER_INPUT!$J$14:$J$2000,USER_INPUT!$K$14:$K$2000,HYDROGRAPH!B2743),0)</f>
        <v>0</v>
      </c>
      <c r="D2743" s="132">
        <f t="shared" si="170"/>
        <v>0</v>
      </c>
      <c r="E2743" s="162">
        <f t="shared" si="172"/>
        <v>0</v>
      </c>
      <c r="F2743" s="162">
        <f t="shared" si="173"/>
        <v>0</v>
      </c>
      <c r="G2743" s="162">
        <f>FINTERP(REFERENCE!$W$17:$W$67,REFERENCE!$V$17:$V$67,HYDROGRAPH!F2743)</f>
        <v>0</v>
      </c>
      <c r="H2743" s="132">
        <f>(F2743-G2743)/2*REFERENCE!$P$19</f>
        <v>0</v>
      </c>
      <c r="I2743">
        <f>(FINTERP('STAGE-STORAGE'!$D$4:$D$54,'STAGE-STORAGE'!$A$4:$A$54,H2743))</f>
        <v>0</v>
      </c>
    </row>
    <row r="2744" spans="1:9" x14ac:dyDescent="0.25">
      <c r="A2744">
        <v>2741</v>
      </c>
      <c r="B2744" s="132">
        <f t="shared" si="171"/>
        <v>456.66666666666663</v>
      </c>
      <c r="C2744" s="162">
        <f>IF(B2744&lt;(MAX(USER_INPUT!$J$14:$J$2000)),FINTERP(USER_INPUT!$J$14:$J$2000,USER_INPUT!$K$14:$K$2000,HYDROGRAPH!B2744),0)</f>
        <v>0</v>
      </c>
      <c r="D2744" s="132">
        <f t="shared" si="170"/>
        <v>0</v>
      </c>
      <c r="E2744" s="162">
        <f t="shared" si="172"/>
        <v>0</v>
      </c>
      <c r="F2744" s="162">
        <f t="shared" si="173"/>
        <v>0</v>
      </c>
      <c r="G2744" s="162">
        <f>FINTERP(REFERENCE!$W$17:$W$67,REFERENCE!$V$17:$V$67,HYDROGRAPH!F2744)</f>
        <v>0</v>
      </c>
      <c r="H2744" s="132">
        <f>(F2744-G2744)/2*REFERENCE!$P$19</f>
        <v>0</v>
      </c>
      <c r="I2744">
        <f>(FINTERP('STAGE-STORAGE'!$D$4:$D$54,'STAGE-STORAGE'!$A$4:$A$54,H2744))</f>
        <v>0</v>
      </c>
    </row>
    <row r="2745" spans="1:9" x14ac:dyDescent="0.25">
      <c r="A2745">
        <v>2742</v>
      </c>
      <c r="B2745" s="132">
        <f t="shared" si="171"/>
        <v>456.83333333333331</v>
      </c>
      <c r="C2745" s="162">
        <f>IF(B2745&lt;(MAX(USER_INPUT!$J$14:$J$2000)),FINTERP(USER_INPUT!$J$14:$J$2000,USER_INPUT!$K$14:$K$2000,HYDROGRAPH!B2745),0)</f>
        <v>0</v>
      </c>
      <c r="D2745" s="132">
        <f t="shared" si="170"/>
        <v>0</v>
      </c>
      <c r="E2745" s="162">
        <f t="shared" si="172"/>
        <v>0</v>
      </c>
      <c r="F2745" s="162">
        <f t="shared" si="173"/>
        <v>0</v>
      </c>
      <c r="G2745" s="162">
        <f>FINTERP(REFERENCE!$W$17:$W$67,REFERENCE!$V$17:$V$67,HYDROGRAPH!F2745)</f>
        <v>0</v>
      </c>
      <c r="H2745" s="132">
        <f>(F2745-G2745)/2*REFERENCE!$P$19</f>
        <v>0</v>
      </c>
      <c r="I2745">
        <f>(FINTERP('STAGE-STORAGE'!$D$4:$D$54,'STAGE-STORAGE'!$A$4:$A$54,H2745))</f>
        <v>0</v>
      </c>
    </row>
    <row r="2746" spans="1:9" x14ac:dyDescent="0.25">
      <c r="A2746">
        <v>2743</v>
      </c>
      <c r="B2746" s="132">
        <f t="shared" si="171"/>
        <v>457</v>
      </c>
      <c r="C2746" s="162">
        <f>IF(B2746&lt;(MAX(USER_INPUT!$J$14:$J$2000)),FINTERP(USER_INPUT!$J$14:$J$2000,USER_INPUT!$K$14:$K$2000,HYDROGRAPH!B2746),0)</f>
        <v>0</v>
      </c>
      <c r="D2746" s="132">
        <f t="shared" si="170"/>
        <v>0</v>
      </c>
      <c r="E2746" s="162">
        <f t="shared" si="172"/>
        <v>0</v>
      </c>
      <c r="F2746" s="162">
        <f t="shared" si="173"/>
        <v>0</v>
      </c>
      <c r="G2746" s="162">
        <f>FINTERP(REFERENCE!$W$17:$W$67,REFERENCE!$V$17:$V$67,HYDROGRAPH!F2746)</f>
        <v>0</v>
      </c>
      <c r="H2746" s="132">
        <f>(F2746-G2746)/2*REFERENCE!$P$19</f>
        <v>0</v>
      </c>
      <c r="I2746">
        <f>(FINTERP('STAGE-STORAGE'!$D$4:$D$54,'STAGE-STORAGE'!$A$4:$A$54,H2746))</f>
        <v>0</v>
      </c>
    </row>
    <row r="2747" spans="1:9" x14ac:dyDescent="0.25">
      <c r="A2747">
        <v>2744</v>
      </c>
      <c r="B2747" s="132">
        <f t="shared" si="171"/>
        <v>457.16666666666663</v>
      </c>
      <c r="C2747" s="162">
        <f>IF(B2747&lt;(MAX(USER_INPUT!$J$14:$J$2000)),FINTERP(USER_INPUT!$J$14:$J$2000,USER_INPUT!$K$14:$K$2000,HYDROGRAPH!B2747),0)</f>
        <v>0</v>
      </c>
      <c r="D2747" s="132">
        <f t="shared" si="170"/>
        <v>0</v>
      </c>
      <c r="E2747" s="162">
        <f t="shared" si="172"/>
        <v>0</v>
      </c>
      <c r="F2747" s="162">
        <f t="shared" si="173"/>
        <v>0</v>
      </c>
      <c r="G2747" s="162">
        <f>FINTERP(REFERENCE!$W$17:$W$67,REFERENCE!$V$17:$V$67,HYDROGRAPH!F2747)</f>
        <v>0</v>
      </c>
      <c r="H2747" s="132">
        <f>(F2747-G2747)/2*REFERENCE!$P$19</f>
        <v>0</v>
      </c>
      <c r="I2747">
        <f>(FINTERP('STAGE-STORAGE'!$D$4:$D$54,'STAGE-STORAGE'!$A$4:$A$54,H2747))</f>
        <v>0</v>
      </c>
    </row>
    <row r="2748" spans="1:9" x14ac:dyDescent="0.25">
      <c r="A2748">
        <v>2745</v>
      </c>
      <c r="B2748" s="132">
        <f t="shared" si="171"/>
        <v>457.33333333333331</v>
      </c>
      <c r="C2748" s="162">
        <f>IF(B2748&lt;(MAX(USER_INPUT!$J$14:$J$2000)),FINTERP(USER_INPUT!$J$14:$J$2000,USER_INPUT!$K$14:$K$2000,HYDROGRAPH!B2748),0)</f>
        <v>0</v>
      </c>
      <c r="D2748" s="132">
        <f t="shared" si="170"/>
        <v>0</v>
      </c>
      <c r="E2748" s="162">
        <f t="shared" si="172"/>
        <v>0</v>
      </c>
      <c r="F2748" s="162">
        <f t="shared" si="173"/>
        <v>0</v>
      </c>
      <c r="G2748" s="162">
        <f>FINTERP(REFERENCE!$W$17:$W$67,REFERENCE!$V$17:$V$67,HYDROGRAPH!F2748)</f>
        <v>0</v>
      </c>
      <c r="H2748" s="132">
        <f>(F2748-G2748)/2*REFERENCE!$P$19</f>
        <v>0</v>
      </c>
      <c r="I2748">
        <f>(FINTERP('STAGE-STORAGE'!$D$4:$D$54,'STAGE-STORAGE'!$A$4:$A$54,H2748))</f>
        <v>0</v>
      </c>
    </row>
    <row r="2749" spans="1:9" x14ac:dyDescent="0.25">
      <c r="A2749">
        <v>2746</v>
      </c>
      <c r="B2749" s="132">
        <f t="shared" si="171"/>
        <v>457.5</v>
      </c>
      <c r="C2749" s="162">
        <f>IF(B2749&lt;(MAX(USER_INPUT!$J$14:$J$2000)),FINTERP(USER_INPUT!$J$14:$J$2000,USER_INPUT!$K$14:$K$2000,HYDROGRAPH!B2749),0)</f>
        <v>0</v>
      </c>
      <c r="D2749" s="132">
        <f t="shared" si="170"/>
        <v>0</v>
      </c>
      <c r="E2749" s="162">
        <f t="shared" si="172"/>
        <v>0</v>
      </c>
      <c r="F2749" s="162">
        <f t="shared" si="173"/>
        <v>0</v>
      </c>
      <c r="G2749" s="162">
        <f>FINTERP(REFERENCE!$W$17:$W$67,REFERENCE!$V$17:$V$67,HYDROGRAPH!F2749)</f>
        <v>0</v>
      </c>
      <c r="H2749" s="132">
        <f>(F2749-G2749)/2*REFERENCE!$P$19</f>
        <v>0</v>
      </c>
      <c r="I2749">
        <f>(FINTERP('STAGE-STORAGE'!$D$4:$D$54,'STAGE-STORAGE'!$A$4:$A$54,H2749))</f>
        <v>0</v>
      </c>
    </row>
    <row r="2750" spans="1:9" x14ac:dyDescent="0.25">
      <c r="A2750">
        <v>2747</v>
      </c>
      <c r="B2750" s="132">
        <f t="shared" si="171"/>
        <v>457.66666666666663</v>
      </c>
      <c r="C2750" s="162">
        <f>IF(B2750&lt;(MAX(USER_INPUT!$J$14:$J$2000)),FINTERP(USER_INPUT!$J$14:$J$2000,USER_INPUT!$K$14:$K$2000,HYDROGRAPH!B2750),0)</f>
        <v>0</v>
      </c>
      <c r="D2750" s="132">
        <f t="shared" si="170"/>
        <v>0</v>
      </c>
      <c r="E2750" s="162">
        <f t="shared" si="172"/>
        <v>0</v>
      </c>
      <c r="F2750" s="162">
        <f t="shared" si="173"/>
        <v>0</v>
      </c>
      <c r="G2750" s="162">
        <f>FINTERP(REFERENCE!$W$17:$W$67,REFERENCE!$V$17:$V$67,HYDROGRAPH!F2750)</f>
        <v>0</v>
      </c>
      <c r="H2750" s="132">
        <f>(F2750-G2750)/2*REFERENCE!$P$19</f>
        <v>0</v>
      </c>
      <c r="I2750">
        <f>(FINTERP('STAGE-STORAGE'!$D$4:$D$54,'STAGE-STORAGE'!$A$4:$A$54,H2750))</f>
        <v>0</v>
      </c>
    </row>
    <row r="2751" spans="1:9" x14ac:dyDescent="0.25">
      <c r="A2751">
        <v>2748</v>
      </c>
      <c r="B2751" s="132">
        <f t="shared" si="171"/>
        <v>457.83333333333331</v>
      </c>
      <c r="C2751" s="162">
        <f>IF(B2751&lt;(MAX(USER_INPUT!$J$14:$J$2000)),FINTERP(USER_INPUT!$J$14:$J$2000,USER_INPUT!$K$14:$K$2000,HYDROGRAPH!B2751),0)</f>
        <v>0</v>
      </c>
      <c r="D2751" s="132">
        <f t="shared" si="170"/>
        <v>0</v>
      </c>
      <c r="E2751" s="162">
        <f t="shared" si="172"/>
        <v>0</v>
      </c>
      <c r="F2751" s="162">
        <f t="shared" si="173"/>
        <v>0</v>
      </c>
      <c r="G2751" s="162">
        <f>FINTERP(REFERENCE!$W$17:$W$67,REFERENCE!$V$17:$V$67,HYDROGRAPH!F2751)</f>
        <v>0</v>
      </c>
      <c r="H2751" s="132">
        <f>(F2751-G2751)/2*REFERENCE!$P$19</f>
        <v>0</v>
      </c>
      <c r="I2751">
        <f>(FINTERP('STAGE-STORAGE'!$D$4:$D$54,'STAGE-STORAGE'!$A$4:$A$54,H2751))</f>
        <v>0</v>
      </c>
    </row>
    <row r="2752" spans="1:9" x14ac:dyDescent="0.25">
      <c r="A2752">
        <v>2749</v>
      </c>
      <c r="B2752" s="132">
        <f t="shared" si="171"/>
        <v>458</v>
      </c>
      <c r="C2752" s="162">
        <f>IF(B2752&lt;(MAX(USER_INPUT!$J$14:$J$2000)),FINTERP(USER_INPUT!$J$14:$J$2000,USER_INPUT!$K$14:$K$2000,HYDROGRAPH!B2752),0)</f>
        <v>0</v>
      </c>
      <c r="D2752" s="132">
        <f t="shared" si="170"/>
        <v>0</v>
      </c>
      <c r="E2752" s="162">
        <f t="shared" si="172"/>
        <v>0</v>
      </c>
      <c r="F2752" s="162">
        <f t="shared" si="173"/>
        <v>0</v>
      </c>
      <c r="G2752" s="162">
        <f>FINTERP(REFERENCE!$W$17:$W$67,REFERENCE!$V$17:$V$67,HYDROGRAPH!F2752)</f>
        <v>0</v>
      </c>
      <c r="H2752" s="132">
        <f>(F2752-G2752)/2*REFERENCE!$P$19</f>
        <v>0</v>
      </c>
      <c r="I2752">
        <f>(FINTERP('STAGE-STORAGE'!$D$4:$D$54,'STAGE-STORAGE'!$A$4:$A$54,H2752))</f>
        <v>0</v>
      </c>
    </row>
    <row r="2753" spans="1:9" x14ac:dyDescent="0.25">
      <c r="A2753">
        <v>2750</v>
      </c>
      <c r="B2753" s="132">
        <f t="shared" si="171"/>
        <v>458.16666666666663</v>
      </c>
      <c r="C2753" s="162">
        <f>IF(B2753&lt;(MAX(USER_INPUT!$J$14:$J$2000)),FINTERP(USER_INPUT!$J$14:$J$2000,USER_INPUT!$K$14:$K$2000,HYDROGRAPH!B2753),0)</f>
        <v>0</v>
      </c>
      <c r="D2753" s="132">
        <f t="shared" si="170"/>
        <v>0</v>
      </c>
      <c r="E2753" s="162">
        <f t="shared" si="172"/>
        <v>0</v>
      </c>
      <c r="F2753" s="162">
        <f t="shared" si="173"/>
        <v>0</v>
      </c>
      <c r="G2753" s="162">
        <f>FINTERP(REFERENCE!$W$17:$W$67,REFERENCE!$V$17:$V$67,HYDROGRAPH!F2753)</f>
        <v>0</v>
      </c>
      <c r="H2753" s="132">
        <f>(F2753-G2753)/2*REFERENCE!$P$19</f>
        <v>0</v>
      </c>
      <c r="I2753">
        <f>(FINTERP('STAGE-STORAGE'!$D$4:$D$54,'STAGE-STORAGE'!$A$4:$A$54,H2753))</f>
        <v>0</v>
      </c>
    </row>
    <row r="2754" spans="1:9" x14ac:dyDescent="0.25">
      <c r="A2754">
        <v>2751</v>
      </c>
      <c r="B2754" s="132">
        <f t="shared" si="171"/>
        <v>458.33333333333331</v>
      </c>
      <c r="C2754" s="162">
        <f>IF(B2754&lt;(MAX(USER_INPUT!$J$14:$J$2000)),FINTERP(USER_INPUT!$J$14:$J$2000,USER_INPUT!$K$14:$K$2000,HYDROGRAPH!B2754),0)</f>
        <v>0</v>
      </c>
      <c r="D2754" s="132">
        <f t="shared" si="170"/>
        <v>0</v>
      </c>
      <c r="E2754" s="162">
        <f t="shared" si="172"/>
        <v>0</v>
      </c>
      <c r="F2754" s="162">
        <f t="shared" si="173"/>
        <v>0</v>
      </c>
      <c r="G2754" s="162">
        <f>FINTERP(REFERENCE!$W$17:$W$67,REFERENCE!$V$17:$V$67,HYDROGRAPH!F2754)</f>
        <v>0</v>
      </c>
      <c r="H2754" s="132">
        <f>(F2754-G2754)/2*REFERENCE!$P$19</f>
        <v>0</v>
      </c>
      <c r="I2754">
        <f>(FINTERP('STAGE-STORAGE'!$D$4:$D$54,'STAGE-STORAGE'!$A$4:$A$54,H2754))</f>
        <v>0</v>
      </c>
    </row>
    <row r="2755" spans="1:9" x14ac:dyDescent="0.25">
      <c r="A2755">
        <v>2752</v>
      </c>
      <c r="B2755" s="132">
        <f t="shared" si="171"/>
        <v>458.5</v>
      </c>
      <c r="C2755" s="162">
        <f>IF(B2755&lt;(MAX(USER_INPUT!$J$14:$J$2000)),FINTERP(USER_INPUT!$J$14:$J$2000,USER_INPUT!$K$14:$K$2000,HYDROGRAPH!B2755),0)</f>
        <v>0</v>
      </c>
      <c r="D2755" s="132">
        <f t="shared" si="170"/>
        <v>0</v>
      </c>
      <c r="E2755" s="162">
        <f t="shared" si="172"/>
        <v>0</v>
      </c>
      <c r="F2755" s="162">
        <f t="shared" si="173"/>
        <v>0</v>
      </c>
      <c r="G2755" s="162">
        <f>FINTERP(REFERENCE!$W$17:$W$67,REFERENCE!$V$17:$V$67,HYDROGRAPH!F2755)</f>
        <v>0</v>
      </c>
      <c r="H2755" s="132">
        <f>(F2755-G2755)/2*REFERENCE!$P$19</f>
        <v>0</v>
      </c>
      <c r="I2755">
        <f>(FINTERP('STAGE-STORAGE'!$D$4:$D$54,'STAGE-STORAGE'!$A$4:$A$54,H2755))</f>
        <v>0</v>
      </c>
    </row>
    <row r="2756" spans="1:9" x14ac:dyDescent="0.25">
      <c r="A2756">
        <v>2753</v>
      </c>
      <c r="B2756" s="132">
        <f t="shared" si="171"/>
        <v>458.66666666666663</v>
      </c>
      <c r="C2756" s="162">
        <f>IF(B2756&lt;(MAX(USER_INPUT!$J$14:$J$2000)),FINTERP(USER_INPUT!$J$14:$J$2000,USER_INPUT!$K$14:$K$2000,HYDROGRAPH!B2756),0)</f>
        <v>0</v>
      </c>
      <c r="D2756" s="132">
        <f t="shared" si="170"/>
        <v>0</v>
      </c>
      <c r="E2756" s="162">
        <f t="shared" si="172"/>
        <v>0</v>
      </c>
      <c r="F2756" s="162">
        <f t="shared" si="173"/>
        <v>0</v>
      </c>
      <c r="G2756" s="162">
        <f>FINTERP(REFERENCE!$W$17:$W$67,REFERENCE!$V$17:$V$67,HYDROGRAPH!F2756)</f>
        <v>0</v>
      </c>
      <c r="H2756" s="132">
        <f>(F2756-G2756)/2*REFERENCE!$P$19</f>
        <v>0</v>
      </c>
      <c r="I2756">
        <f>(FINTERP('STAGE-STORAGE'!$D$4:$D$54,'STAGE-STORAGE'!$A$4:$A$54,H2756))</f>
        <v>0</v>
      </c>
    </row>
    <row r="2757" spans="1:9" x14ac:dyDescent="0.25">
      <c r="A2757">
        <v>2754</v>
      </c>
      <c r="B2757" s="132">
        <f t="shared" si="171"/>
        <v>458.83333333333331</v>
      </c>
      <c r="C2757" s="162">
        <f>IF(B2757&lt;(MAX(USER_INPUT!$J$14:$J$2000)),FINTERP(USER_INPUT!$J$14:$J$2000,USER_INPUT!$K$14:$K$2000,HYDROGRAPH!B2757),0)</f>
        <v>0</v>
      </c>
      <c r="D2757" s="132">
        <f t="shared" ref="D2757:D2820" si="174">C2757+C2758</f>
        <v>0</v>
      </c>
      <c r="E2757" s="162">
        <f t="shared" si="172"/>
        <v>0</v>
      </c>
      <c r="F2757" s="162">
        <f t="shared" si="173"/>
        <v>0</v>
      </c>
      <c r="G2757" s="162">
        <f>FINTERP(REFERENCE!$W$17:$W$67,REFERENCE!$V$17:$V$67,HYDROGRAPH!F2757)</f>
        <v>0</v>
      </c>
      <c r="H2757" s="132">
        <f>(F2757-G2757)/2*REFERENCE!$P$19</f>
        <v>0</v>
      </c>
      <c r="I2757">
        <f>(FINTERP('STAGE-STORAGE'!$D$4:$D$54,'STAGE-STORAGE'!$A$4:$A$54,H2757))</f>
        <v>0</v>
      </c>
    </row>
    <row r="2758" spans="1:9" x14ac:dyDescent="0.25">
      <c r="A2758">
        <v>2755</v>
      </c>
      <c r="B2758" s="132">
        <f t="shared" si="171"/>
        <v>459</v>
      </c>
      <c r="C2758" s="162">
        <f>IF(B2758&lt;(MAX(USER_INPUT!$J$14:$J$2000)),FINTERP(USER_INPUT!$J$14:$J$2000,USER_INPUT!$K$14:$K$2000,HYDROGRAPH!B2758),0)</f>
        <v>0</v>
      </c>
      <c r="D2758" s="132">
        <f t="shared" si="174"/>
        <v>0</v>
      </c>
      <c r="E2758" s="162">
        <f t="shared" si="172"/>
        <v>0</v>
      </c>
      <c r="F2758" s="162">
        <f t="shared" si="173"/>
        <v>0</v>
      </c>
      <c r="G2758" s="162">
        <f>FINTERP(REFERENCE!$W$17:$W$67,REFERENCE!$V$17:$V$67,HYDROGRAPH!F2758)</f>
        <v>0</v>
      </c>
      <c r="H2758" s="132">
        <f>(F2758-G2758)/2*REFERENCE!$P$19</f>
        <v>0</v>
      </c>
      <c r="I2758">
        <f>(FINTERP('STAGE-STORAGE'!$D$4:$D$54,'STAGE-STORAGE'!$A$4:$A$54,H2758))</f>
        <v>0</v>
      </c>
    </row>
    <row r="2759" spans="1:9" x14ac:dyDescent="0.25">
      <c r="A2759">
        <v>2756</v>
      </c>
      <c r="B2759" s="132">
        <f t="shared" ref="B2759:B2822" si="175">$B$5*A2758</f>
        <v>459.16666666666663</v>
      </c>
      <c r="C2759" s="162">
        <f>IF(B2759&lt;(MAX(USER_INPUT!$J$14:$J$2000)),FINTERP(USER_INPUT!$J$14:$J$2000,USER_INPUT!$K$14:$K$2000,HYDROGRAPH!B2759),0)</f>
        <v>0</v>
      </c>
      <c r="D2759" s="132">
        <f t="shared" si="174"/>
        <v>0</v>
      </c>
      <c r="E2759" s="162">
        <f t="shared" si="172"/>
        <v>0</v>
      </c>
      <c r="F2759" s="162">
        <f t="shared" si="173"/>
        <v>0</v>
      </c>
      <c r="G2759" s="162">
        <f>FINTERP(REFERENCE!$W$17:$W$67,REFERENCE!$V$17:$V$67,HYDROGRAPH!F2759)</f>
        <v>0</v>
      </c>
      <c r="H2759" s="132">
        <f>(F2759-G2759)/2*REFERENCE!$P$19</f>
        <v>0</v>
      </c>
      <c r="I2759">
        <f>(FINTERP('STAGE-STORAGE'!$D$4:$D$54,'STAGE-STORAGE'!$A$4:$A$54,H2759))</f>
        <v>0</v>
      </c>
    </row>
    <row r="2760" spans="1:9" x14ac:dyDescent="0.25">
      <c r="A2760">
        <v>2757</v>
      </c>
      <c r="B2760" s="132">
        <f t="shared" si="175"/>
        <v>459.33333333333331</v>
      </c>
      <c r="C2760" s="162">
        <f>IF(B2760&lt;(MAX(USER_INPUT!$J$14:$J$2000)),FINTERP(USER_INPUT!$J$14:$J$2000,USER_INPUT!$K$14:$K$2000,HYDROGRAPH!B2760),0)</f>
        <v>0</v>
      </c>
      <c r="D2760" s="132">
        <f t="shared" si="174"/>
        <v>0</v>
      </c>
      <c r="E2760" s="162">
        <f t="shared" si="172"/>
        <v>0</v>
      </c>
      <c r="F2760" s="162">
        <f t="shared" si="173"/>
        <v>0</v>
      </c>
      <c r="G2760" s="162">
        <f>FINTERP(REFERENCE!$W$17:$W$67,REFERENCE!$V$17:$V$67,HYDROGRAPH!F2760)</f>
        <v>0</v>
      </c>
      <c r="H2760" s="132">
        <f>(F2760-G2760)/2*REFERENCE!$P$19</f>
        <v>0</v>
      </c>
      <c r="I2760">
        <f>(FINTERP('STAGE-STORAGE'!$D$4:$D$54,'STAGE-STORAGE'!$A$4:$A$54,H2760))</f>
        <v>0</v>
      </c>
    </row>
    <row r="2761" spans="1:9" x14ac:dyDescent="0.25">
      <c r="A2761">
        <v>2758</v>
      </c>
      <c r="B2761" s="132">
        <f t="shared" si="175"/>
        <v>459.5</v>
      </c>
      <c r="C2761" s="162">
        <f>IF(B2761&lt;(MAX(USER_INPUT!$J$14:$J$2000)),FINTERP(USER_INPUT!$J$14:$J$2000,USER_INPUT!$K$14:$K$2000,HYDROGRAPH!B2761),0)</f>
        <v>0</v>
      </c>
      <c r="D2761" s="132">
        <f t="shared" si="174"/>
        <v>0</v>
      </c>
      <c r="E2761" s="162">
        <f t="shared" ref="E2761:E2824" si="176">F2760-(2*G2760)</f>
        <v>0</v>
      </c>
      <c r="F2761" s="162">
        <f t="shared" ref="F2761:F2824" si="177">D2761+E2761</f>
        <v>0</v>
      </c>
      <c r="G2761" s="162">
        <f>FINTERP(REFERENCE!$W$17:$W$67,REFERENCE!$V$17:$V$67,HYDROGRAPH!F2761)</f>
        <v>0</v>
      </c>
      <c r="H2761" s="132">
        <f>(F2761-G2761)/2*REFERENCE!$P$19</f>
        <v>0</v>
      </c>
      <c r="I2761">
        <f>(FINTERP('STAGE-STORAGE'!$D$4:$D$54,'STAGE-STORAGE'!$A$4:$A$54,H2761))</f>
        <v>0</v>
      </c>
    </row>
    <row r="2762" spans="1:9" x14ac:dyDescent="0.25">
      <c r="A2762">
        <v>2759</v>
      </c>
      <c r="B2762" s="132">
        <f t="shared" si="175"/>
        <v>459.66666666666663</v>
      </c>
      <c r="C2762" s="162">
        <f>IF(B2762&lt;(MAX(USER_INPUT!$J$14:$J$2000)),FINTERP(USER_INPUT!$J$14:$J$2000,USER_INPUT!$K$14:$K$2000,HYDROGRAPH!B2762),0)</f>
        <v>0</v>
      </c>
      <c r="D2762" s="132">
        <f t="shared" si="174"/>
        <v>0</v>
      </c>
      <c r="E2762" s="162">
        <f t="shared" si="176"/>
        <v>0</v>
      </c>
      <c r="F2762" s="162">
        <f t="shared" si="177"/>
        <v>0</v>
      </c>
      <c r="G2762" s="162">
        <f>FINTERP(REFERENCE!$W$17:$W$67,REFERENCE!$V$17:$V$67,HYDROGRAPH!F2762)</f>
        <v>0</v>
      </c>
      <c r="H2762" s="132">
        <f>(F2762-G2762)/2*REFERENCE!$P$19</f>
        <v>0</v>
      </c>
      <c r="I2762">
        <f>(FINTERP('STAGE-STORAGE'!$D$4:$D$54,'STAGE-STORAGE'!$A$4:$A$54,H2762))</f>
        <v>0</v>
      </c>
    </row>
    <row r="2763" spans="1:9" x14ac:dyDescent="0.25">
      <c r="A2763">
        <v>2760</v>
      </c>
      <c r="B2763" s="132">
        <f t="shared" si="175"/>
        <v>459.83333333333331</v>
      </c>
      <c r="C2763" s="162">
        <f>IF(B2763&lt;(MAX(USER_INPUT!$J$14:$J$2000)),FINTERP(USER_INPUT!$J$14:$J$2000,USER_INPUT!$K$14:$K$2000,HYDROGRAPH!B2763),0)</f>
        <v>0</v>
      </c>
      <c r="D2763" s="132">
        <f t="shared" si="174"/>
        <v>0</v>
      </c>
      <c r="E2763" s="162">
        <f t="shared" si="176"/>
        <v>0</v>
      </c>
      <c r="F2763" s="162">
        <f t="shared" si="177"/>
        <v>0</v>
      </c>
      <c r="G2763" s="162">
        <f>FINTERP(REFERENCE!$W$17:$W$67,REFERENCE!$V$17:$V$67,HYDROGRAPH!F2763)</f>
        <v>0</v>
      </c>
      <c r="H2763" s="132">
        <f>(F2763-G2763)/2*REFERENCE!$P$19</f>
        <v>0</v>
      </c>
      <c r="I2763">
        <f>(FINTERP('STAGE-STORAGE'!$D$4:$D$54,'STAGE-STORAGE'!$A$4:$A$54,H2763))</f>
        <v>0</v>
      </c>
    </row>
    <row r="2764" spans="1:9" x14ac:dyDescent="0.25">
      <c r="A2764">
        <v>2761</v>
      </c>
      <c r="B2764" s="132">
        <f t="shared" si="175"/>
        <v>460</v>
      </c>
      <c r="C2764" s="162">
        <f>IF(B2764&lt;(MAX(USER_INPUT!$J$14:$J$2000)),FINTERP(USER_INPUT!$J$14:$J$2000,USER_INPUT!$K$14:$K$2000,HYDROGRAPH!B2764),0)</f>
        <v>0</v>
      </c>
      <c r="D2764" s="132">
        <f t="shared" si="174"/>
        <v>0</v>
      </c>
      <c r="E2764" s="162">
        <f t="shared" si="176"/>
        <v>0</v>
      </c>
      <c r="F2764" s="162">
        <f t="shared" si="177"/>
        <v>0</v>
      </c>
      <c r="G2764" s="162">
        <f>FINTERP(REFERENCE!$W$17:$W$67,REFERENCE!$V$17:$V$67,HYDROGRAPH!F2764)</f>
        <v>0</v>
      </c>
      <c r="H2764" s="132">
        <f>(F2764-G2764)/2*REFERENCE!$P$19</f>
        <v>0</v>
      </c>
      <c r="I2764">
        <f>(FINTERP('STAGE-STORAGE'!$D$4:$D$54,'STAGE-STORAGE'!$A$4:$A$54,H2764))</f>
        <v>0</v>
      </c>
    </row>
    <row r="2765" spans="1:9" x14ac:dyDescent="0.25">
      <c r="A2765">
        <v>2762</v>
      </c>
      <c r="B2765" s="132">
        <f t="shared" si="175"/>
        <v>460.16666666666663</v>
      </c>
      <c r="C2765" s="162">
        <f>IF(B2765&lt;(MAX(USER_INPUT!$J$14:$J$2000)),FINTERP(USER_INPUT!$J$14:$J$2000,USER_INPUT!$K$14:$K$2000,HYDROGRAPH!B2765),0)</f>
        <v>0</v>
      </c>
      <c r="D2765" s="132">
        <f t="shared" si="174"/>
        <v>0</v>
      </c>
      <c r="E2765" s="162">
        <f t="shared" si="176"/>
        <v>0</v>
      </c>
      <c r="F2765" s="162">
        <f t="shared" si="177"/>
        <v>0</v>
      </c>
      <c r="G2765" s="162">
        <f>FINTERP(REFERENCE!$W$17:$W$67,REFERENCE!$V$17:$V$67,HYDROGRAPH!F2765)</f>
        <v>0</v>
      </c>
      <c r="H2765" s="132">
        <f>(F2765-G2765)/2*REFERENCE!$P$19</f>
        <v>0</v>
      </c>
      <c r="I2765">
        <f>(FINTERP('STAGE-STORAGE'!$D$4:$D$54,'STAGE-STORAGE'!$A$4:$A$54,H2765))</f>
        <v>0</v>
      </c>
    </row>
    <row r="2766" spans="1:9" x14ac:dyDescent="0.25">
      <c r="A2766">
        <v>2763</v>
      </c>
      <c r="B2766" s="132">
        <f t="shared" si="175"/>
        <v>460.33333333333331</v>
      </c>
      <c r="C2766" s="162">
        <f>IF(B2766&lt;(MAX(USER_INPUT!$J$14:$J$2000)),FINTERP(USER_INPUT!$J$14:$J$2000,USER_INPUT!$K$14:$K$2000,HYDROGRAPH!B2766),0)</f>
        <v>0</v>
      </c>
      <c r="D2766" s="132">
        <f t="shared" si="174"/>
        <v>0</v>
      </c>
      <c r="E2766" s="162">
        <f t="shared" si="176"/>
        <v>0</v>
      </c>
      <c r="F2766" s="162">
        <f t="shared" si="177"/>
        <v>0</v>
      </c>
      <c r="G2766" s="162">
        <f>FINTERP(REFERENCE!$W$17:$W$67,REFERENCE!$V$17:$V$67,HYDROGRAPH!F2766)</f>
        <v>0</v>
      </c>
      <c r="H2766" s="132">
        <f>(F2766-G2766)/2*REFERENCE!$P$19</f>
        <v>0</v>
      </c>
      <c r="I2766">
        <f>(FINTERP('STAGE-STORAGE'!$D$4:$D$54,'STAGE-STORAGE'!$A$4:$A$54,H2766))</f>
        <v>0</v>
      </c>
    </row>
    <row r="2767" spans="1:9" x14ac:dyDescent="0.25">
      <c r="A2767">
        <v>2764</v>
      </c>
      <c r="B2767" s="132">
        <f t="shared" si="175"/>
        <v>460.5</v>
      </c>
      <c r="C2767" s="162">
        <f>IF(B2767&lt;(MAX(USER_INPUT!$J$14:$J$2000)),FINTERP(USER_INPUT!$J$14:$J$2000,USER_INPUT!$K$14:$K$2000,HYDROGRAPH!B2767),0)</f>
        <v>0</v>
      </c>
      <c r="D2767" s="132">
        <f t="shared" si="174"/>
        <v>0</v>
      </c>
      <c r="E2767" s="162">
        <f t="shared" si="176"/>
        <v>0</v>
      </c>
      <c r="F2767" s="162">
        <f t="shared" si="177"/>
        <v>0</v>
      </c>
      <c r="G2767" s="162">
        <f>FINTERP(REFERENCE!$W$17:$W$67,REFERENCE!$V$17:$V$67,HYDROGRAPH!F2767)</f>
        <v>0</v>
      </c>
      <c r="H2767" s="132">
        <f>(F2767-G2767)/2*REFERENCE!$P$19</f>
        <v>0</v>
      </c>
      <c r="I2767">
        <f>(FINTERP('STAGE-STORAGE'!$D$4:$D$54,'STAGE-STORAGE'!$A$4:$A$54,H2767))</f>
        <v>0</v>
      </c>
    </row>
    <row r="2768" spans="1:9" x14ac:dyDescent="0.25">
      <c r="A2768">
        <v>2765</v>
      </c>
      <c r="B2768" s="132">
        <f t="shared" si="175"/>
        <v>460.66666666666663</v>
      </c>
      <c r="C2768" s="162">
        <f>IF(B2768&lt;(MAX(USER_INPUT!$J$14:$J$2000)),FINTERP(USER_INPUT!$J$14:$J$2000,USER_INPUT!$K$14:$K$2000,HYDROGRAPH!B2768),0)</f>
        <v>0</v>
      </c>
      <c r="D2768" s="132">
        <f t="shared" si="174"/>
        <v>0</v>
      </c>
      <c r="E2768" s="162">
        <f t="shared" si="176"/>
        <v>0</v>
      </c>
      <c r="F2768" s="162">
        <f t="shared" si="177"/>
        <v>0</v>
      </c>
      <c r="G2768" s="162">
        <f>FINTERP(REFERENCE!$W$17:$W$67,REFERENCE!$V$17:$V$67,HYDROGRAPH!F2768)</f>
        <v>0</v>
      </c>
      <c r="H2768" s="132">
        <f>(F2768-G2768)/2*REFERENCE!$P$19</f>
        <v>0</v>
      </c>
      <c r="I2768">
        <f>(FINTERP('STAGE-STORAGE'!$D$4:$D$54,'STAGE-STORAGE'!$A$4:$A$54,H2768))</f>
        <v>0</v>
      </c>
    </row>
    <row r="2769" spans="1:9" x14ac:dyDescent="0.25">
      <c r="A2769">
        <v>2766</v>
      </c>
      <c r="B2769" s="132">
        <f t="shared" si="175"/>
        <v>460.83333333333331</v>
      </c>
      <c r="C2769" s="162">
        <f>IF(B2769&lt;(MAX(USER_INPUT!$J$14:$J$2000)),FINTERP(USER_INPUT!$J$14:$J$2000,USER_INPUT!$K$14:$K$2000,HYDROGRAPH!B2769),0)</f>
        <v>0</v>
      </c>
      <c r="D2769" s="132">
        <f t="shared" si="174"/>
        <v>0</v>
      </c>
      <c r="E2769" s="162">
        <f t="shared" si="176"/>
        <v>0</v>
      </c>
      <c r="F2769" s="162">
        <f t="shared" si="177"/>
        <v>0</v>
      </c>
      <c r="G2769" s="162">
        <f>FINTERP(REFERENCE!$W$17:$W$67,REFERENCE!$V$17:$V$67,HYDROGRAPH!F2769)</f>
        <v>0</v>
      </c>
      <c r="H2769" s="132">
        <f>(F2769-G2769)/2*REFERENCE!$P$19</f>
        <v>0</v>
      </c>
      <c r="I2769">
        <f>(FINTERP('STAGE-STORAGE'!$D$4:$D$54,'STAGE-STORAGE'!$A$4:$A$54,H2769))</f>
        <v>0</v>
      </c>
    </row>
    <row r="2770" spans="1:9" x14ac:dyDescent="0.25">
      <c r="A2770">
        <v>2767</v>
      </c>
      <c r="B2770" s="132">
        <f t="shared" si="175"/>
        <v>461</v>
      </c>
      <c r="C2770" s="162">
        <f>IF(B2770&lt;(MAX(USER_INPUT!$J$14:$J$2000)),FINTERP(USER_INPUT!$J$14:$J$2000,USER_INPUT!$K$14:$K$2000,HYDROGRAPH!B2770),0)</f>
        <v>0</v>
      </c>
      <c r="D2770" s="132">
        <f t="shared" si="174"/>
        <v>0</v>
      </c>
      <c r="E2770" s="162">
        <f t="shared" si="176"/>
        <v>0</v>
      </c>
      <c r="F2770" s="162">
        <f t="shared" si="177"/>
        <v>0</v>
      </c>
      <c r="G2770" s="162">
        <f>FINTERP(REFERENCE!$W$17:$W$67,REFERENCE!$V$17:$V$67,HYDROGRAPH!F2770)</f>
        <v>0</v>
      </c>
      <c r="H2770" s="132">
        <f>(F2770-G2770)/2*REFERENCE!$P$19</f>
        <v>0</v>
      </c>
      <c r="I2770">
        <f>(FINTERP('STAGE-STORAGE'!$D$4:$D$54,'STAGE-STORAGE'!$A$4:$A$54,H2770))</f>
        <v>0</v>
      </c>
    </row>
    <row r="2771" spans="1:9" x14ac:dyDescent="0.25">
      <c r="A2771">
        <v>2768</v>
      </c>
      <c r="B2771" s="132">
        <f t="shared" si="175"/>
        <v>461.16666666666663</v>
      </c>
      <c r="C2771" s="162">
        <f>IF(B2771&lt;(MAX(USER_INPUT!$J$14:$J$2000)),FINTERP(USER_INPUT!$J$14:$J$2000,USER_INPUT!$K$14:$K$2000,HYDROGRAPH!B2771),0)</f>
        <v>0</v>
      </c>
      <c r="D2771" s="132">
        <f t="shared" si="174"/>
        <v>0</v>
      </c>
      <c r="E2771" s="162">
        <f t="shared" si="176"/>
        <v>0</v>
      </c>
      <c r="F2771" s="162">
        <f t="shared" si="177"/>
        <v>0</v>
      </c>
      <c r="G2771" s="162">
        <f>FINTERP(REFERENCE!$W$17:$W$67,REFERENCE!$V$17:$V$67,HYDROGRAPH!F2771)</f>
        <v>0</v>
      </c>
      <c r="H2771" s="132">
        <f>(F2771-G2771)/2*REFERENCE!$P$19</f>
        <v>0</v>
      </c>
      <c r="I2771">
        <f>(FINTERP('STAGE-STORAGE'!$D$4:$D$54,'STAGE-STORAGE'!$A$4:$A$54,H2771))</f>
        <v>0</v>
      </c>
    </row>
    <row r="2772" spans="1:9" x14ac:dyDescent="0.25">
      <c r="A2772">
        <v>2769</v>
      </c>
      <c r="B2772" s="132">
        <f t="shared" si="175"/>
        <v>461.33333333333331</v>
      </c>
      <c r="C2772" s="162">
        <f>IF(B2772&lt;(MAX(USER_INPUT!$J$14:$J$2000)),FINTERP(USER_INPUT!$J$14:$J$2000,USER_INPUT!$K$14:$K$2000,HYDROGRAPH!B2772),0)</f>
        <v>0</v>
      </c>
      <c r="D2772" s="132">
        <f t="shared" si="174"/>
        <v>0</v>
      </c>
      <c r="E2772" s="162">
        <f t="shared" si="176"/>
        <v>0</v>
      </c>
      <c r="F2772" s="162">
        <f t="shared" si="177"/>
        <v>0</v>
      </c>
      <c r="G2772" s="162">
        <f>FINTERP(REFERENCE!$W$17:$W$67,REFERENCE!$V$17:$V$67,HYDROGRAPH!F2772)</f>
        <v>0</v>
      </c>
      <c r="H2772" s="132">
        <f>(F2772-G2772)/2*REFERENCE!$P$19</f>
        <v>0</v>
      </c>
      <c r="I2772">
        <f>(FINTERP('STAGE-STORAGE'!$D$4:$D$54,'STAGE-STORAGE'!$A$4:$A$54,H2772))</f>
        <v>0</v>
      </c>
    </row>
    <row r="2773" spans="1:9" x14ac:dyDescent="0.25">
      <c r="A2773">
        <v>2770</v>
      </c>
      <c r="B2773" s="132">
        <f t="shared" si="175"/>
        <v>461.5</v>
      </c>
      <c r="C2773" s="162">
        <f>IF(B2773&lt;(MAX(USER_INPUT!$J$14:$J$2000)),FINTERP(USER_INPUT!$J$14:$J$2000,USER_INPUT!$K$14:$K$2000,HYDROGRAPH!B2773),0)</f>
        <v>0</v>
      </c>
      <c r="D2773" s="132">
        <f t="shared" si="174"/>
        <v>0</v>
      </c>
      <c r="E2773" s="162">
        <f t="shared" si="176"/>
        <v>0</v>
      </c>
      <c r="F2773" s="162">
        <f t="shared" si="177"/>
        <v>0</v>
      </c>
      <c r="G2773" s="162">
        <f>FINTERP(REFERENCE!$W$17:$W$67,REFERENCE!$V$17:$V$67,HYDROGRAPH!F2773)</f>
        <v>0</v>
      </c>
      <c r="H2773" s="132">
        <f>(F2773-G2773)/2*REFERENCE!$P$19</f>
        <v>0</v>
      </c>
      <c r="I2773">
        <f>(FINTERP('STAGE-STORAGE'!$D$4:$D$54,'STAGE-STORAGE'!$A$4:$A$54,H2773))</f>
        <v>0</v>
      </c>
    </row>
    <row r="2774" spans="1:9" x14ac:dyDescent="0.25">
      <c r="A2774">
        <v>2771</v>
      </c>
      <c r="B2774" s="132">
        <f t="shared" si="175"/>
        <v>461.66666666666663</v>
      </c>
      <c r="C2774" s="162">
        <f>IF(B2774&lt;(MAX(USER_INPUT!$J$14:$J$2000)),FINTERP(USER_INPUT!$J$14:$J$2000,USER_INPUT!$K$14:$K$2000,HYDROGRAPH!B2774),0)</f>
        <v>0</v>
      </c>
      <c r="D2774" s="132">
        <f t="shared" si="174"/>
        <v>0</v>
      </c>
      <c r="E2774" s="162">
        <f t="shared" si="176"/>
        <v>0</v>
      </c>
      <c r="F2774" s="162">
        <f t="shared" si="177"/>
        <v>0</v>
      </c>
      <c r="G2774" s="162">
        <f>FINTERP(REFERENCE!$W$17:$W$67,REFERENCE!$V$17:$V$67,HYDROGRAPH!F2774)</f>
        <v>0</v>
      </c>
      <c r="H2774" s="132">
        <f>(F2774-G2774)/2*REFERENCE!$P$19</f>
        <v>0</v>
      </c>
      <c r="I2774">
        <f>(FINTERP('STAGE-STORAGE'!$D$4:$D$54,'STAGE-STORAGE'!$A$4:$A$54,H2774))</f>
        <v>0</v>
      </c>
    </row>
    <row r="2775" spans="1:9" x14ac:dyDescent="0.25">
      <c r="A2775">
        <v>2772</v>
      </c>
      <c r="B2775" s="132">
        <f t="shared" si="175"/>
        <v>461.83333333333331</v>
      </c>
      <c r="C2775" s="162">
        <f>IF(B2775&lt;(MAX(USER_INPUT!$J$14:$J$2000)),FINTERP(USER_INPUT!$J$14:$J$2000,USER_INPUT!$K$14:$K$2000,HYDROGRAPH!B2775),0)</f>
        <v>0</v>
      </c>
      <c r="D2775" s="132">
        <f t="shared" si="174"/>
        <v>0</v>
      </c>
      <c r="E2775" s="162">
        <f t="shared" si="176"/>
        <v>0</v>
      </c>
      <c r="F2775" s="162">
        <f t="shared" si="177"/>
        <v>0</v>
      </c>
      <c r="G2775" s="162">
        <f>FINTERP(REFERENCE!$W$17:$W$67,REFERENCE!$V$17:$V$67,HYDROGRAPH!F2775)</f>
        <v>0</v>
      </c>
      <c r="H2775" s="132">
        <f>(F2775-G2775)/2*REFERENCE!$P$19</f>
        <v>0</v>
      </c>
      <c r="I2775">
        <f>(FINTERP('STAGE-STORAGE'!$D$4:$D$54,'STAGE-STORAGE'!$A$4:$A$54,H2775))</f>
        <v>0</v>
      </c>
    </row>
    <row r="2776" spans="1:9" x14ac:dyDescent="0.25">
      <c r="A2776">
        <v>2773</v>
      </c>
      <c r="B2776" s="132">
        <f t="shared" si="175"/>
        <v>462</v>
      </c>
      <c r="C2776" s="162">
        <f>IF(B2776&lt;(MAX(USER_INPUT!$J$14:$J$2000)),FINTERP(USER_INPUT!$J$14:$J$2000,USER_INPUT!$K$14:$K$2000,HYDROGRAPH!B2776),0)</f>
        <v>0</v>
      </c>
      <c r="D2776" s="132">
        <f t="shared" si="174"/>
        <v>0</v>
      </c>
      <c r="E2776" s="162">
        <f t="shared" si="176"/>
        <v>0</v>
      </c>
      <c r="F2776" s="162">
        <f t="shared" si="177"/>
        <v>0</v>
      </c>
      <c r="G2776" s="162">
        <f>FINTERP(REFERENCE!$W$17:$W$67,REFERENCE!$V$17:$V$67,HYDROGRAPH!F2776)</f>
        <v>0</v>
      </c>
      <c r="H2776" s="132">
        <f>(F2776-G2776)/2*REFERENCE!$P$19</f>
        <v>0</v>
      </c>
      <c r="I2776">
        <f>(FINTERP('STAGE-STORAGE'!$D$4:$D$54,'STAGE-STORAGE'!$A$4:$A$54,H2776))</f>
        <v>0</v>
      </c>
    </row>
    <row r="2777" spans="1:9" x14ac:dyDescent="0.25">
      <c r="A2777">
        <v>2774</v>
      </c>
      <c r="B2777" s="132">
        <f t="shared" si="175"/>
        <v>462.16666666666663</v>
      </c>
      <c r="C2777" s="162">
        <f>IF(B2777&lt;(MAX(USER_INPUT!$J$14:$J$2000)),FINTERP(USER_INPUT!$J$14:$J$2000,USER_INPUT!$K$14:$K$2000,HYDROGRAPH!B2777),0)</f>
        <v>0</v>
      </c>
      <c r="D2777" s="132">
        <f t="shared" si="174"/>
        <v>0</v>
      </c>
      <c r="E2777" s="162">
        <f t="shared" si="176"/>
        <v>0</v>
      </c>
      <c r="F2777" s="162">
        <f t="shared" si="177"/>
        <v>0</v>
      </c>
      <c r="G2777" s="162">
        <f>FINTERP(REFERENCE!$W$17:$W$67,REFERENCE!$V$17:$V$67,HYDROGRAPH!F2777)</f>
        <v>0</v>
      </c>
      <c r="H2777" s="132">
        <f>(F2777-G2777)/2*REFERENCE!$P$19</f>
        <v>0</v>
      </c>
      <c r="I2777">
        <f>(FINTERP('STAGE-STORAGE'!$D$4:$D$54,'STAGE-STORAGE'!$A$4:$A$54,H2777))</f>
        <v>0</v>
      </c>
    </row>
    <row r="2778" spans="1:9" x14ac:dyDescent="0.25">
      <c r="A2778">
        <v>2775</v>
      </c>
      <c r="B2778" s="132">
        <f t="shared" si="175"/>
        <v>462.33333333333331</v>
      </c>
      <c r="C2778" s="162">
        <f>IF(B2778&lt;(MAX(USER_INPUT!$J$14:$J$2000)),FINTERP(USER_INPUT!$J$14:$J$2000,USER_INPUT!$K$14:$K$2000,HYDROGRAPH!B2778),0)</f>
        <v>0</v>
      </c>
      <c r="D2778" s="132">
        <f t="shared" si="174"/>
        <v>0</v>
      </c>
      <c r="E2778" s="162">
        <f t="shared" si="176"/>
        <v>0</v>
      </c>
      <c r="F2778" s="162">
        <f t="shared" si="177"/>
        <v>0</v>
      </c>
      <c r="G2778" s="162">
        <f>FINTERP(REFERENCE!$W$17:$W$67,REFERENCE!$V$17:$V$67,HYDROGRAPH!F2778)</f>
        <v>0</v>
      </c>
      <c r="H2778" s="132">
        <f>(F2778-G2778)/2*REFERENCE!$P$19</f>
        <v>0</v>
      </c>
      <c r="I2778">
        <f>(FINTERP('STAGE-STORAGE'!$D$4:$D$54,'STAGE-STORAGE'!$A$4:$A$54,H2778))</f>
        <v>0</v>
      </c>
    </row>
    <row r="2779" spans="1:9" x14ac:dyDescent="0.25">
      <c r="A2779">
        <v>2776</v>
      </c>
      <c r="B2779" s="132">
        <f t="shared" si="175"/>
        <v>462.5</v>
      </c>
      <c r="C2779" s="162">
        <f>IF(B2779&lt;(MAX(USER_INPUT!$J$14:$J$2000)),FINTERP(USER_INPUT!$J$14:$J$2000,USER_INPUT!$K$14:$K$2000,HYDROGRAPH!B2779),0)</f>
        <v>0</v>
      </c>
      <c r="D2779" s="132">
        <f t="shared" si="174"/>
        <v>0</v>
      </c>
      <c r="E2779" s="162">
        <f t="shared" si="176"/>
        <v>0</v>
      </c>
      <c r="F2779" s="162">
        <f t="shared" si="177"/>
        <v>0</v>
      </c>
      <c r="G2779" s="162">
        <f>FINTERP(REFERENCE!$W$17:$W$67,REFERENCE!$V$17:$V$67,HYDROGRAPH!F2779)</f>
        <v>0</v>
      </c>
      <c r="H2779" s="132">
        <f>(F2779-G2779)/2*REFERENCE!$P$19</f>
        <v>0</v>
      </c>
      <c r="I2779">
        <f>(FINTERP('STAGE-STORAGE'!$D$4:$D$54,'STAGE-STORAGE'!$A$4:$A$54,H2779))</f>
        <v>0</v>
      </c>
    </row>
    <row r="2780" spans="1:9" x14ac:dyDescent="0.25">
      <c r="A2780">
        <v>2777</v>
      </c>
      <c r="B2780" s="132">
        <f t="shared" si="175"/>
        <v>462.66666666666663</v>
      </c>
      <c r="C2780" s="162">
        <f>IF(B2780&lt;(MAX(USER_INPUT!$J$14:$J$2000)),FINTERP(USER_INPUT!$J$14:$J$2000,USER_INPUT!$K$14:$K$2000,HYDROGRAPH!B2780),0)</f>
        <v>0</v>
      </c>
      <c r="D2780" s="132">
        <f t="shared" si="174"/>
        <v>0</v>
      </c>
      <c r="E2780" s="162">
        <f t="shared" si="176"/>
        <v>0</v>
      </c>
      <c r="F2780" s="162">
        <f t="shared" si="177"/>
        <v>0</v>
      </c>
      <c r="G2780" s="162">
        <f>FINTERP(REFERENCE!$W$17:$W$67,REFERENCE!$V$17:$V$67,HYDROGRAPH!F2780)</f>
        <v>0</v>
      </c>
      <c r="H2780" s="132">
        <f>(F2780-G2780)/2*REFERENCE!$P$19</f>
        <v>0</v>
      </c>
      <c r="I2780">
        <f>(FINTERP('STAGE-STORAGE'!$D$4:$D$54,'STAGE-STORAGE'!$A$4:$A$54,H2780))</f>
        <v>0</v>
      </c>
    </row>
    <row r="2781" spans="1:9" x14ac:dyDescent="0.25">
      <c r="A2781">
        <v>2778</v>
      </c>
      <c r="B2781" s="132">
        <f t="shared" si="175"/>
        <v>462.83333333333331</v>
      </c>
      <c r="C2781" s="162">
        <f>IF(B2781&lt;(MAX(USER_INPUT!$J$14:$J$2000)),FINTERP(USER_INPUT!$J$14:$J$2000,USER_INPUT!$K$14:$K$2000,HYDROGRAPH!B2781),0)</f>
        <v>0</v>
      </c>
      <c r="D2781" s="132">
        <f t="shared" si="174"/>
        <v>0</v>
      </c>
      <c r="E2781" s="162">
        <f t="shared" si="176"/>
        <v>0</v>
      </c>
      <c r="F2781" s="162">
        <f t="shared" si="177"/>
        <v>0</v>
      </c>
      <c r="G2781" s="162">
        <f>FINTERP(REFERENCE!$W$17:$W$67,REFERENCE!$V$17:$V$67,HYDROGRAPH!F2781)</f>
        <v>0</v>
      </c>
      <c r="H2781" s="132">
        <f>(F2781-G2781)/2*REFERENCE!$P$19</f>
        <v>0</v>
      </c>
      <c r="I2781">
        <f>(FINTERP('STAGE-STORAGE'!$D$4:$D$54,'STAGE-STORAGE'!$A$4:$A$54,H2781))</f>
        <v>0</v>
      </c>
    </row>
    <row r="2782" spans="1:9" x14ac:dyDescent="0.25">
      <c r="A2782">
        <v>2779</v>
      </c>
      <c r="B2782" s="132">
        <f t="shared" si="175"/>
        <v>463</v>
      </c>
      <c r="C2782" s="162">
        <f>IF(B2782&lt;(MAX(USER_INPUT!$J$14:$J$2000)),FINTERP(USER_INPUT!$J$14:$J$2000,USER_INPUT!$K$14:$K$2000,HYDROGRAPH!B2782),0)</f>
        <v>0</v>
      </c>
      <c r="D2782" s="132">
        <f t="shared" si="174"/>
        <v>0</v>
      </c>
      <c r="E2782" s="162">
        <f t="shared" si="176"/>
        <v>0</v>
      </c>
      <c r="F2782" s="162">
        <f t="shared" si="177"/>
        <v>0</v>
      </c>
      <c r="G2782" s="162">
        <f>FINTERP(REFERENCE!$W$17:$W$67,REFERENCE!$V$17:$V$67,HYDROGRAPH!F2782)</f>
        <v>0</v>
      </c>
      <c r="H2782" s="132">
        <f>(F2782-G2782)/2*REFERENCE!$P$19</f>
        <v>0</v>
      </c>
      <c r="I2782">
        <f>(FINTERP('STAGE-STORAGE'!$D$4:$D$54,'STAGE-STORAGE'!$A$4:$A$54,H2782))</f>
        <v>0</v>
      </c>
    </row>
    <row r="2783" spans="1:9" x14ac:dyDescent="0.25">
      <c r="A2783">
        <v>2780</v>
      </c>
      <c r="B2783" s="132">
        <f t="shared" si="175"/>
        <v>463.16666666666663</v>
      </c>
      <c r="C2783" s="162">
        <f>IF(B2783&lt;(MAX(USER_INPUT!$J$14:$J$2000)),FINTERP(USER_INPUT!$J$14:$J$2000,USER_INPUT!$K$14:$K$2000,HYDROGRAPH!B2783),0)</f>
        <v>0</v>
      </c>
      <c r="D2783" s="132">
        <f t="shared" si="174"/>
        <v>0</v>
      </c>
      <c r="E2783" s="162">
        <f t="shared" si="176"/>
        <v>0</v>
      </c>
      <c r="F2783" s="162">
        <f t="shared" si="177"/>
        <v>0</v>
      </c>
      <c r="G2783" s="162">
        <f>FINTERP(REFERENCE!$W$17:$W$67,REFERENCE!$V$17:$V$67,HYDROGRAPH!F2783)</f>
        <v>0</v>
      </c>
      <c r="H2783" s="132">
        <f>(F2783-G2783)/2*REFERENCE!$P$19</f>
        <v>0</v>
      </c>
      <c r="I2783">
        <f>(FINTERP('STAGE-STORAGE'!$D$4:$D$54,'STAGE-STORAGE'!$A$4:$A$54,H2783))</f>
        <v>0</v>
      </c>
    </row>
    <row r="2784" spans="1:9" x14ac:dyDescent="0.25">
      <c r="A2784">
        <v>2781</v>
      </c>
      <c r="B2784" s="132">
        <f t="shared" si="175"/>
        <v>463.33333333333331</v>
      </c>
      <c r="C2784" s="162">
        <f>IF(B2784&lt;(MAX(USER_INPUT!$J$14:$J$2000)),FINTERP(USER_INPUT!$J$14:$J$2000,USER_INPUT!$K$14:$K$2000,HYDROGRAPH!B2784),0)</f>
        <v>0</v>
      </c>
      <c r="D2784" s="132">
        <f t="shared" si="174"/>
        <v>0</v>
      </c>
      <c r="E2784" s="162">
        <f t="shared" si="176"/>
        <v>0</v>
      </c>
      <c r="F2784" s="162">
        <f t="shared" si="177"/>
        <v>0</v>
      </c>
      <c r="G2784" s="162">
        <f>FINTERP(REFERENCE!$W$17:$W$67,REFERENCE!$V$17:$V$67,HYDROGRAPH!F2784)</f>
        <v>0</v>
      </c>
      <c r="H2784" s="132">
        <f>(F2784-G2784)/2*REFERENCE!$P$19</f>
        <v>0</v>
      </c>
      <c r="I2784">
        <f>(FINTERP('STAGE-STORAGE'!$D$4:$D$54,'STAGE-STORAGE'!$A$4:$A$54,H2784))</f>
        <v>0</v>
      </c>
    </row>
    <row r="2785" spans="1:9" x14ac:dyDescent="0.25">
      <c r="A2785">
        <v>2782</v>
      </c>
      <c r="B2785" s="132">
        <f t="shared" si="175"/>
        <v>463.5</v>
      </c>
      <c r="C2785" s="162">
        <f>IF(B2785&lt;(MAX(USER_INPUT!$J$14:$J$2000)),FINTERP(USER_INPUT!$J$14:$J$2000,USER_INPUT!$K$14:$K$2000,HYDROGRAPH!B2785),0)</f>
        <v>0</v>
      </c>
      <c r="D2785" s="132">
        <f t="shared" si="174"/>
        <v>0</v>
      </c>
      <c r="E2785" s="162">
        <f t="shared" si="176"/>
        <v>0</v>
      </c>
      <c r="F2785" s="162">
        <f t="shared" si="177"/>
        <v>0</v>
      </c>
      <c r="G2785" s="162">
        <f>FINTERP(REFERENCE!$W$17:$W$67,REFERENCE!$V$17:$V$67,HYDROGRAPH!F2785)</f>
        <v>0</v>
      </c>
      <c r="H2785" s="132">
        <f>(F2785-G2785)/2*REFERENCE!$P$19</f>
        <v>0</v>
      </c>
      <c r="I2785">
        <f>(FINTERP('STAGE-STORAGE'!$D$4:$D$54,'STAGE-STORAGE'!$A$4:$A$54,H2785))</f>
        <v>0</v>
      </c>
    </row>
    <row r="2786" spans="1:9" x14ac:dyDescent="0.25">
      <c r="A2786">
        <v>2783</v>
      </c>
      <c r="B2786" s="132">
        <f t="shared" si="175"/>
        <v>463.66666666666663</v>
      </c>
      <c r="C2786" s="162">
        <f>IF(B2786&lt;(MAX(USER_INPUT!$J$14:$J$2000)),FINTERP(USER_INPUT!$J$14:$J$2000,USER_INPUT!$K$14:$K$2000,HYDROGRAPH!B2786),0)</f>
        <v>0</v>
      </c>
      <c r="D2786" s="132">
        <f t="shared" si="174"/>
        <v>0</v>
      </c>
      <c r="E2786" s="162">
        <f t="shared" si="176"/>
        <v>0</v>
      </c>
      <c r="F2786" s="162">
        <f t="shared" si="177"/>
        <v>0</v>
      </c>
      <c r="G2786" s="162">
        <f>FINTERP(REFERENCE!$W$17:$W$67,REFERENCE!$V$17:$V$67,HYDROGRAPH!F2786)</f>
        <v>0</v>
      </c>
      <c r="H2786" s="132">
        <f>(F2786-G2786)/2*REFERENCE!$P$19</f>
        <v>0</v>
      </c>
      <c r="I2786">
        <f>(FINTERP('STAGE-STORAGE'!$D$4:$D$54,'STAGE-STORAGE'!$A$4:$A$54,H2786))</f>
        <v>0</v>
      </c>
    </row>
    <row r="2787" spans="1:9" x14ac:dyDescent="0.25">
      <c r="A2787">
        <v>2784</v>
      </c>
      <c r="B2787" s="132">
        <f t="shared" si="175"/>
        <v>463.83333333333331</v>
      </c>
      <c r="C2787" s="162">
        <f>IF(B2787&lt;(MAX(USER_INPUT!$J$14:$J$2000)),FINTERP(USER_INPUT!$J$14:$J$2000,USER_INPUT!$K$14:$K$2000,HYDROGRAPH!B2787),0)</f>
        <v>0</v>
      </c>
      <c r="D2787" s="132">
        <f t="shared" si="174"/>
        <v>0</v>
      </c>
      <c r="E2787" s="162">
        <f t="shared" si="176"/>
        <v>0</v>
      </c>
      <c r="F2787" s="162">
        <f t="shared" si="177"/>
        <v>0</v>
      </c>
      <c r="G2787" s="162">
        <f>FINTERP(REFERENCE!$W$17:$W$67,REFERENCE!$V$17:$V$67,HYDROGRAPH!F2787)</f>
        <v>0</v>
      </c>
      <c r="H2787" s="132">
        <f>(F2787-G2787)/2*REFERENCE!$P$19</f>
        <v>0</v>
      </c>
      <c r="I2787">
        <f>(FINTERP('STAGE-STORAGE'!$D$4:$D$54,'STAGE-STORAGE'!$A$4:$A$54,H2787))</f>
        <v>0</v>
      </c>
    </row>
    <row r="2788" spans="1:9" x14ac:dyDescent="0.25">
      <c r="A2788">
        <v>2785</v>
      </c>
      <c r="B2788" s="132">
        <f t="shared" si="175"/>
        <v>464</v>
      </c>
      <c r="C2788" s="162">
        <f>IF(B2788&lt;(MAX(USER_INPUT!$J$14:$J$2000)),FINTERP(USER_INPUT!$J$14:$J$2000,USER_INPUT!$K$14:$K$2000,HYDROGRAPH!B2788),0)</f>
        <v>0</v>
      </c>
      <c r="D2788" s="132">
        <f t="shared" si="174"/>
        <v>0</v>
      </c>
      <c r="E2788" s="162">
        <f t="shared" si="176"/>
        <v>0</v>
      </c>
      <c r="F2788" s="162">
        <f t="shared" si="177"/>
        <v>0</v>
      </c>
      <c r="G2788" s="162">
        <f>FINTERP(REFERENCE!$W$17:$W$67,REFERENCE!$V$17:$V$67,HYDROGRAPH!F2788)</f>
        <v>0</v>
      </c>
      <c r="H2788" s="132">
        <f>(F2788-G2788)/2*REFERENCE!$P$19</f>
        <v>0</v>
      </c>
      <c r="I2788">
        <f>(FINTERP('STAGE-STORAGE'!$D$4:$D$54,'STAGE-STORAGE'!$A$4:$A$54,H2788))</f>
        <v>0</v>
      </c>
    </row>
    <row r="2789" spans="1:9" x14ac:dyDescent="0.25">
      <c r="A2789">
        <v>2786</v>
      </c>
      <c r="B2789" s="132">
        <f t="shared" si="175"/>
        <v>464.16666666666663</v>
      </c>
      <c r="C2789" s="162">
        <f>IF(B2789&lt;(MAX(USER_INPUT!$J$14:$J$2000)),FINTERP(USER_INPUT!$J$14:$J$2000,USER_INPUT!$K$14:$K$2000,HYDROGRAPH!B2789),0)</f>
        <v>0</v>
      </c>
      <c r="D2789" s="132">
        <f t="shared" si="174"/>
        <v>0</v>
      </c>
      <c r="E2789" s="162">
        <f t="shared" si="176"/>
        <v>0</v>
      </c>
      <c r="F2789" s="162">
        <f t="shared" si="177"/>
        <v>0</v>
      </c>
      <c r="G2789" s="162">
        <f>FINTERP(REFERENCE!$W$17:$W$67,REFERENCE!$V$17:$V$67,HYDROGRAPH!F2789)</f>
        <v>0</v>
      </c>
      <c r="H2789" s="132">
        <f>(F2789-G2789)/2*REFERENCE!$P$19</f>
        <v>0</v>
      </c>
      <c r="I2789">
        <f>(FINTERP('STAGE-STORAGE'!$D$4:$D$54,'STAGE-STORAGE'!$A$4:$A$54,H2789))</f>
        <v>0</v>
      </c>
    </row>
    <row r="2790" spans="1:9" x14ac:dyDescent="0.25">
      <c r="A2790">
        <v>2787</v>
      </c>
      <c r="B2790" s="132">
        <f t="shared" si="175"/>
        <v>464.33333333333331</v>
      </c>
      <c r="C2790" s="162">
        <f>IF(B2790&lt;(MAX(USER_INPUT!$J$14:$J$2000)),FINTERP(USER_INPUT!$J$14:$J$2000,USER_INPUT!$K$14:$K$2000,HYDROGRAPH!B2790),0)</f>
        <v>0</v>
      </c>
      <c r="D2790" s="132">
        <f t="shared" si="174"/>
        <v>0</v>
      </c>
      <c r="E2790" s="162">
        <f t="shared" si="176"/>
        <v>0</v>
      </c>
      <c r="F2790" s="162">
        <f t="shared" si="177"/>
        <v>0</v>
      </c>
      <c r="G2790" s="162">
        <f>FINTERP(REFERENCE!$W$17:$W$67,REFERENCE!$V$17:$V$67,HYDROGRAPH!F2790)</f>
        <v>0</v>
      </c>
      <c r="H2790" s="132">
        <f>(F2790-G2790)/2*REFERENCE!$P$19</f>
        <v>0</v>
      </c>
      <c r="I2790">
        <f>(FINTERP('STAGE-STORAGE'!$D$4:$D$54,'STAGE-STORAGE'!$A$4:$A$54,H2790))</f>
        <v>0</v>
      </c>
    </row>
    <row r="2791" spans="1:9" x14ac:dyDescent="0.25">
      <c r="A2791">
        <v>2788</v>
      </c>
      <c r="B2791" s="132">
        <f t="shared" si="175"/>
        <v>464.5</v>
      </c>
      <c r="C2791" s="162">
        <f>IF(B2791&lt;(MAX(USER_INPUT!$J$14:$J$2000)),FINTERP(USER_INPUT!$J$14:$J$2000,USER_INPUT!$K$14:$K$2000,HYDROGRAPH!B2791),0)</f>
        <v>0</v>
      </c>
      <c r="D2791" s="132">
        <f t="shared" si="174"/>
        <v>0</v>
      </c>
      <c r="E2791" s="162">
        <f t="shared" si="176"/>
        <v>0</v>
      </c>
      <c r="F2791" s="162">
        <f t="shared" si="177"/>
        <v>0</v>
      </c>
      <c r="G2791" s="162">
        <f>FINTERP(REFERENCE!$W$17:$W$67,REFERENCE!$V$17:$V$67,HYDROGRAPH!F2791)</f>
        <v>0</v>
      </c>
      <c r="H2791" s="132">
        <f>(F2791-G2791)/2*REFERENCE!$P$19</f>
        <v>0</v>
      </c>
      <c r="I2791">
        <f>(FINTERP('STAGE-STORAGE'!$D$4:$D$54,'STAGE-STORAGE'!$A$4:$A$54,H2791))</f>
        <v>0</v>
      </c>
    </row>
    <row r="2792" spans="1:9" x14ac:dyDescent="0.25">
      <c r="A2792">
        <v>2789</v>
      </c>
      <c r="B2792" s="132">
        <f t="shared" si="175"/>
        <v>464.66666666666663</v>
      </c>
      <c r="C2792" s="162">
        <f>IF(B2792&lt;(MAX(USER_INPUT!$J$14:$J$2000)),FINTERP(USER_INPUT!$J$14:$J$2000,USER_INPUT!$K$14:$K$2000,HYDROGRAPH!B2792),0)</f>
        <v>0</v>
      </c>
      <c r="D2792" s="132">
        <f t="shared" si="174"/>
        <v>0</v>
      </c>
      <c r="E2792" s="162">
        <f t="shared" si="176"/>
        <v>0</v>
      </c>
      <c r="F2792" s="162">
        <f t="shared" si="177"/>
        <v>0</v>
      </c>
      <c r="G2792" s="162">
        <f>FINTERP(REFERENCE!$W$17:$W$67,REFERENCE!$V$17:$V$67,HYDROGRAPH!F2792)</f>
        <v>0</v>
      </c>
      <c r="H2792" s="132">
        <f>(F2792-G2792)/2*REFERENCE!$P$19</f>
        <v>0</v>
      </c>
      <c r="I2792">
        <f>(FINTERP('STAGE-STORAGE'!$D$4:$D$54,'STAGE-STORAGE'!$A$4:$A$54,H2792))</f>
        <v>0</v>
      </c>
    </row>
    <row r="2793" spans="1:9" x14ac:dyDescent="0.25">
      <c r="A2793">
        <v>2790</v>
      </c>
      <c r="B2793" s="132">
        <f t="shared" si="175"/>
        <v>464.83333333333331</v>
      </c>
      <c r="C2793" s="162">
        <f>IF(B2793&lt;(MAX(USER_INPUT!$J$14:$J$2000)),FINTERP(USER_INPUT!$J$14:$J$2000,USER_INPUT!$K$14:$K$2000,HYDROGRAPH!B2793),0)</f>
        <v>0</v>
      </c>
      <c r="D2793" s="132">
        <f t="shared" si="174"/>
        <v>0</v>
      </c>
      <c r="E2793" s="162">
        <f t="shared" si="176"/>
        <v>0</v>
      </c>
      <c r="F2793" s="162">
        <f t="shared" si="177"/>
        <v>0</v>
      </c>
      <c r="G2793" s="162">
        <f>FINTERP(REFERENCE!$W$17:$W$67,REFERENCE!$V$17:$V$67,HYDROGRAPH!F2793)</f>
        <v>0</v>
      </c>
      <c r="H2793" s="132">
        <f>(F2793-G2793)/2*REFERENCE!$P$19</f>
        <v>0</v>
      </c>
      <c r="I2793">
        <f>(FINTERP('STAGE-STORAGE'!$D$4:$D$54,'STAGE-STORAGE'!$A$4:$A$54,H2793))</f>
        <v>0</v>
      </c>
    </row>
    <row r="2794" spans="1:9" x14ac:dyDescent="0.25">
      <c r="A2794">
        <v>2791</v>
      </c>
      <c r="B2794" s="132">
        <f t="shared" si="175"/>
        <v>465</v>
      </c>
      <c r="C2794" s="162">
        <f>IF(B2794&lt;(MAX(USER_INPUT!$J$14:$J$2000)),FINTERP(USER_INPUT!$J$14:$J$2000,USER_INPUT!$K$14:$K$2000,HYDROGRAPH!B2794),0)</f>
        <v>0</v>
      </c>
      <c r="D2794" s="132">
        <f t="shared" si="174"/>
        <v>0</v>
      </c>
      <c r="E2794" s="162">
        <f t="shared" si="176"/>
        <v>0</v>
      </c>
      <c r="F2794" s="162">
        <f t="shared" si="177"/>
        <v>0</v>
      </c>
      <c r="G2794" s="162">
        <f>FINTERP(REFERENCE!$W$17:$W$67,REFERENCE!$V$17:$V$67,HYDROGRAPH!F2794)</f>
        <v>0</v>
      </c>
      <c r="H2794" s="132">
        <f>(F2794-G2794)/2*REFERENCE!$P$19</f>
        <v>0</v>
      </c>
      <c r="I2794">
        <f>(FINTERP('STAGE-STORAGE'!$D$4:$D$54,'STAGE-STORAGE'!$A$4:$A$54,H2794))</f>
        <v>0</v>
      </c>
    </row>
    <row r="2795" spans="1:9" x14ac:dyDescent="0.25">
      <c r="A2795">
        <v>2792</v>
      </c>
      <c r="B2795" s="132">
        <f t="shared" si="175"/>
        <v>465.16666666666663</v>
      </c>
      <c r="C2795" s="162">
        <f>IF(B2795&lt;(MAX(USER_INPUT!$J$14:$J$2000)),FINTERP(USER_INPUT!$J$14:$J$2000,USER_INPUT!$K$14:$K$2000,HYDROGRAPH!B2795),0)</f>
        <v>0</v>
      </c>
      <c r="D2795" s="132">
        <f t="shared" si="174"/>
        <v>0</v>
      </c>
      <c r="E2795" s="162">
        <f t="shared" si="176"/>
        <v>0</v>
      </c>
      <c r="F2795" s="162">
        <f t="shared" si="177"/>
        <v>0</v>
      </c>
      <c r="G2795" s="162">
        <f>FINTERP(REFERENCE!$W$17:$W$67,REFERENCE!$V$17:$V$67,HYDROGRAPH!F2795)</f>
        <v>0</v>
      </c>
      <c r="H2795" s="132">
        <f>(F2795-G2795)/2*REFERENCE!$P$19</f>
        <v>0</v>
      </c>
      <c r="I2795">
        <f>(FINTERP('STAGE-STORAGE'!$D$4:$D$54,'STAGE-STORAGE'!$A$4:$A$54,H2795))</f>
        <v>0</v>
      </c>
    </row>
    <row r="2796" spans="1:9" x14ac:dyDescent="0.25">
      <c r="A2796">
        <v>2793</v>
      </c>
      <c r="B2796" s="132">
        <f t="shared" si="175"/>
        <v>465.33333333333331</v>
      </c>
      <c r="C2796" s="162">
        <f>IF(B2796&lt;(MAX(USER_INPUT!$J$14:$J$2000)),FINTERP(USER_INPUT!$J$14:$J$2000,USER_INPUT!$K$14:$K$2000,HYDROGRAPH!B2796),0)</f>
        <v>0</v>
      </c>
      <c r="D2796" s="132">
        <f t="shared" si="174"/>
        <v>0</v>
      </c>
      <c r="E2796" s="162">
        <f t="shared" si="176"/>
        <v>0</v>
      </c>
      <c r="F2796" s="162">
        <f t="shared" si="177"/>
        <v>0</v>
      </c>
      <c r="G2796" s="162">
        <f>FINTERP(REFERENCE!$W$17:$W$67,REFERENCE!$V$17:$V$67,HYDROGRAPH!F2796)</f>
        <v>0</v>
      </c>
      <c r="H2796" s="132">
        <f>(F2796-G2796)/2*REFERENCE!$P$19</f>
        <v>0</v>
      </c>
      <c r="I2796">
        <f>(FINTERP('STAGE-STORAGE'!$D$4:$D$54,'STAGE-STORAGE'!$A$4:$A$54,H2796))</f>
        <v>0</v>
      </c>
    </row>
    <row r="2797" spans="1:9" x14ac:dyDescent="0.25">
      <c r="A2797">
        <v>2794</v>
      </c>
      <c r="B2797" s="132">
        <f t="shared" si="175"/>
        <v>465.5</v>
      </c>
      <c r="C2797" s="162">
        <f>IF(B2797&lt;(MAX(USER_INPUT!$J$14:$J$2000)),FINTERP(USER_INPUT!$J$14:$J$2000,USER_INPUT!$K$14:$K$2000,HYDROGRAPH!B2797),0)</f>
        <v>0</v>
      </c>
      <c r="D2797" s="132">
        <f t="shared" si="174"/>
        <v>0</v>
      </c>
      <c r="E2797" s="162">
        <f t="shared" si="176"/>
        <v>0</v>
      </c>
      <c r="F2797" s="162">
        <f t="shared" si="177"/>
        <v>0</v>
      </c>
      <c r="G2797" s="162">
        <f>FINTERP(REFERENCE!$W$17:$W$67,REFERENCE!$V$17:$V$67,HYDROGRAPH!F2797)</f>
        <v>0</v>
      </c>
      <c r="H2797" s="132">
        <f>(F2797-G2797)/2*REFERENCE!$P$19</f>
        <v>0</v>
      </c>
      <c r="I2797">
        <f>(FINTERP('STAGE-STORAGE'!$D$4:$D$54,'STAGE-STORAGE'!$A$4:$A$54,H2797))</f>
        <v>0</v>
      </c>
    </row>
    <row r="2798" spans="1:9" x14ac:dyDescent="0.25">
      <c r="A2798">
        <v>2795</v>
      </c>
      <c r="B2798" s="132">
        <f t="shared" si="175"/>
        <v>465.66666666666663</v>
      </c>
      <c r="C2798" s="162">
        <f>IF(B2798&lt;(MAX(USER_INPUT!$J$14:$J$2000)),FINTERP(USER_INPUT!$J$14:$J$2000,USER_INPUT!$K$14:$K$2000,HYDROGRAPH!B2798),0)</f>
        <v>0</v>
      </c>
      <c r="D2798" s="132">
        <f t="shared" si="174"/>
        <v>0</v>
      </c>
      <c r="E2798" s="162">
        <f t="shared" si="176"/>
        <v>0</v>
      </c>
      <c r="F2798" s="162">
        <f t="shared" si="177"/>
        <v>0</v>
      </c>
      <c r="G2798" s="162">
        <f>FINTERP(REFERENCE!$W$17:$W$67,REFERENCE!$V$17:$V$67,HYDROGRAPH!F2798)</f>
        <v>0</v>
      </c>
      <c r="H2798" s="132">
        <f>(F2798-G2798)/2*REFERENCE!$P$19</f>
        <v>0</v>
      </c>
      <c r="I2798">
        <f>(FINTERP('STAGE-STORAGE'!$D$4:$D$54,'STAGE-STORAGE'!$A$4:$A$54,H2798))</f>
        <v>0</v>
      </c>
    </row>
    <row r="2799" spans="1:9" x14ac:dyDescent="0.25">
      <c r="A2799">
        <v>2796</v>
      </c>
      <c r="B2799" s="132">
        <f t="shared" si="175"/>
        <v>465.83333333333331</v>
      </c>
      <c r="C2799" s="162">
        <f>IF(B2799&lt;(MAX(USER_INPUT!$J$14:$J$2000)),FINTERP(USER_INPUT!$J$14:$J$2000,USER_INPUT!$K$14:$K$2000,HYDROGRAPH!B2799),0)</f>
        <v>0</v>
      </c>
      <c r="D2799" s="132">
        <f t="shared" si="174"/>
        <v>0</v>
      </c>
      <c r="E2799" s="162">
        <f t="shared" si="176"/>
        <v>0</v>
      </c>
      <c r="F2799" s="162">
        <f t="shared" si="177"/>
        <v>0</v>
      </c>
      <c r="G2799" s="162">
        <f>FINTERP(REFERENCE!$W$17:$W$67,REFERENCE!$V$17:$V$67,HYDROGRAPH!F2799)</f>
        <v>0</v>
      </c>
      <c r="H2799" s="132">
        <f>(F2799-G2799)/2*REFERENCE!$P$19</f>
        <v>0</v>
      </c>
      <c r="I2799">
        <f>(FINTERP('STAGE-STORAGE'!$D$4:$D$54,'STAGE-STORAGE'!$A$4:$A$54,H2799))</f>
        <v>0</v>
      </c>
    </row>
    <row r="2800" spans="1:9" x14ac:dyDescent="0.25">
      <c r="A2800">
        <v>2797</v>
      </c>
      <c r="B2800" s="132">
        <f t="shared" si="175"/>
        <v>466</v>
      </c>
      <c r="C2800" s="162">
        <f>IF(B2800&lt;(MAX(USER_INPUT!$J$14:$J$2000)),FINTERP(USER_INPUT!$J$14:$J$2000,USER_INPUT!$K$14:$K$2000,HYDROGRAPH!B2800),0)</f>
        <v>0</v>
      </c>
      <c r="D2800" s="132">
        <f t="shared" si="174"/>
        <v>0</v>
      </c>
      <c r="E2800" s="162">
        <f t="shared" si="176"/>
        <v>0</v>
      </c>
      <c r="F2800" s="162">
        <f t="shared" si="177"/>
        <v>0</v>
      </c>
      <c r="G2800" s="162">
        <f>FINTERP(REFERENCE!$W$17:$W$67,REFERENCE!$V$17:$V$67,HYDROGRAPH!F2800)</f>
        <v>0</v>
      </c>
      <c r="H2800" s="132">
        <f>(F2800-G2800)/2*REFERENCE!$P$19</f>
        <v>0</v>
      </c>
      <c r="I2800">
        <f>(FINTERP('STAGE-STORAGE'!$D$4:$D$54,'STAGE-STORAGE'!$A$4:$A$54,H2800))</f>
        <v>0</v>
      </c>
    </row>
    <row r="2801" spans="1:9" x14ac:dyDescent="0.25">
      <c r="A2801">
        <v>2798</v>
      </c>
      <c r="B2801" s="132">
        <f t="shared" si="175"/>
        <v>466.16666666666663</v>
      </c>
      <c r="C2801" s="162">
        <f>IF(B2801&lt;(MAX(USER_INPUT!$J$14:$J$2000)),FINTERP(USER_INPUT!$J$14:$J$2000,USER_INPUT!$K$14:$K$2000,HYDROGRAPH!B2801),0)</f>
        <v>0</v>
      </c>
      <c r="D2801" s="132">
        <f t="shared" si="174"/>
        <v>0</v>
      </c>
      <c r="E2801" s="162">
        <f t="shared" si="176"/>
        <v>0</v>
      </c>
      <c r="F2801" s="162">
        <f t="shared" si="177"/>
        <v>0</v>
      </c>
      <c r="G2801" s="162">
        <f>FINTERP(REFERENCE!$W$17:$W$67,REFERENCE!$V$17:$V$67,HYDROGRAPH!F2801)</f>
        <v>0</v>
      </c>
      <c r="H2801" s="132">
        <f>(F2801-G2801)/2*REFERENCE!$P$19</f>
        <v>0</v>
      </c>
      <c r="I2801">
        <f>(FINTERP('STAGE-STORAGE'!$D$4:$D$54,'STAGE-STORAGE'!$A$4:$A$54,H2801))</f>
        <v>0</v>
      </c>
    </row>
    <row r="2802" spans="1:9" x14ac:dyDescent="0.25">
      <c r="A2802">
        <v>2799</v>
      </c>
      <c r="B2802" s="132">
        <f t="shared" si="175"/>
        <v>466.33333333333331</v>
      </c>
      <c r="C2802" s="162">
        <f>IF(B2802&lt;(MAX(USER_INPUT!$J$14:$J$2000)),FINTERP(USER_INPUT!$J$14:$J$2000,USER_INPUT!$K$14:$K$2000,HYDROGRAPH!B2802),0)</f>
        <v>0</v>
      </c>
      <c r="D2802" s="132">
        <f t="shared" si="174"/>
        <v>0</v>
      </c>
      <c r="E2802" s="162">
        <f t="shared" si="176"/>
        <v>0</v>
      </c>
      <c r="F2802" s="162">
        <f t="shared" si="177"/>
        <v>0</v>
      </c>
      <c r="G2802" s="162">
        <f>FINTERP(REFERENCE!$W$17:$W$67,REFERENCE!$V$17:$V$67,HYDROGRAPH!F2802)</f>
        <v>0</v>
      </c>
      <c r="H2802" s="132">
        <f>(F2802-G2802)/2*REFERENCE!$P$19</f>
        <v>0</v>
      </c>
      <c r="I2802">
        <f>(FINTERP('STAGE-STORAGE'!$D$4:$D$54,'STAGE-STORAGE'!$A$4:$A$54,H2802))</f>
        <v>0</v>
      </c>
    </row>
    <row r="2803" spans="1:9" x14ac:dyDescent="0.25">
      <c r="A2803">
        <v>2800</v>
      </c>
      <c r="B2803" s="132">
        <f t="shared" si="175"/>
        <v>466.5</v>
      </c>
      <c r="C2803" s="162">
        <f>IF(B2803&lt;(MAX(USER_INPUT!$J$14:$J$2000)),FINTERP(USER_INPUT!$J$14:$J$2000,USER_INPUT!$K$14:$K$2000,HYDROGRAPH!B2803),0)</f>
        <v>0</v>
      </c>
      <c r="D2803" s="132">
        <f t="shared" si="174"/>
        <v>0</v>
      </c>
      <c r="E2803" s="162">
        <f t="shared" si="176"/>
        <v>0</v>
      </c>
      <c r="F2803" s="162">
        <f t="shared" si="177"/>
        <v>0</v>
      </c>
      <c r="G2803" s="162">
        <f>FINTERP(REFERENCE!$W$17:$W$67,REFERENCE!$V$17:$V$67,HYDROGRAPH!F2803)</f>
        <v>0</v>
      </c>
      <c r="H2803" s="132">
        <f>(F2803-G2803)/2*REFERENCE!$P$19</f>
        <v>0</v>
      </c>
      <c r="I2803">
        <f>(FINTERP('STAGE-STORAGE'!$D$4:$D$54,'STAGE-STORAGE'!$A$4:$A$54,H2803))</f>
        <v>0</v>
      </c>
    </row>
    <row r="2804" spans="1:9" x14ac:dyDescent="0.25">
      <c r="A2804">
        <v>2801</v>
      </c>
      <c r="B2804" s="132">
        <f t="shared" si="175"/>
        <v>466.66666666666663</v>
      </c>
      <c r="C2804" s="162">
        <f>IF(B2804&lt;(MAX(USER_INPUT!$J$14:$J$2000)),FINTERP(USER_INPUT!$J$14:$J$2000,USER_INPUT!$K$14:$K$2000,HYDROGRAPH!B2804),0)</f>
        <v>0</v>
      </c>
      <c r="D2804" s="132">
        <f t="shared" si="174"/>
        <v>0</v>
      </c>
      <c r="E2804" s="162">
        <f t="shared" si="176"/>
        <v>0</v>
      </c>
      <c r="F2804" s="162">
        <f t="shared" si="177"/>
        <v>0</v>
      </c>
      <c r="G2804" s="162">
        <f>FINTERP(REFERENCE!$W$17:$W$67,REFERENCE!$V$17:$V$67,HYDROGRAPH!F2804)</f>
        <v>0</v>
      </c>
      <c r="H2804" s="132">
        <f>(F2804-G2804)/2*REFERENCE!$P$19</f>
        <v>0</v>
      </c>
      <c r="I2804">
        <f>(FINTERP('STAGE-STORAGE'!$D$4:$D$54,'STAGE-STORAGE'!$A$4:$A$54,H2804))</f>
        <v>0</v>
      </c>
    </row>
    <row r="2805" spans="1:9" x14ac:dyDescent="0.25">
      <c r="A2805">
        <v>2802</v>
      </c>
      <c r="B2805" s="132">
        <f t="shared" si="175"/>
        <v>466.83333333333331</v>
      </c>
      <c r="C2805" s="162">
        <f>IF(B2805&lt;(MAX(USER_INPUT!$J$14:$J$2000)),FINTERP(USER_INPUT!$J$14:$J$2000,USER_INPUT!$K$14:$K$2000,HYDROGRAPH!B2805),0)</f>
        <v>0</v>
      </c>
      <c r="D2805" s="132">
        <f t="shared" si="174"/>
        <v>0</v>
      </c>
      <c r="E2805" s="162">
        <f t="shared" si="176"/>
        <v>0</v>
      </c>
      <c r="F2805" s="162">
        <f t="shared" si="177"/>
        <v>0</v>
      </c>
      <c r="G2805" s="162">
        <f>FINTERP(REFERENCE!$W$17:$W$67,REFERENCE!$V$17:$V$67,HYDROGRAPH!F2805)</f>
        <v>0</v>
      </c>
      <c r="H2805" s="132">
        <f>(F2805-G2805)/2*REFERENCE!$P$19</f>
        <v>0</v>
      </c>
      <c r="I2805">
        <f>(FINTERP('STAGE-STORAGE'!$D$4:$D$54,'STAGE-STORAGE'!$A$4:$A$54,H2805))</f>
        <v>0</v>
      </c>
    </row>
    <row r="2806" spans="1:9" x14ac:dyDescent="0.25">
      <c r="A2806">
        <v>2803</v>
      </c>
      <c r="B2806" s="132">
        <f t="shared" si="175"/>
        <v>467</v>
      </c>
      <c r="C2806" s="162">
        <f>IF(B2806&lt;(MAX(USER_INPUT!$J$14:$J$2000)),FINTERP(USER_INPUT!$J$14:$J$2000,USER_INPUT!$K$14:$K$2000,HYDROGRAPH!B2806),0)</f>
        <v>0</v>
      </c>
      <c r="D2806" s="132">
        <f t="shared" si="174"/>
        <v>0</v>
      </c>
      <c r="E2806" s="162">
        <f t="shared" si="176"/>
        <v>0</v>
      </c>
      <c r="F2806" s="162">
        <f t="shared" si="177"/>
        <v>0</v>
      </c>
      <c r="G2806" s="162">
        <f>FINTERP(REFERENCE!$W$17:$W$67,REFERENCE!$V$17:$V$67,HYDROGRAPH!F2806)</f>
        <v>0</v>
      </c>
      <c r="H2806" s="132">
        <f>(F2806-G2806)/2*REFERENCE!$P$19</f>
        <v>0</v>
      </c>
      <c r="I2806">
        <f>(FINTERP('STAGE-STORAGE'!$D$4:$D$54,'STAGE-STORAGE'!$A$4:$A$54,H2806))</f>
        <v>0</v>
      </c>
    </row>
    <row r="2807" spans="1:9" x14ac:dyDescent="0.25">
      <c r="A2807">
        <v>2804</v>
      </c>
      <c r="B2807" s="132">
        <f t="shared" si="175"/>
        <v>467.16666666666663</v>
      </c>
      <c r="C2807" s="162">
        <f>IF(B2807&lt;(MAX(USER_INPUT!$J$14:$J$2000)),FINTERP(USER_INPUT!$J$14:$J$2000,USER_INPUT!$K$14:$K$2000,HYDROGRAPH!B2807),0)</f>
        <v>0</v>
      </c>
      <c r="D2807" s="132">
        <f t="shared" si="174"/>
        <v>0</v>
      </c>
      <c r="E2807" s="162">
        <f t="shared" si="176"/>
        <v>0</v>
      </c>
      <c r="F2807" s="162">
        <f t="shared" si="177"/>
        <v>0</v>
      </c>
      <c r="G2807" s="162">
        <f>FINTERP(REFERENCE!$W$17:$W$67,REFERENCE!$V$17:$V$67,HYDROGRAPH!F2807)</f>
        <v>0</v>
      </c>
      <c r="H2807" s="132">
        <f>(F2807-G2807)/2*REFERENCE!$P$19</f>
        <v>0</v>
      </c>
      <c r="I2807">
        <f>(FINTERP('STAGE-STORAGE'!$D$4:$D$54,'STAGE-STORAGE'!$A$4:$A$54,H2807))</f>
        <v>0</v>
      </c>
    </row>
    <row r="2808" spans="1:9" x14ac:dyDescent="0.25">
      <c r="A2808">
        <v>2805</v>
      </c>
      <c r="B2808" s="132">
        <f t="shared" si="175"/>
        <v>467.33333333333331</v>
      </c>
      <c r="C2808" s="162">
        <f>IF(B2808&lt;(MAX(USER_INPUT!$J$14:$J$2000)),FINTERP(USER_INPUT!$J$14:$J$2000,USER_INPUT!$K$14:$K$2000,HYDROGRAPH!B2808),0)</f>
        <v>0</v>
      </c>
      <c r="D2808" s="132">
        <f t="shared" si="174"/>
        <v>0</v>
      </c>
      <c r="E2808" s="162">
        <f t="shared" si="176"/>
        <v>0</v>
      </c>
      <c r="F2808" s="162">
        <f t="shared" si="177"/>
        <v>0</v>
      </c>
      <c r="G2808" s="162">
        <f>FINTERP(REFERENCE!$W$17:$W$67,REFERENCE!$V$17:$V$67,HYDROGRAPH!F2808)</f>
        <v>0</v>
      </c>
      <c r="H2808" s="132">
        <f>(F2808-G2808)/2*REFERENCE!$P$19</f>
        <v>0</v>
      </c>
      <c r="I2808">
        <f>(FINTERP('STAGE-STORAGE'!$D$4:$D$54,'STAGE-STORAGE'!$A$4:$A$54,H2808))</f>
        <v>0</v>
      </c>
    </row>
    <row r="2809" spans="1:9" x14ac:dyDescent="0.25">
      <c r="A2809">
        <v>2806</v>
      </c>
      <c r="B2809" s="132">
        <f t="shared" si="175"/>
        <v>467.5</v>
      </c>
      <c r="C2809" s="162">
        <f>IF(B2809&lt;(MAX(USER_INPUT!$J$14:$J$2000)),FINTERP(USER_INPUT!$J$14:$J$2000,USER_INPUT!$K$14:$K$2000,HYDROGRAPH!B2809),0)</f>
        <v>0</v>
      </c>
      <c r="D2809" s="132">
        <f t="shared" si="174"/>
        <v>0</v>
      </c>
      <c r="E2809" s="162">
        <f t="shared" si="176"/>
        <v>0</v>
      </c>
      <c r="F2809" s="162">
        <f t="shared" si="177"/>
        <v>0</v>
      </c>
      <c r="G2809" s="162">
        <f>FINTERP(REFERENCE!$W$17:$W$67,REFERENCE!$V$17:$V$67,HYDROGRAPH!F2809)</f>
        <v>0</v>
      </c>
      <c r="H2809" s="132">
        <f>(F2809-G2809)/2*REFERENCE!$P$19</f>
        <v>0</v>
      </c>
      <c r="I2809">
        <f>(FINTERP('STAGE-STORAGE'!$D$4:$D$54,'STAGE-STORAGE'!$A$4:$A$54,H2809))</f>
        <v>0</v>
      </c>
    </row>
    <row r="2810" spans="1:9" x14ac:dyDescent="0.25">
      <c r="A2810">
        <v>2807</v>
      </c>
      <c r="B2810" s="132">
        <f t="shared" si="175"/>
        <v>467.66666666666663</v>
      </c>
      <c r="C2810" s="162">
        <f>IF(B2810&lt;(MAX(USER_INPUT!$J$14:$J$2000)),FINTERP(USER_INPUT!$J$14:$J$2000,USER_INPUT!$K$14:$K$2000,HYDROGRAPH!B2810),0)</f>
        <v>0</v>
      </c>
      <c r="D2810" s="132">
        <f t="shared" si="174"/>
        <v>0</v>
      </c>
      <c r="E2810" s="162">
        <f t="shared" si="176"/>
        <v>0</v>
      </c>
      <c r="F2810" s="162">
        <f t="shared" si="177"/>
        <v>0</v>
      </c>
      <c r="G2810" s="162">
        <f>FINTERP(REFERENCE!$W$17:$W$67,REFERENCE!$V$17:$V$67,HYDROGRAPH!F2810)</f>
        <v>0</v>
      </c>
      <c r="H2810" s="132">
        <f>(F2810-G2810)/2*REFERENCE!$P$19</f>
        <v>0</v>
      </c>
      <c r="I2810">
        <f>(FINTERP('STAGE-STORAGE'!$D$4:$D$54,'STAGE-STORAGE'!$A$4:$A$54,H2810))</f>
        <v>0</v>
      </c>
    </row>
    <row r="2811" spans="1:9" x14ac:dyDescent="0.25">
      <c r="A2811">
        <v>2808</v>
      </c>
      <c r="B2811" s="132">
        <f t="shared" si="175"/>
        <v>467.83333333333331</v>
      </c>
      <c r="C2811" s="162">
        <f>IF(B2811&lt;(MAX(USER_INPUT!$J$14:$J$2000)),FINTERP(USER_INPUT!$J$14:$J$2000,USER_INPUT!$K$14:$K$2000,HYDROGRAPH!B2811),0)</f>
        <v>0</v>
      </c>
      <c r="D2811" s="132">
        <f t="shared" si="174"/>
        <v>0</v>
      </c>
      <c r="E2811" s="162">
        <f t="shared" si="176"/>
        <v>0</v>
      </c>
      <c r="F2811" s="162">
        <f t="shared" si="177"/>
        <v>0</v>
      </c>
      <c r="G2811" s="162">
        <f>FINTERP(REFERENCE!$W$17:$W$67,REFERENCE!$V$17:$V$67,HYDROGRAPH!F2811)</f>
        <v>0</v>
      </c>
      <c r="H2811" s="132">
        <f>(F2811-G2811)/2*REFERENCE!$P$19</f>
        <v>0</v>
      </c>
      <c r="I2811">
        <f>(FINTERP('STAGE-STORAGE'!$D$4:$D$54,'STAGE-STORAGE'!$A$4:$A$54,H2811))</f>
        <v>0</v>
      </c>
    </row>
    <row r="2812" spans="1:9" x14ac:dyDescent="0.25">
      <c r="A2812">
        <v>2809</v>
      </c>
      <c r="B2812" s="132">
        <f t="shared" si="175"/>
        <v>468</v>
      </c>
      <c r="C2812" s="162">
        <f>IF(B2812&lt;(MAX(USER_INPUT!$J$14:$J$2000)),FINTERP(USER_INPUT!$J$14:$J$2000,USER_INPUT!$K$14:$K$2000,HYDROGRAPH!B2812),0)</f>
        <v>0</v>
      </c>
      <c r="D2812" s="132">
        <f t="shared" si="174"/>
        <v>0</v>
      </c>
      <c r="E2812" s="162">
        <f t="shared" si="176"/>
        <v>0</v>
      </c>
      <c r="F2812" s="162">
        <f t="shared" si="177"/>
        <v>0</v>
      </c>
      <c r="G2812" s="162">
        <f>FINTERP(REFERENCE!$W$17:$W$67,REFERENCE!$V$17:$V$67,HYDROGRAPH!F2812)</f>
        <v>0</v>
      </c>
      <c r="H2812" s="132">
        <f>(F2812-G2812)/2*REFERENCE!$P$19</f>
        <v>0</v>
      </c>
      <c r="I2812">
        <f>(FINTERP('STAGE-STORAGE'!$D$4:$D$54,'STAGE-STORAGE'!$A$4:$A$54,H2812))</f>
        <v>0</v>
      </c>
    </row>
    <row r="2813" spans="1:9" x14ac:dyDescent="0.25">
      <c r="A2813">
        <v>2810</v>
      </c>
      <c r="B2813" s="132">
        <f t="shared" si="175"/>
        <v>468.16666666666663</v>
      </c>
      <c r="C2813" s="162">
        <f>IF(B2813&lt;(MAX(USER_INPUT!$J$14:$J$2000)),FINTERP(USER_INPUT!$J$14:$J$2000,USER_INPUT!$K$14:$K$2000,HYDROGRAPH!B2813),0)</f>
        <v>0</v>
      </c>
      <c r="D2813" s="132">
        <f t="shared" si="174"/>
        <v>0</v>
      </c>
      <c r="E2813" s="162">
        <f t="shared" si="176"/>
        <v>0</v>
      </c>
      <c r="F2813" s="162">
        <f t="shared" si="177"/>
        <v>0</v>
      </c>
      <c r="G2813" s="162">
        <f>FINTERP(REFERENCE!$W$17:$W$67,REFERENCE!$V$17:$V$67,HYDROGRAPH!F2813)</f>
        <v>0</v>
      </c>
      <c r="H2813" s="132">
        <f>(F2813-G2813)/2*REFERENCE!$P$19</f>
        <v>0</v>
      </c>
      <c r="I2813">
        <f>(FINTERP('STAGE-STORAGE'!$D$4:$D$54,'STAGE-STORAGE'!$A$4:$A$54,H2813))</f>
        <v>0</v>
      </c>
    </row>
    <row r="2814" spans="1:9" x14ac:dyDescent="0.25">
      <c r="A2814">
        <v>2811</v>
      </c>
      <c r="B2814" s="132">
        <f t="shared" si="175"/>
        <v>468.33333333333331</v>
      </c>
      <c r="C2814" s="162">
        <f>IF(B2814&lt;(MAX(USER_INPUT!$J$14:$J$2000)),FINTERP(USER_INPUT!$J$14:$J$2000,USER_INPUT!$K$14:$K$2000,HYDROGRAPH!B2814),0)</f>
        <v>0</v>
      </c>
      <c r="D2814" s="132">
        <f t="shared" si="174"/>
        <v>0</v>
      </c>
      <c r="E2814" s="162">
        <f t="shared" si="176"/>
        <v>0</v>
      </c>
      <c r="F2814" s="162">
        <f t="shared" si="177"/>
        <v>0</v>
      </c>
      <c r="G2814" s="162">
        <f>FINTERP(REFERENCE!$W$17:$W$67,REFERENCE!$V$17:$V$67,HYDROGRAPH!F2814)</f>
        <v>0</v>
      </c>
      <c r="H2814" s="132">
        <f>(F2814-G2814)/2*REFERENCE!$P$19</f>
        <v>0</v>
      </c>
      <c r="I2814">
        <f>(FINTERP('STAGE-STORAGE'!$D$4:$D$54,'STAGE-STORAGE'!$A$4:$A$54,H2814))</f>
        <v>0</v>
      </c>
    </row>
    <row r="2815" spans="1:9" x14ac:dyDescent="0.25">
      <c r="A2815">
        <v>2812</v>
      </c>
      <c r="B2815" s="132">
        <f t="shared" si="175"/>
        <v>468.5</v>
      </c>
      <c r="C2815" s="162">
        <f>IF(B2815&lt;(MAX(USER_INPUT!$J$14:$J$2000)),FINTERP(USER_INPUT!$J$14:$J$2000,USER_INPUT!$K$14:$K$2000,HYDROGRAPH!B2815),0)</f>
        <v>0</v>
      </c>
      <c r="D2815" s="132">
        <f t="shared" si="174"/>
        <v>0</v>
      </c>
      <c r="E2815" s="162">
        <f t="shared" si="176"/>
        <v>0</v>
      </c>
      <c r="F2815" s="162">
        <f t="shared" si="177"/>
        <v>0</v>
      </c>
      <c r="G2815" s="162">
        <f>FINTERP(REFERENCE!$W$17:$W$67,REFERENCE!$V$17:$V$67,HYDROGRAPH!F2815)</f>
        <v>0</v>
      </c>
      <c r="H2815" s="132">
        <f>(F2815-G2815)/2*REFERENCE!$P$19</f>
        <v>0</v>
      </c>
      <c r="I2815">
        <f>(FINTERP('STAGE-STORAGE'!$D$4:$D$54,'STAGE-STORAGE'!$A$4:$A$54,H2815))</f>
        <v>0</v>
      </c>
    </row>
    <row r="2816" spans="1:9" x14ac:dyDescent="0.25">
      <c r="A2816">
        <v>2813</v>
      </c>
      <c r="B2816" s="132">
        <f t="shared" si="175"/>
        <v>468.66666666666663</v>
      </c>
      <c r="C2816" s="162">
        <f>IF(B2816&lt;(MAX(USER_INPUT!$J$14:$J$2000)),FINTERP(USER_INPUT!$J$14:$J$2000,USER_INPUT!$K$14:$K$2000,HYDROGRAPH!B2816),0)</f>
        <v>0</v>
      </c>
      <c r="D2816" s="132">
        <f t="shared" si="174"/>
        <v>0</v>
      </c>
      <c r="E2816" s="162">
        <f t="shared" si="176"/>
        <v>0</v>
      </c>
      <c r="F2816" s="162">
        <f t="shared" si="177"/>
        <v>0</v>
      </c>
      <c r="G2816" s="162">
        <f>FINTERP(REFERENCE!$W$17:$W$67,REFERENCE!$V$17:$V$67,HYDROGRAPH!F2816)</f>
        <v>0</v>
      </c>
      <c r="H2816" s="132">
        <f>(F2816-G2816)/2*REFERENCE!$P$19</f>
        <v>0</v>
      </c>
      <c r="I2816">
        <f>(FINTERP('STAGE-STORAGE'!$D$4:$D$54,'STAGE-STORAGE'!$A$4:$A$54,H2816))</f>
        <v>0</v>
      </c>
    </row>
    <row r="2817" spans="1:9" x14ac:dyDescent="0.25">
      <c r="A2817">
        <v>2814</v>
      </c>
      <c r="B2817" s="132">
        <f t="shared" si="175"/>
        <v>468.83333333333331</v>
      </c>
      <c r="C2817" s="162">
        <f>IF(B2817&lt;(MAX(USER_INPUT!$J$14:$J$2000)),FINTERP(USER_INPUT!$J$14:$J$2000,USER_INPUT!$K$14:$K$2000,HYDROGRAPH!B2817),0)</f>
        <v>0</v>
      </c>
      <c r="D2817" s="132">
        <f t="shared" si="174"/>
        <v>0</v>
      </c>
      <c r="E2817" s="162">
        <f t="shared" si="176"/>
        <v>0</v>
      </c>
      <c r="F2817" s="162">
        <f t="shared" si="177"/>
        <v>0</v>
      </c>
      <c r="G2817" s="162">
        <f>FINTERP(REFERENCE!$W$17:$W$67,REFERENCE!$V$17:$V$67,HYDROGRAPH!F2817)</f>
        <v>0</v>
      </c>
      <c r="H2817" s="132">
        <f>(F2817-G2817)/2*REFERENCE!$P$19</f>
        <v>0</v>
      </c>
      <c r="I2817">
        <f>(FINTERP('STAGE-STORAGE'!$D$4:$D$54,'STAGE-STORAGE'!$A$4:$A$54,H2817))</f>
        <v>0</v>
      </c>
    </row>
    <row r="2818" spans="1:9" x14ac:dyDescent="0.25">
      <c r="A2818">
        <v>2815</v>
      </c>
      <c r="B2818" s="132">
        <f t="shared" si="175"/>
        <v>469</v>
      </c>
      <c r="C2818" s="162">
        <f>IF(B2818&lt;(MAX(USER_INPUT!$J$14:$J$2000)),FINTERP(USER_INPUT!$J$14:$J$2000,USER_INPUT!$K$14:$K$2000,HYDROGRAPH!B2818),0)</f>
        <v>0</v>
      </c>
      <c r="D2818" s="132">
        <f t="shared" si="174"/>
        <v>0</v>
      </c>
      <c r="E2818" s="162">
        <f t="shared" si="176"/>
        <v>0</v>
      </c>
      <c r="F2818" s="162">
        <f t="shared" si="177"/>
        <v>0</v>
      </c>
      <c r="G2818" s="162">
        <f>FINTERP(REFERENCE!$W$17:$W$67,REFERENCE!$V$17:$V$67,HYDROGRAPH!F2818)</f>
        <v>0</v>
      </c>
      <c r="H2818" s="132">
        <f>(F2818-G2818)/2*REFERENCE!$P$19</f>
        <v>0</v>
      </c>
      <c r="I2818">
        <f>(FINTERP('STAGE-STORAGE'!$D$4:$D$54,'STAGE-STORAGE'!$A$4:$A$54,H2818))</f>
        <v>0</v>
      </c>
    </row>
    <row r="2819" spans="1:9" x14ac:dyDescent="0.25">
      <c r="A2819">
        <v>2816</v>
      </c>
      <c r="B2819" s="132">
        <f t="shared" si="175"/>
        <v>469.16666666666663</v>
      </c>
      <c r="C2819" s="162">
        <f>IF(B2819&lt;(MAX(USER_INPUT!$J$14:$J$2000)),FINTERP(USER_INPUT!$J$14:$J$2000,USER_INPUT!$K$14:$K$2000,HYDROGRAPH!B2819),0)</f>
        <v>0</v>
      </c>
      <c r="D2819" s="132">
        <f t="shared" si="174"/>
        <v>0</v>
      </c>
      <c r="E2819" s="162">
        <f t="shared" si="176"/>
        <v>0</v>
      </c>
      <c r="F2819" s="162">
        <f t="shared" si="177"/>
        <v>0</v>
      </c>
      <c r="G2819" s="162">
        <f>FINTERP(REFERENCE!$W$17:$W$67,REFERENCE!$V$17:$V$67,HYDROGRAPH!F2819)</f>
        <v>0</v>
      </c>
      <c r="H2819" s="132">
        <f>(F2819-G2819)/2*REFERENCE!$P$19</f>
        <v>0</v>
      </c>
      <c r="I2819">
        <f>(FINTERP('STAGE-STORAGE'!$D$4:$D$54,'STAGE-STORAGE'!$A$4:$A$54,H2819))</f>
        <v>0</v>
      </c>
    </row>
    <row r="2820" spans="1:9" x14ac:dyDescent="0.25">
      <c r="A2820">
        <v>2817</v>
      </c>
      <c r="B2820" s="132">
        <f t="shared" si="175"/>
        <v>469.33333333333331</v>
      </c>
      <c r="C2820" s="162">
        <f>IF(B2820&lt;(MAX(USER_INPUT!$J$14:$J$2000)),FINTERP(USER_INPUT!$J$14:$J$2000,USER_INPUT!$K$14:$K$2000,HYDROGRAPH!B2820),0)</f>
        <v>0</v>
      </c>
      <c r="D2820" s="132">
        <f t="shared" si="174"/>
        <v>0</v>
      </c>
      <c r="E2820" s="162">
        <f t="shared" si="176"/>
        <v>0</v>
      </c>
      <c r="F2820" s="162">
        <f t="shared" si="177"/>
        <v>0</v>
      </c>
      <c r="G2820" s="162">
        <f>FINTERP(REFERENCE!$W$17:$W$67,REFERENCE!$V$17:$V$67,HYDROGRAPH!F2820)</f>
        <v>0</v>
      </c>
      <c r="H2820" s="132">
        <f>(F2820-G2820)/2*REFERENCE!$P$19</f>
        <v>0</v>
      </c>
      <c r="I2820">
        <f>(FINTERP('STAGE-STORAGE'!$D$4:$D$54,'STAGE-STORAGE'!$A$4:$A$54,H2820))</f>
        <v>0</v>
      </c>
    </row>
    <row r="2821" spans="1:9" x14ac:dyDescent="0.25">
      <c r="A2821">
        <v>2818</v>
      </c>
      <c r="B2821" s="132">
        <f t="shared" si="175"/>
        <v>469.5</v>
      </c>
      <c r="C2821" s="162">
        <f>IF(B2821&lt;(MAX(USER_INPUT!$J$14:$J$2000)),FINTERP(USER_INPUT!$J$14:$J$2000,USER_INPUT!$K$14:$K$2000,HYDROGRAPH!B2821),0)</f>
        <v>0</v>
      </c>
      <c r="D2821" s="132">
        <f t="shared" ref="D2821:D2884" si="178">C2821+C2822</f>
        <v>0</v>
      </c>
      <c r="E2821" s="162">
        <f t="shared" si="176"/>
        <v>0</v>
      </c>
      <c r="F2821" s="162">
        <f t="shared" si="177"/>
        <v>0</v>
      </c>
      <c r="G2821" s="162">
        <f>FINTERP(REFERENCE!$W$17:$W$67,REFERENCE!$V$17:$V$67,HYDROGRAPH!F2821)</f>
        <v>0</v>
      </c>
      <c r="H2821" s="132">
        <f>(F2821-G2821)/2*REFERENCE!$P$19</f>
        <v>0</v>
      </c>
      <c r="I2821">
        <f>(FINTERP('STAGE-STORAGE'!$D$4:$D$54,'STAGE-STORAGE'!$A$4:$A$54,H2821))</f>
        <v>0</v>
      </c>
    </row>
    <row r="2822" spans="1:9" x14ac:dyDescent="0.25">
      <c r="A2822">
        <v>2819</v>
      </c>
      <c r="B2822" s="132">
        <f t="shared" si="175"/>
        <v>469.66666666666663</v>
      </c>
      <c r="C2822" s="162">
        <f>IF(B2822&lt;(MAX(USER_INPUT!$J$14:$J$2000)),FINTERP(USER_INPUT!$J$14:$J$2000,USER_INPUT!$K$14:$K$2000,HYDROGRAPH!B2822),0)</f>
        <v>0</v>
      </c>
      <c r="D2822" s="132">
        <f t="shared" si="178"/>
        <v>0</v>
      </c>
      <c r="E2822" s="162">
        <f t="shared" si="176"/>
        <v>0</v>
      </c>
      <c r="F2822" s="162">
        <f t="shared" si="177"/>
        <v>0</v>
      </c>
      <c r="G2822" s="162">
        <f>FINTERP(REFERENCE!$W$17:$W$67,REFERENCE!$V$17:$V$67,HYDROGRAPH!F2822)</f>
        <v>0</v>
      </c>
      <c r="H2822" s="132">
        <f>(F2822-G2822)/2*REFERENCE!$P$19</f>
        <v>0</v>
      </c>
      <c r="I2822">
        <f>(FINTERP('STAGE-STORAGE'!$D$4:$D$54,'STAGE-STORAGE'!$A$4:$A$54,H2822))</f>
        <v>0</v>
      </c>
    </row>
    <row r="2823" spans="1:9" x14ac:dyDescent="0.25">
      <c r="A2823">
        <v>2820</v>
      </c>
      <c r="B2823" s="132">
        <f t="shared" ref="B2823:B2886" si="179">$B$5*A2822</f>
        <v>469.83333333333331</v>
      </c>
      <c r="C2823" s="162">
        <f>IF(B2823&lt;(MAX(USER_INPUT!$J$14:$J$2000)),FINTERP(USER_INPUT!$J$14:$J$2000,USER_INPUT!$K$14:$K$2000,HYDROGRAPH!B2823),0)</f>
        <v>0</v>
      </c>
      <c r="D2823" s="132">
        <f t="shared" si="178"/>
        <v>0</v>
      </c>
      <c r="E2823" s="162">
        <f t="shared" si="176"/>
        <v>0</v>
      </c>
      <c r="F2823" s="162">
        <f t="shared" si="177"/>
        <v>0</v>
      </c>
      <c r="G2823" s="162">
        <f>FINTERP(REFERENCE!$W$17:$W$67,REFERENCE!$V$17:$V$67,HYDROGRAPH!F2823)</f>
        <v>0</v>
      </c>
      <c r="H2823" s="132">
        <f>(F2823-G2823)/2*REFERENCE!$P$19</f>
        <v>0</v>
      </c>
      <c r="I2823">
        <f>(FINTERP('STAGE-STORAGE'!$D$4:$D$54,'STAGE-STORAGE'!$A$4:$A$54,H2823))</f>
        <v>0</v>
      </c>
    </row>
    <row r="2824" spans="1:9" x14ac:dyDescent="0.25">
      <c r="A2824">
        <v>2821</v>
      </c>
      <c r="B2824" s="132">
        <f t="shared" si="179"/>
        <v>470</v>
      </c>
      <c r="C2824" s="162">
        <f>IF(B2824&lt;(MAX(USER_INPUT!$J$14:$J$2000)),FINTERP(USER_INPUT!$J$14:$J$2000,USER_INPUT!$K$14:$K$2000,HYDROGRAPH!B2824),0)</f>
        <v>0</v>
      </c>
      <c r="D2824" s="132">
        <f t="shared" si="178"/>
        <v>0</v>
      </c>
      <c r="E2824" s="162">
        <f t="shared" si="176"/>
        <v>0</v>
      </c>
      <c r="F2824" s="162">
        <f t="shared" si="177"/>
        <v>0</v>
      </c>
      <c r="G2824" s="162">
        <f>FINTERP(REFERENCE!$W$17:$W$67,REFERENCE!$V$17:$V$67,HYDROGRAPH!F2824)</f>
        <v>0</v>
      </c>
      <c r="H2824" s="132">
        <f>(F2824-G2824)/2*REFERENCE!$P$19</f>
        <v>0</v>
      </c>
      <c r="I2824">
        <f>(FINTERP('STAGE-STORAGE'!$D$4:$D$54,'STAGE-STORAGE'!$A$4:$A$54,H2824))</f>
        <v>0</v>
      </c>
    </row>
    <row r="2825" spans="1:9" x14ac:dyDescent="0.25">
      <c r="A2825">
        <v>2822</v>
      </c>
      <c r="B2825" s="132">
        <f t="shared" si="179"/>
        <v>470.16666666666663</v>
      </c>
      <c r="C2825" s="162">
        <f>IF(B2825&lt;(MAX(USER_INPUT!$J$14:$J$2000)),FINTERP(USER_INPUT!$J$14:$J$2000,USER_INPUT!$K$14:$K$2000,HYDROGRAPH!B2825),0)</f>
        <v>0</v>
      </c>
      <c r="D2825" s="132">
        <f t="shared" si="178"/>
        <v>0</v>
      </c>
      <c r="E2825" s="162">
        <f t="shared" ref="E2825:E2888" si="180">F2824-(2*G2824)</f>
        <v>0</v>
      </c>
      <c r="F2825" s="162">
        <f t="shared" ref="F2825:F2888" si="181">D2825+E2825</f>
        <v>0</v>
      </c>
      <c r="G2825" s="162">
        <f>FINTERP(REFERENCE!$W$17:$W$67,REFERENCE!$V$17:$V$67,HYDROGRAPH!F2825)</f>
        <v>0</v>
      </c>
      <c r="H2825" s="132">
        <f>(F2825-G2825)/2*REFERENCE!$P$19</f>
        <v>0</v>
      </c>
      <c r="I2825">
        <f>(FINTERP('STAGE-STORAGE'!$D$4:$D$54,'STAGE-STORAGE'!$A$4:$A$54,H2825))</f>
        <v>0</v>
      </c>
    </row>
    <row r="2826" spans="1:9" x14ac:dyDescent="0.25">
      <c r="A2826">
        <v>2823</v>
      </c>
      <c r="B2826" s="132">
        <f t="shared" si="179"/>
        <v>470.33333333333331</v>
      </c>
      <c r="C2826" s="162">
        <f>IF(B2826&lt;(MAX(USER_INPUT!$J$14:$J$2000)),FINTERP(USER_INPUT!$J$14:$J$2000,USER_INPUT!$K$14:$K$2000,HYDROGRAPH!B2826),0)</f>
        <v>0</v>
      </c>
      <c r="D2826" s="132">
        <f t="shared" si="178"/>
        <v>0</v>
      </c>
      <c r="E2826" s="162">
        <f t="shared" si="180"/>
        <v>0</v>
      </c>
      <c r="F2826" s="162">
        <f t="shared" si="181"/>
        <v>0</v>
      </c>
      <c r="G2826" s="162">
        <f>FINTERP(REFERENCE!$W$17:$W$67,REFERENCE!$V$17:$V$67,HYDROGRAPH!F2826)</f>
        <v>0</v>
      </c>
      <c r="H2826" s="132">
        <f>(F2826-G2826)/2*REFERENCE!$P$19</f>
        <v>0</v>
      </c>
      <c r="I2826">
        <f>(FINTERP('STAGE-STORAGE'!$D$4:$D$54,'STAGE-STORAGE'!$A$4:$A$54,H2826))</f>
        <v>0</v>
      </c>
    </row>
    <row r="2827" spans="1:9" x14ac:dyDescent="0.25">
      <c r="A2827">
        <v>2824</v>
      </c>
      <c r="B2827" s="132">
        <f t="shared" si="179"/>
        <v>470.5</v>
      </c>
      <c r="C2827" s="162">
        <f>IF(B2827&lt;(MAX(USER_INPUT!$J$14:$J$2000)),FINTERP(USER_INPUT!$J$14:$J$2000,USER_INPUT!$K$14:$K$2000,HYDROGRAPH!B2827),0)</f>
        <v>0</v>
      </c>
      <c r="D2827" s="132">
        <f t="shared" si="178"/>
        <v>0</v>
      </c>
      <c r="E2827" s="162">
        <f t="shared" si="180"/>
        <v>0</v>
      </c>
      <c r="F2827" s="162">
        <f t="shared" si="181"/>
        <v>0</v>
      </c>
      <c r="G2827" s="162">
        <f>FINTERP(REFERENCE!$W$17:$W$67,REFERENCE!$V$17:$V$67,HYDROGRAPH!F2827)</f>
        <v>0</v>
      </c>
      <c r="H2827" s="132">
        <f>(F2827-G2827)/2*REFERENCE!$P$19</f>
        <v>0</v>
      </c>
      <c r="I2827">
        <f>(FINTERP('STAGE-STORAGE'!$D$4:$D$54,'STAGE-STORAGE'!$A$4:$A$54,H2827))</f>
        <v>0</v>
      </c>
    </row>
    <row r="2828" spans="1:9" x14ac:dyDescent="0.25">
      <c r="A2828">
        <v>2825</v>
      </c>
      <c r="B2828" s="132">
        <f t="shared" si="179"/>
        <v>470.66666666666663</v>
      </c>
      <c r="C2828" s="162">
        <f>IF(B2828&lt;(MAX(USER_INPUT!$J$14:$J$2000)),FINTERP(USER_INPUT!$J$14:$J$2000,USER_INPUT!$K$14:$K$2000,HYDROGRAPH!B2828),0)</f>
        <v>0</v>
      </c>
      <c r="D2828" s="132">
        <f t="shared" si="178"/>
        <v>0</v>
      </c>
      <c r="E2828" s="162">
        <f t="shared" si="180"/>
        <v>0</v>
      </c>
      <c r="F2828" s="162">
        <f t="shared" si="181"/>
        <v>0</v>
      </c>
      <c r="G2828" s="162">
        <f>FINTERP(REFERENCE!$W$17:$W$67,REFERENCE!$V$17:$V$67,HYDROGRAPH!F2828)</f>
        <v>0</v>
      </c>
      <c r="H2828" s="132">
        <f>(F2828-G2828)/2*REFERENCE!$P$19</f>
        <v>0</v>
      </c>
      <c r="I2828">
        <f>(FINTERP('STAGE-STORAGE'!$D$4:$D$54,'STAGE-STORAGE'!$A$4:$A$54,H2828))</f>
        <v>0</v>
      </c>
    </row>
    <row r="2829" spans="1:9" x14ac:dyDescent="0.25">
      <c r="A2829">
        <v>2826</v>
      </c>
      <c r="B2829" s="132">
        <f t="shared" si="179"/>
        <v>470.83333333333331</v>
      </c>
      <c r="C2829" s="162">
        <f>IF(B2829&lt;(MAX(USER_INPUT!$J$14:$J$2000)),FINTERP(USER_INPUT!$J$14:$J$2000,USER_INPUT!$K$14:$K$2000,HYDROGRAPH!B2829),0)</f>
        <v>0</v>
      </c>
      <c r="D2829" s="132">
        <f t="shared" si="178"/>
        <v>0</v>
      </c>
      <c r="E2829" s="162">
        <f t="shared" si="180"/>
        <v>0</v>
      </c>
      <c r="F2829" s="162">
        <f t="shared" si="181"/>
        <v>0</v>
      </c>
      <c r="G2829" s="162">
        <f>FINTERP(REFERENCE!$W$17:$W$67,REFERENCE!$V$17:$V$67,HYDROGRAPH!F2829)</f>
        <v>0</v>
      </c>
      <c r="H2829" s="132">
        <f>(F2829-G2829)/2*REFERENCE!$P$19</f>
        <v>0</v>
      </c>
      <c r="I2829">
        <f>(FINTERP('STAGE-STORAGE'!$D$4:$D$54,'STAGE-STORAGE'!$A$4:$A$54,H2829))</f>
        <v>0</v>
      </c>
    </row>
    <row r="2830" spans="1:9" x14ac:dyDescent="0.25">
      <c r="A2830">
        <v>2827</v>
      </c>
      <c r="B2830" s="132">
        <f t="shared" si="179"/>
        <v>471</v>
      </c>
      <c r="C2830" s="162">
        <f>IF(B2830&lt;(MAX(USER_INPUT!$J$14:$J$2000)),FINTERP(USER_INPUT!$J$14:$J$2000,USER_INPUT!$K$14:$K$2000,HYDROGRAPH!B2830),0)</f>
        <v>0</v>
      </c>
      <c r="D2830" s="132">
        <f t="shared" si="178"/>
        <v>0</v>
      </c>
      <c r="E2830" s="162">
        <f t="shared" si="180"/>
        <v>0</v>
      </c>
      <c r="F2830" s="162">
        <f t="shared" si="181"/>
        <v>0</v>
      </c>
      <c r="G2830" s="162">
        <f>FINTERP(REFERENCE!$W$17:$W$67,REFERENCE!$V$17:$V$67,HYDROGRAPH!F2830)</f>
        <v>0</v>
      </c>
      <c r="H2830" s="132">
        <f>(F2830-G2830)/2*REFERENCE!$P$19</f>
        <v>0</v>
      </c>
      <c r="I2830">
        <f>(FINTERP('STAGE-STORAGE'!$D$4:$D$54,'STAGE-STORAGE'!$A$4:$A$54,H2830))</f>
        <v>0</v>
      </c>
    </row>
    <row r="2831" spans="1:9" x14ac:dyDescent="0.25">
      <c r="A2831">
        <v>2828</v>
      </c>
      <c r="B2831" s="132">
        <f t="shared" si="179"/>
        <v>471.16666666666663</v>
      </c>
      <c r="C2831" s="162">
        <f>IF(B2831&lt;(MAX(USER_INPUT!$J$14:$J$2000)),FINTERP(USER_INPUT!$J$14:$J$2000,USER_INPUT!$K$14:$K$2000,HYDROGRAPH!B2831),0)</f>
        <v>0</v>
      </c>
      <c r="D2831" s="132">
        <f t="shared" si="178"/>
        <v>0</v>
      </c>
      <c r="E2831" s="162">
        <f t="shared" si="180"/>
        <v>0</v>
      </c>
      <c r="F2831" s="162">
        <f t="shared" si="181"/>
        <v>0</v>
      </c>
      <c r="G2831" s="162">
        <f>FINTERP(REFERENCE!$W$17:$W$67,REFERENCE!$V$17:$V$67,HYDROGRAPH!F2831)</f>
        <v>0</v>
      </c>
      <c r="H2831" s="132">
        <f>(F2831-G2831)/2*REFERENCE!$P$19</f>
        <v>0</v>
      </c>
      <c r="I2831">
        <f>(FINTERP('STAGE-STORAGE'!$D$4:$D$54,'STAGE-STORAGE'!$A$4:$A$54,H2831))</f>
        <v>0</v>
      </c>
    </row>
    <row r="2832" spans="1:9" x14ac:dyDescent="0.25">
      <c r="A2832">
        <v>2829</v>
      </c>
      <c r="B2832" s="132">
        <f t="shared" si="179"/>
        <v>471.33333333333331</v>
      </c>
      <c r="C2832" s="162">
        <f>IF(B2832&lt;(MAX(USER_INPUT!$J$14:$J$2000)),FINTERP(USER_INPUT!$J$14:$J$2000,USER_INPUT!$K$14:$K$2000,HYDROGRAPH!B2832),0)</f>
        <v>0</v>
      </c>
      <c r="D2832" s="132">
        <f t="shared" si="178"/>
        <v>0</v>
      </c>
      <c r="E2832" s="162">
        <f t="shared" si="180"/>
        <v>0</v>
      </c>
      <c r="F2832" s="162">
        <f t="shared" si="181"/>
        <v>0</v>
      </c>
      <c r="G2832" s="162">
        <f>FINTERP(REFERENCE!$W$17:$W$67,REFERENCE!$V$17:$V$67,HYDROGRAPH!F2832)</f>
        <v>0</v>
      </c>
      <c r="H2832" s="132">
        <f>(F2832-G2832)/2*REFERENCE!$P$19</f>
        <v>0</v>
      </c>
      <c r="I2832">
        <f>(FINTERP('STAGE-STORAGE'!$D$4:$D$54,'STAGE-STORAGE'!$A$4:$A$54,H2832))</f>
        <v>0</v>
      </c>
    </row>
    <row r="2833" spans="1:9" x14ac:dyDescent="0.25">
      <c r="A2833">
        <v>2830</v>
      </c>
      <c r="B2833" s="132">
        <f t="shared" si="179"/>
        <v>471.5</v>
      </c>
      <c r="C2833" s="162">
        <f>IF(B2833&lt;(MAX(USER_INPUT!$J$14:$J$2000)),FINTERP(USER_INPUT!$J$14:$J$2000,USER_INPUT!$K$14:$K$2000,HYDROGRAPH!B2833),0)</f>
        <v>0</v>
      </c>
      <c r="D2833" s="132">
        <f t="shared" si="178"/>
        <v>0</v>
      </c>
      <c r="E2833" s="162">
        <f t="shared" si="180"/>
        <v>0</v>
      </c>
      <c r="F2833" s="162">
        <f t="shared" si="181"/>
        <v>0</v>
      </c>
      <c r="G2833" s="162">
        <f>FINTERP(REFERENCE!$W$17:$W$67,REFERENCE!$V$17:$V$67,HYDROGRAPH!F2833)</f>
        <v>0</v>
      </c>
      <c r="H2833" s="132">
        <f>(F2833-G2833)/2*REFERENCE!$P$19</f>
        <v>0</v>
      </c>
      <c r="I2833">
        <f>(FINTERP('STAGE-STORAGE'!$D$4:$D$54,'STAGE-STORAGE'!$A$4:$A$54,H2833))</f>
        <v>0</v>
      </c>
    </row>
    <row r="2834" spans="1:9" x14ac:dyDescent="0.25">
      <c r="A2834">
        <v>2831</v>
      </c>
      <c r="B2834" s="132">
        <f t="shared" si="179"/>
        <v>471.66666666666663</v>
      </c>
      <c r="C2834" s="162">
        <f>IF(B2834&lt;(MAX(USER_INPUT!$J$14:$J$2000)),FINTERP(USER_INPUT!$J$14:$J$2000,USER_INPUT!$K$14:$K$2000,HYDROGRAPH!B2834),0)</f>
        <v>0</v>
      </c>
      <c r="D2834" s="132">
        <f t="shared" si="178"/>
        <v>0</v>
      </c>
      <c r="E2834" s="162">
        <f t="shared" si="180"/>
        <v>0</v>
      </c>
      <c r="F2834" s="162">
        <f t="shared" si="181"/>
        <v>0</v>
      </c>
      <c r="G2834" s="162">
        <f>FINTERP(REFERENCE!$W$17:$W$67,REFERENCE!$V$17:$V$67,HYDROGRAPH!F2834)</f>
        <v>0</v>
      </c>
      <c r="H2834" s="132">
        <f>(F2834-G2834)/2*REFERENCE!$P$19</f>
        <v>0</v>
      </c>
      <c r="I2834">
        <f>(FINTERP('STAGE-STORAGE'!$D$4:$D$54,'STAGE-STORAGE'!$A$4:$A$54,H2834))</f>
        <v>0</v>
      </c>
    </row>
    <row r="2835" spans="1:9" x14ac:dyDescent="0.25">
      <c r="A2835">
        <v>2832</v>
      </c>
      <c r="B2835" s="132">
        <f t="shared" si="179"/>
        <v>471.83333333333331</v>
      </c>
      <c r="C2835" s="162">
        <f>IF(B2835&lt;(MAX(USER_INPUT!$J$14:$J$2000)),FINTERP(USER_INPUT!$J$14:$J$2000,USER_INPUT!$K$14:$K$2000,HYDROGRAPH!B2835),0)</f>
        <v>0</v>
      </c>
      <c r="D2835" s="132">
        <f t="shared" si="178"/>
        <v>0</v>
      </c>
      <c r="E2835" s="162">
        <f t="shared" si="180"/>
        <v>0</v>
      </c>
      <c r="F2835" s="162">
        <f t="shared" si="181"/>
        <v>0</v>
      </c>
      <c r="G2835" s="162">
        <f>FINTERP(REFERENCE!$W$17:$W$67,REFERENCE!$V$17:$V$67,HYDROGRAPH!F2835)</f>
        <v>0</v>
      </c>
      <c r="H2835" s="132">
        <f>(F2835-G2835)/2*REFERENCE!$P$19</f>
        <v>0</v>
      </c>
      <c r="I2835">
        <f>(FINTERP('STAGE-STORAGE'!$D$4:$D$54,'STAGE-STORAGE'!$A$4:$A$54,H2835))</f>
        <v>0</v>
      </c>
    </row>
    <row r="2836" spans="1:9" x14ac:dyDescent="0.25">
      <c r="A2836">
        <v>2833</v>
      </c>
      <c r="B2836" s="132">
        <f t="shared" si="179"/>
        <v>472</v>
      </c>
      <c r="C2836" s="162">
        <f>IF(B2836&lt;(MAX(USER_INPUT!$J$14:$J$2000)),FINTERP(USER_INPUT!$J$14:$J$2000,USER_INPUT!$K$14:$K$2000,HYDROGRAPH!B2836),0)</f>
        <v>0</v>
      </c>
      <c r="D2836" s="132">
        <f t="shared" si="178"/>
        <v>0</v>
      </c>
      <c r="E2836" s="162">
        <f t="shared" si="180"/>
        <v>0</v>
      </c>
      <c r="F2836" s="162">
        <f t="shared" si="181"/>
        <v>0</v>
      </c>
      <c r="G2836" s="162">
        <f>FINTERP(REFERENCE!$W$17:$W$67,REFERENCE!$V$17:$V$67,HYDROGRAPH!F2836)</f>
        <v>0</v>
      </c>
      <c r="H2836" s="132">
        <f>(F2836-G2836)/2*REFERENCE!$P$19</f>
        <v>0</v>
      </c>
      <c r="I2836">
        <f>(FINTERP('STAGE-STORAGE'!$D$4:$D$54,'STAGE-STORAGE'!$A$4:$A$54,H2836))</f>
        <v>0</v>
      </c>
    </row>
    <row r="2837" spans="1:9" x14ac:dyDescent="0.25">
      <c r="A2837">
        <v>2834</v>
      </c>
      <c r="B2837" s="132">
        <f t="shared" si="179"/>
        <v>472.16666666666663</v>
      </c>
      <c r="C2837" s="162">
        <f>IF(B2837&lt;(MAX(USER_INPUT!$J$14:$J$2000)),FINTERP(USER_INPUT!$J$14:$J$2000,USER_INPUT!$K$14:$K$2000,HYDROGRAPH!B2837),0)</f>
        <v>0</v>
      </c>
      <c r="D2837" s="132">
        <f t="shared" si="178"/>
        <v>0</v>
      </c>
      <c r="E2837" s="162">
        <f t="shared" si="180"/>
        <v>0</v>
      </c>
      <c r="F2837" s="162">
        <f t="shared" si="181"/>
        <v>0</v>
      </c>
      <c r="G2837" s="162">
        <f>FINTERP(REFERENCE!$W$17:$W$67,REFERENCE!$V$17:$V$67,HYDROGRAPH!F2837)</f>
        <v>0</v>
      </c>
      <c r="H2837" s="132">
        <f>(F2837-G2837)/2*REFERENCE!$P$19</f>
        <v>0</v>
      </c>
      <c r="I2837">
        <f>(FINTERP('STAGE-STORAGE'!$D$4:$D$54,'STAGE-STORAGE'!$A$4:$A$54,H2837))</f>
        <v>0</v>
      </c>
    </row>
    <row r="2838" spans="1:9" x14ac:dyDescent="0.25">
      <c r="A2838">
        <v>2835</v>
      </c>
      <c r="B2838" s="132">
        <f t="shared" si="179"/>
        <v>472.33333333333331</v>
      </c>
      <c r="C2838" s="162">
        <f>IF(B2838&lt;(MAX(USER_INPUT!$J$14:$J$2000)),FINTERP(USER_INPUT!$J$14:$J$2000,USER_INPUT!$K$14:$K$2000,HYDROGRAPH!B2838),0)</f>
        <v>0</v>
      </c>
      <c r="D2838" s="132">
        <f t="shared" si="178"/>
        <v>0</v>
      </c>
      <c r="E2838" s="162">
        <f t="shared" si="180"/>
        <v>0</v>
      </c>
      <c r="F2838" s="162">
        <f t="shared" si="181"/>
        <v>0</v>
      </c>
      <c r="G2838" s="162">
        <f>FINTERP(REFERENCE!$W$17:$W$67,REFERENCE!$V$17:$V$67,HYDROGRAPH!F2838)</f>
        <v>0</v>
      </c>
      <c r="H2838" s="132">
        <f>(F2838-G2838)/2*REFERENCE!$P$19</f>
        <v>0</v>
      </c>
      <c r="I2838">
        <f>(FINTERP('STAGE-STORAGE'!$D$4:$D$54,'STAGE-STORAGE'!$A$4:$A$54,H2838))</f>
        <v>0</v>
      </c>
    </row>
    <row r="2839" spans="1:9" x14ac:dyDescent="0.25">
      <c r="A2839">
        <v>2836</v>
      </c>
      <c r="B2839" s="132">
        <f t="shared" si="179"/>
        <v>472.5</v>
      </c>
      <c r="C2839" s="162">
        <f>IF(B2839&lt;(MAX(USER_INPUT!$J$14:$J$2000)),FINTERP(USER_INPUT!$J$14:$J$2000,USER_INPUT!$K$14:$K$2000,HYDROGRAPH!B2839),0)</f>
        <v>0</v>
      </c>
      <c r="D2839" s="132">
        <f t="shared" si="178"/>
        <v>0</v>
      </c>
      <c r="E2839" s="162">
        <f t="shared" si="180"/>
        <v>0</v>
      </c>
      <c r="F2839" s="162">
        <f t="shared" si="181"/>
        <v>0</v>
      </c>
      <c r="G2839" s="162">
        <f>FINTERP(REFERENCE!$W$17:$W$67,REFERENCE!$V$17:$V$67,HYDROGRAPH!F2839)</f>
        <v>0</v>
      </c>
      <c r="H2839" s="132">
        <f>(F2839-G2839)/2*REFERENCE!$P$19</f>
        <v>0</v>
      </c>
      <c r="I2839">
        <f>(FINTERP('STAGE-STORAGE'!$D$4:$D$54,'STAGE-STORAGE'!$A$4:$A$54,H2839))</f>
        <v>0</v>
      </c>
    </row>
    <row r="2840" spans="1:9" x14ac:dyDescent="0.25">
      <c r="A2840">
        <v>2837</v>
      </c>
      <c r="B2840" s="132">
        <f t="shared" si="179"/>
        <v>472.66666666666663</v>
      </c>
      <c r="C2840" s="162">
        <f>IF(B2840&lt;(MAX(USER_INPUT!$J$14:$J$2000)),FINTERP(USER_INPUT!$J$14:$J$2000,USER_INPUT!$K$14:$K$2000,HYDROGRAPH!B2840),0)</f>
        <v>0</v>
      </c>
      <c r="D2840" s="132">
        <f t="shared" si="178"/>
        <v>0</v>
      </c>
      <c r="E2840" s="162">
        <f t="shared" si="180"/>
        <v>0</v>
      </c>
      <c r="F2840" s="162">
        <f t="shared" si="181"/>
        <v>0</v>
      </c>
      <c r="G2840" s="162">
        <f>FINTERP(REFERENCE!$W$17:$W$67,REFERENCE!$V$17:$V$67,HYDROGRAPH!F2840)</f>
        <v>0</v>
      </c>
      <c r="H2840" s="132">
        <f>(F2840-G2840)/2*REFERENCE!$P$19</f>
        <v>0</v>
      </c>
      <c r="I2840">
        <f>(FINTERP('STAGE-STORAGE'!$D$4:$D$54,'STAGE-STORAGE'!$A$4:$A$54,H2840))</f>
        <v>0</v>
      </c>
    </row>
    <row r="2841" spans="1:9" x14ac:dyDescent="0.25">
      <c r="A2841">
        <v>2838</v>
      </c>
      <c r="B2841" s="132">
        <f t="shared" si="179"/>
        <v>472.83333333333331</v>
      </c>
      <c r="C2841" s="162">
        <f>IF(B2841&lt;(MAX(USER_INPUT!$J$14:$J$2000)),FINTERP(USER_INPUT!$J$14:$J$2000,USER_INPUT!$K$14:$K$2000,HYDROGRAPH!B2841),0)</f>
        <v>0</v>
      </c>
      <c r="D2841" s="132">
        <f t="shared" si="178"/>
        <v>0</v>
      </c>
      <c r="E2841" s="162">
        <f t="shared" si="180"/>
        <v>0</v>
      </c>
      <c r="F2841" s="162">
        <f t="shared" si="181"/>
        <v>0</v>
      </c>
      <c r="G2841" s="162">
        <f>FINTERP(REFERENCE!$W$17:$W$67,REFERENCE!$V$17:$V$67,HYDROGRAPH!F2841)</f>
        <v>0</v>
      </c>
      <c r="H2841" s="132">
        <f>(F2841-G2841)/2*REFERENCE!$P$19</f>
        <v>0</v>
      </c>
      <c r="I2841">
        <f>(FINTERP('STAGE-STORAGE'!$D$4:$D$54,'STAGE-STORAGE'!$A$4:$A$54,H2841))</f>
        <v>0</v>
      </c>
    </row>
    <row r="2842" spans="1:9" x14ac:dyDescent="0.25">
      <c r="A2842">
        <v>2839</v>
      </c>
      <c r="B2842" s="132">
        <f t="shared" si="179"/>
        <v>473</v>
      </c>
      <c r="C2842" s="162">
        <f>IF(B2842&lt;(MAX(USER_INPUT!$J$14:$J$2000)),FINTERP(USER_INPUT!$J$14:$J$2000,USER_INPUT!$K$14:$K$2000,HYDROGRAPH!B2842),0)</f>
        <v>0</v>
      </c>
      <c r="D2842" s="132">
        <f t="shared" si="178"/>
        <v>0</v>
      </c>
      <c r="E2842" s="162">
        <f t="shared" si="180"/>
        <v>0</v>
      </c>
      <c r="F2842" s="162">
        <f t="shared" si="181"/>
        <v>0</v>
      </c>
      <c r="G2842" s="162">
        <f>FINTERP(REFERENCE!$W$17:$W$67,REFERENCE!$V$17:$V$67,HYDROGRAPH!F2842)</f>
        <v>0</v>
      </c>
      <c r="H2842" s="132">
        <f>(F2842-G2842)/2*REFERENCE!$P$19</f>
        <v>0</v>
      </c>
      <c r="I2842">
        <f>(FINTERP('STAGE-STORAGE'!$D$4:$D$54,'STAGE-STORAGE'!$A$4:$A$54,H2842))</f>
        <v>0</v>
      </c>
    </row>
    <row r="2843" spans="1:9" x14ac:dyDescent="0.25">
      <c r="A2843">
        <v>2840</v>
      </c>
      <c r="B2843" s="132">
        <f t="shared" si="179"/>
        <v>473.16666666666663</v>
      </c>
      <c r="C2843" s="162">
        <f>IF(B2843&lt;(MAX(USER_INPUT!$J$14:$J$2000)),FINTERP(USER_INPUT!$J$14:$J$2000,USER_INPUT!$K$14:$K$2000,HYDROGRAPH!B2843),0)</f>
        <v>0</v>
      </c>
      <c r="D2843" s="132">
        <f t="shared" si="178"/>
        <v>0</v>
      </c>
      <c r="E2843" s="162">
        <f t="shared" si="180"/>
        <v>0</v>
      </c>
      <c r="F2843" s="162">
        <f t="shared" si="181"/>
        <v>0</v>
      </c>
      <c r="G2843" s="162">
        <f>FINTERP(REFERENCE!$W$17:$W$67,REFERENCE!$V$17:$V$67,HYDROGRAPH!F2843)</f>
        <v>0</v>
      </c>
      <c r="H2843" s="132">
        <f>(F2843-G2843)/2*REFERENCE!$P$19</f>
        <v>0</v>
      </c>
      <c r="I2843">
        <f>(FINTERP('STAGE-STORAGE'!$D$4:$D$54,'STAGE-STORAGE'!$A$4:$A$54,H2843))</f>
        <v>0</v>
      </c>
    </row>
    <row r="2844" spans="1:9" x14ac:dyDescent="0.25">
      <c r="A2844">
        <v>2841</v>
      </c>
      <c r="B2844" s="132">
        <f t="shared" si="179"/>
        <v>473.33333333333331</v>
      </c>
      <c r="C2844" s="162">
        <f>IF(B2844&lt;(MAX(USER_INPUT!$J$14:$J$2000)),FINTERP(USER_INPUT!$J$14:$J$2000,USER_INPUT!$K$14:$K$2000,HYDROGRAPH!B2844),0)</f>
        <v>0</v>
      </c>
      <c r="D2844" s="132">
        <f t="shared" si="178"/>
        <v>0</v>
      </c>
      <c r="E2844" s="162">
        <f t="shared" si="180"/>
        <v>0</v>
      </c>
      <c r="F2844" s="162">
        <f t="shared" si="181"/>
        <v>0</v>
      </c>
      <c r="G2844" s="162">
        <f>FINTERP(REFERENCE!$W$17:$W$67,REFERENCE!$V$17:$V$67,HYDROGRAPH!F2844)</f>
        <v>0</v>
      </c>
      <c r="H2844" s="132">
        <f>(F2844-G2844)/2*REFERENCE!$P$19</f>
        <v>0</v>
      </c>
      <c r="I2844">
        <f>(FINTERP('STAGE-STORAGE'!$D$4:$D$54,'STAGE-STORAGE'!$A$4:$A$54,H2844))</f>
        <v>0</v>
      </c>
    </row>
    <row r="2845" spans="1:9" x14ac:dyDescent="0.25">
      <c r="A2845">
        <v>2842</v>
      </c>
      <c r="B2845" s="132">
        <f t="shared" si="179"/>
        <v>473.5</v>
      </c>
      <c r="C2845" s="162">
        <f>IF(B2845&lt;(MAX(USER_INPUT!$J$14:$J$2000)),FINTERP(USER_INPUT!$J$14:$J$2000,USER_INPUT!$K$14:$K$2000,HYDROGRAPH!B2845),0)</f>
        <v>0</v>
      </c>
      <c r="D2845" s="132">
        <f t="shared" si="178"/>
        <v>0</v>
      </c>
      <c r="E2845" s="162">
        <f t="shared" si="180"/>
        <v>0</v>
      </c>
      <c r="F2845" s="162">
        <f t="shared" si="181"/>
        <v>0</v>
      </c>
      <c r="G2845" s="162">
        <f>FINTERP(REFERENCE!$W$17:$W$67,REFERENCE!$V$17:$V$67,HYDROGRAPH!F2845)</f>
        <v>0</v>
      </c>
      <c r="H2845" s="132">
        <f>(F2845-G2845)/2*REFERENCE!$P$19</f>
        <v>0</v>
      </c>
      <c r="I2845">
        <f>(FINTERP('STAGE-STORAGE'!$D$4:$D$54,'STAGE-STORAGE'!$A$4:$A$54,H2845))</f>
        <v>0</v>
      </c>
    </row>
    <row r="2846" spans="1:9" x14ac:dyDescent="0.25">
      <c r="A2846">
        <v>2843</v>
      </c>
      <c r="B2846" s="132">
        <f t="shared" si="179"/>
        <v>473.66666666666663</v>
      </c>
      <c r="C2846" s="162">
        <f>IF(B2846&lt;(MAX(USER_INPUT!$J$14:$J$2000)),FINTERP(USER_INPUT!$J$14:$J$2000,USER_INPUT!$K$14:$K$2000,HYDROGRAPH!B2846),0)</f>
        <v>0</v>
      </c>
      <c r="D2846" s="132">
        <f t="shared" si="178"/>
        <v>0</v>
      </c>
      <c r="E2846" s="162">
        <f t="shared" si="180"/>
        <v>0</v>
      </c>
      <c r="F2846" s="162">
        <f t="shared" si="181"/>
        <v>0</v>
      </c>
      <c r="G2846" s="162">
        <f>FINTERP(REFERENCE!$W$17:$W$67,REFERENCE!$V$17:$V$67,HYDROGRAPH!F2846)</f>
        <v>0</v>
      </c>
      <c r="H2846" s="132">
        <f>(F2846-G2846)/2*REFERENCE!$P$19</f>
        <v>0</v>
      </c>
      <c r="I2846">
        <f>(FINTERP('STAGE-STORAGE'!$D$4:$D$54,'STAGE-STORAGE'!$A$4:$A$54,H2846))</f>
        <v>0</v>
      </c>
    </row>
    <row r="2847" spans="1:9" x14ac:dyDescent="0.25">
      <c r="A2847">
        <v>2844</v>
      </c>
      <c r="B2847" s="132">
        <f t="shared" si="179"/>
        <v>473.83333333333331</v>
      </c>
      <c r="C2847" s="162">
        <f>IF(B2847&lt;(MAX(USER_INPUT!$J$14:$J$2000)),FINTERP(USER_INPUT!$J$14:$J$2000,USER_INPUT!$K$14:$K$2000,HYDROGRAPH!B2847),0)</f>
        <v>0</v>
      </c>
      <c r="D2847" s="132">
        <f t="shared" si="178"/>
        <v>0</v>
      </c>
      <c r="E2847" s="162">
        <f t="shared" si="180"/>
        <v>0</v>
      </c>
      <c r="F2847" s="162">
        <f t="shared" si="181"/>
        <v>0</v>
      </c>
      <c r="G2847" s="162">
        <f>FINTERP(REFERENCE!$W$17:$W$67,REFERENCE!$V$17:$V$67,HYDROGRAPH!F2847)</f>
        <v>0</v>
      </c>
      <c r="H2847" s="132">
        <f>(F2847-G2847)/2*REFERENCE!$P$19</f>
        <v>0</v>
      </c>
      <c r="I2847">
        <f>(FINTERP('STAGE-STORAGE'!$D$4:$D$54,'STAGE-STORAGE'!$A$4:$A$54,H2847))</f>
        <v>0</v>
      </c>
    </row>
    <row r="2848" spans="1:9" x14ac:dyDescent="0.25">
      <c r="A2848">
        <v>2845</v>
      </c>
      <c r="B2848" s="132">
        <f t="shared" si="179"/>
        <v>474</v>
      </c>
      <c r="C2848" s="162">
        <f>IF(B2848&lt;(MAX(USER_INPUT!$J$14:$J$2000)),FINTERP(USER_INPUT!$J$14:$J$2000,USER_INPUT!$K$14:$K$2000,HYDROGRAPH!B2848),0)</f>
        <v>0</v>
      </c>
      <c r="D2848" s="132">
        <f t="shared" si="178"/>
        <v>0</v>
      </c>
      <c r="E2848" s="162">
        <f t="shared" si="180"/>
        <v>0</v>
      </c>
      <c r="F2848" s="162">
        <f t="shared" si="181"/>
        <v>0</v>
      </c>
      <c r="G2848" s="162">
        <f>FINTERP(REFERENCE!$W$17:$W$67,REFERENCE!$V$17:$V$67,HYDROGRAPH!F2848)</f>
        <v>0</v>
      </c>
      <c r="H2848" s="132">
        <f>(F2848-G2848)/2*REFERENCE!$P$19</f>
        <v>0</v>
      </c>
      <c r="I2848">
        <f>(FINTERP('STAGE-STORAGE'!$D$4:$D$54,'STAGE-STORAGE'!$A$4:$A$54,H2848))</f>
        <v>0</v>
      </c>
    </row>
    <row r="2849" spans="1:9" x14ac:dyDescent="0.25">
      <c r="A2849">
        <v>2846</v>
      </c>
      <c r="B2849" s="132">
        <f t="shared" si="179"/>
        <v>474.16666666666663</v>
      </c>
      <c r="C2849" s="162">
        <f>IF(B2849&lt;(MAX(USER_INPUT!$J$14:$J$2000)),FINTERP(USER_INPUT!$J$14:$J$2000,USER_INPUT!$K$14:$K$2000,HYDROGRAPH!B2849),0)</f>
        <v>0</v>
      </c>
      <c r="D2849" s="132">
        <f t="shared" si="178"/>
        <v>0</v>
      </c>
      <c r="E2849" s="162">
        <f t="shared" si="180"/>
        <v>0</v>
      </c>
      <c r="F2849" s="162">
        <f t="shared" si="181"/>
        <v>0</v>
      </c>
      <c r="G2849" s="162">
        <f>FINTERP(REFERENCE!$W$17:$W$67,REFERENCE!$V$17:$V$67,HYDROGRAPH!F2849)</f>
        <v>0</v>
      </c>
      <c r="H2849" s="132">
        <f>(F2849-G2849)/2*REFERENCE!$P$19</f>
        <v>0</v>
      </c>
      <c r="I2849">
        <f>(FINTERP('STAGE-STORAGE'!$D$4:$D$54,'STAGE-STORAGE'!$A$4:$A$54,H2849))</f>
        <v>0</v>
      </c>
    </row>
    <row r="2850" spans="1:9" x14ac:dyDescent="0.25">
      <c r="A2850">
        <v>2847</v>
      </c>
      <c r="B2850" s="132">
        <f t="shared" si="179"/>
        <v>474.33333333333331</v>
      </c>
      <c r="C2850" s="162">
        <f>IF(B2850&lt;(MAX(USER_INPUT!$J$14:$J$2000)),FINTERP(USER_INPUT!$J$14:$J$2000,USER_INPUT!$K$14:$K$2000,HYDROGRAPH!B2850),0)</f>
        <v>0</v>
      </c>
      <c r="D2850" s="132">
        <f t="shared" si="178"/>
        <v>0</v>
      </c>
      <c r="E2850" s="162">
        <f t="shared" si="180"/>
        <v>0</v>
      </c>
      <c r="F2850" s="162">
        <f t="shared" si="181"/>
        <v>0</v>
      </c>
      <c r="G2850" s="162">
        <f>FINTERP(REFERENCE!$W$17:$W$67,REFERENCE!$V$17:$V$67,HYDROGRAPH!F2850)</f>
        <v>0</v>
      </c>
      <c r="H2850" s="132">
        <f>(F2850-G2850)/2*REFERENCE!$P$19</f>
        <v>0</v>
      </c>
      <c r="I2850">
        <f>(FINTERP('STAGE-STORAGE'!$D$4:$D$54,'STAGE-STORAGE'!$A$4:$A$54,H2850))</f>
        <v>0</v>
      </c>
    </row>
    <row r="2851" spans="1:9" x14ac:dyDescent="0.25">
      <c r="A2851">
        <v>2848</v>
      </c>
      <c r="B2851" s="132">
        <f t="shared" si="179"/>
        <v>474.5</v>
      </c>
      <c r="C2851" s="162">
        <f>IF(B2851&lt;(MAX(USER_INPUT!$J$14:$J$2000)),FINTERP(USER_INPUT!$J$14:$J$2000,USER_INPUT!$K$14:$K$2000,HYDROGRAPH!B2851),0)</f>
        <v>0</v>
      </c>
      <c r="D2851" s="132">
        <f t="shared" si="178"/>
        <v>0</v>
      </c>
      <c r="E2851" s="162">
        <f t="shared" si="180"/>
        <v>0</v>
      </c>
      <c r="F2851" s="162">
        <f t="shared" si="181"/>
        <v>0</v>
      </c>
      <c r="G2851" s="162">
        <f>FINTERP(REFERENCE!$W$17:$W$67,REFERENCE!$V$17:$V$67,HYDROGRAPH!F2851)</f>
        <v>0</v>
      </c>
      <c r="H2851" s="132">
        <f>(F2851-G2851)/2*REFERENCE!$P$19</f>
        <v>0</v>
      </c>
      <c r="I2851">
        <f>(FINTERP('STAGE-STORAGE'!$D$4:$D$54,'STAGE-STORAGE'!$A$4:$A$54,H2851))</f>
        <v>0</v>
      </c>
    </row>
    <row r="2852" spans="1:9" x14ac:dyDescent="0.25">
      <c r="A2852">
        <v>2849</v>
      </c>
      <c r="B2852" s="132">
        <f t="shared" si="179"/>
        <v>474.66666666666663</v>
      </c>
      <c r="C2852" s="162">
        <f>IF(B2852&lt;(MAX(USER_INPUT!$J$14:$J$2000)),FINTERP(USER_INPUT!$J$14:$J$2000,USER_INPUT!$K$14:$K$2000,HYDROGRAPH!B2852),0)</f>
        <v>0</v>
      </c>
      <c r="D2852" s="132">
        <f t="shared" si="178"/>
        <v>0</v>
      </c>
      <c r="E2852" s="162">
        <f t="shared" si="180"/>
        <v>0</v>
      </c>
      <c r="F2852" s="162">
        <f t="shared" si="181"/>
        <v>0</v>
      </c>
      <c r="G2852" s="162">
        <f>FINTERP(REFERENCE!$W$17:$W$67,REFERENCE!$V$17:$V$67,HYDROGRAPH!F2852)</f>
        <v>0</v>
      </c>
      <c r="H2852" s="132">
        <f>(F2852-G2852)/2*REFERENCE!$P$19</f>
        <v>0</v>
      </c>
      <c r="I2852">
        <f>(FINTERP('STAGE-STORAGE'!$D$4:$D$54,'STAGE-STORAGE'!$A$4:$A$54,H2852))</f>
        <v>0</v>
      </c>
    </row>
    <row r="2853" spans="1:9" x14ac:dyDescent="0.25">
      <c r="A2853">
        <v>2850</v>
      </c>
      <c r="B2853" s="132">
        <f t="shared" si="179"/>
        <v>474.83333333333331</v>
      </c>
      <c r="C2853" s="162">
        <f>IF(B2853&lt;(MAX(USER_INPUT!$J$14:$J$2000)),FINTERP(USER_INPUT!$J$14:$J$2000,USER_INPUT!$K$14:$K$2000,HYDROGRAPH!B2853),0)</f>
        <v>0</v>
      </c>
      <c r="D2853" s="132">
        <f t="shared" si="178"/>
        <v>0</v>
      </c>
      <c r="E2853" s="162">
        <f t="shared" si="180"/>
        <v>0</v>
      </c>
      <c r="F2853" s="162">
        <f t="shared" si="181"/>
        <v>0</v>
      </c>
      <c r="G2853" s="162">
        <f>FINTERP(REFERENCE!$W$17:$W$67,REFERENCE!$V$17:$V$67,HYDROGRAPH!F2853)</f>
        <v>0</v>
      </c>
      <c r="H2853" s="132">
        <f>(F2853-G2853)/2*REFERENCE!$P$19</f>
        <v>0</v>
      </c>
      <c r="I2853">
        <f>(FINTERP('STAGE-STORAGE'!$D$4:$D$54,'STAGE-STORAGE'!$A$4:$A$54,H2853))</f>
        <v>0</v>
      </c>
    </row>
    <row r="2854" spans="1:9" x14ac:dyDescent="0.25">
      <c r="A2854">
        <v>2851</v>
      </c>
      <c r="B2854" s="132">
        <f t="shared" si="179"/>
        <v>475</v>
      </c>
      <c r="C2854" s="162">
        <f>IF(B2854&lt;(MAX(USER_INPUT!$J$14:$J$2000)),FINTERP(USER_INPUT!$J$14:$J$2000,USER_INPUT!$K$14:$K$2000,HYDROGRAPH!B2854),0)</f>
        <v>0</v>
      </c>
      <c r="D2854" s="132">
        <f t="shared" si="178"/>
        <v>0</v>
      </c>
      <c r="E2854" s="162">
        <f t="shared" si="180"/>
        <v>0</v>
      </c>
      <c r="F2854" s="162">
        <f t="shared" si="181"/>
        <v>0</v>
      </c>
      <c r="G2854" s="162">
        <f>FINTERP(REFERENCE!$W$17:$W$67,REFERENCE!$V$17:$V$67,HYDROGRAPH!F2854)</f>
        <v>0</v>
      </c>
      <c r="H2854" s="132">
        <f>(F2854-G2854)/2*REFERENCE!$P$19</f>
        <v>0</v>
      </c>
      <c r="I2854">
        <f>(FINTERP('STAGE-STORAGE'!$D$4:$D$54,'STAGE-STORAGE'!$A$4:$A$54,H2854))</f>
        <v>0</v>
      </c>
    </row>
    <row r="2855" spans="1:9" x14ac:dyDescent="0.25">
      <c r="A2855">
        <v>2852</v>
      </c>
      <c r="B2855" s="132">
        <f t="shared" si="179"/>
        <v>475.16666666666663</v>
      </c>
      <c r="C2855" s="162">
        <f>IF(B2855&lt;(MAX(USER_INPUT!$J$14:$J$2000)),FINTERP(USER_INPUT!$J$14:$J$2000,USER_INPUT!$K$14:$K$2000,HYDROGRAPH!B2855),0)</f>
        <v>0</v>
      </c>
      <c r="D2855" s="132">
        <f t="shared" si="178"/>
        <v>0</v>
      </c>
      <c r="E2855" s="162">
        <f t="shared" si="180"/>
        <v>0</v>
      </c>
      <c r="F2855" s="162">
        <f t="shared" si="181"/>
        <v>0</v>
      </c>
      <c r="G2855" s="162">
        <f>FINTERP(REFERENCE!$W$17:$W$67,REFERENCE!$V$17:$V$67,HYDROGRAPH!F2855)</f>
        <v>0</v>
      </c>
      <c r="H2855" s="132">
        <f>(F2855-G2855)/2*REFERENCE!$P$19</f>
        <v>0</v>
      </c>
      <c r="I2855">
        <f>(FINTERP('STAGE-STORAGE'!$D$4:$D$54,'STAGE-STORAGE'!$A$4:$A$54,H2855))</f>
        <v>0</v>
      </c>
    </row>
    <row r="2856" spans="1:9" x14ac:dyDescent="0.25">
      <c r="A2856">
        <v>2853</v>
      </c>
      <c r="B2856" s="132">
        <f t="shared" si="179"/>
        <v>475.33333333333331</v>
      </c>
      <c r="C2856" s="162">
        <f>IF(B2856&lt;(MAX(USER_INPUT!$J$14:$J$2000)),FINTERP(USER_INPUT!$J$14:$J$2000,USER_INPUT!$K$14:$K$2000,HYDROGRAPH!B2856),0)</f>
        <v>0</v>
      </c>
      <c r="D2856" s="132">
        <f t="shared" si="178"/>
        <v>0</v>
      </c>
      <c r="E2856" s="162">
        <f t="shared" si="180"/>
        <v>0</v>
      </c>
      <c r="F2856" s="162">
        <f t="shared" si="181"/>
        <v>0</v>
      </c>
      <c r="G2856" s="162">
        <f>FINTERP(REFERENCE!$W$17:$W$67,REFERENCE!$V$17:$V$67,HYDROGRAPH!F2856)</f>
        <v>0</v>
      </c>
      <c r="H2856" s="132">
        <f>(F2856-G2856)/2*REFERENCE!$P$19</f>
        <v>0</v>
      </c>
      <c r="I2856">
        <f>(FINTERP('STAGE-STORAGE'!$D$4:$D$54,'STAGE-STORAGE'!$A$4:$A$54,H2856))</f>
        <v>0</v>
      </c>
    </row>
    <row r="2857" spans="1:9" x14ac:dyDescent="0.25">
      <c r="A2857">
        <v>2854</v>
      </c>
      <c r="B2857" s="132">
        <f t="shared" si="179"/>
        <v>475.5</v>
      </c>
      <c r="C2857" s="162">
        <f>IF(B2857&lt;(MAX(USER_INPUT!$J$14:$J$2000)),FINTERP(USER_INPUT!$J$14:$J$2000,USER_INPUT!$K$14:$K$2000,HYDROGRAPH!B2857),0)</f>
        <v>0</v>
      </c>
      <c r="D2857" s="132">
        <f t="shared" si="178"/>
        <v>0</v>
      </c>
      <c r="E2857" s="162">
        <f t="shared" si="180"/>
        <v>0</v>
      </c>
      <c r="F2857" s="162">
        <f t="shared" si="181"/>
        <v>0</v>
      </c>
      <c r="G2857" s="162">
        <f>FINTERP(REFERENCE!$W$17:$W$67,REFERENCE!$V$17:$V$67,HYDROGRAPH!F2857)</f>
        <v>0</v>
      </c>
      <c r="H2857" s="132">
        <f>(F2857-G2857)/2*REFERENCE!$P$19</f>
        <v>0</v>
      </c>
      <c r="I2857">
        <f>(FINTERP('STAGE-STORAGE'!$D$4:$D$54,'STAGE-STORAGE'!$A$4:$A$54,H2857))</f>
        <v>0</v>
      </c>
    </row>
    <row r="2858" spans="1:9" x14ac:dyDescent="0.25">
      <c r="A2858">
        <v>2855</v>
      </c>
      <c r="B2858" s="132">
        <f t="shared" si="179"/>
        <v>475.66666666666663</v>
      </c>
      <c r="C2858" s="162">
        <f>IF(B2858&lt;(MAX(USER_INPUT!$J$14:$J$2000)),FINTERP(USER_INPUT!$J$14:$J$2000,USER_INPUT!$K$14:$K$2000,HYDROGRAPH!B2858),0)</f>
        <v>0</v>
      </c>
      <c r="D2858" s="132">
        <f t="shared" si="178"/>
        <v>0</v>
      </c>
      <c r="E2858" s="162">
        <f t="shared" si="180"/>
        <v>0</v>
      </c>
      <c r="F2858" s="162">
        <f t="shared" si="181"/>
        <v>0</v>
      </c>
      <c r="G2858" s="162">
        <f>FINTERP(REFERENCE!$W$17:$W$67,REFERENCE!$V$17:$V$67,HYDROGRAPH!F2858)</f>
        <v>0</v>
      </c>
      <c r="H2858" s="132">
        <f>(F2858-G2858)/2*REFERENCE!$P$19</f>
        <v>0</v>
      </c>
      <c r="I2858">
        <f>(FINTERP('STAGE-STORAGE'!$D$4:$D$54,'STAGE-STORAGE'!$A$4:$A$54,H2858))</f>
        <v>0</v>
      </c>
    </row>
    <row r="2859" spans="1:9" x14ac:dyDescent="0.25">
      <c r="A2859">
        <v>2856</v>
      </c>
      <c r="B2859" s="132">
        <f t="shared" si="179"/>
        <v>475.83333333333331</v>
      </c>
      <c r="C2859" s="162">
        <f>IF(B2859&lt;(MAX(USER_INPUT!$J$14:$J$2000)),FINTERP(USER_INPUT!$J$14:$J$2000,USER_INPUT!$K$14:$K$2000,HYDROGRAPH!B2859),0)</f>
        <v>0</v>
      </c>
      <c r="D2859" s="132">
        <f t="shared" si="178"/>
        <v>0</v>
      </c>
      <c r="E2859" s="162">
        <f t="shared" si="180"/>
        <v>0</v>
      </c>
      <c r="F2859" s="162">
        <f t="shared" si="181"/>
        <v>0</v>
      </c>
      <c r="G2859" s="162">
        <f>FINTERP(REFERENCE!$W$17:$W$67,REFERENCE!$V$17:$V$67,HYDROGRAPH!F2859)</f>
        <v>0</v>
      </c>
      <c r="H2859" s="132">
        <f>(F2859-G2859)/2*REFERENCE!$P$19</f>
        <v>0</v>
      </c>
      <c r="I2859">
        <f>(FINTERP('STAGE-STORAGE'!$D$4:$D$54,'STAGE-STORAGE'!$A$4:$A$54,H2859))</f>
        <v>0</v>
      </c>
    </row>
    <row r="2860" spans="1:9" x14ac:dyDescent="0.25">
      <c r="A2860">
        <v>2857</v>
      </c>
      <c r="B2860" s="132">
        <f t="shared" si="179"/>
        <v>476</v>
      </c>
      <c r="C2860" s="162">
        <f>IF(B2860&lt;(MAX(USER_INPUT!$J$14:$J$2000)),FINTERP(USER_INPUT!$J$14:$J$2000,USER_INPUT!$K$14:$K$2000,HYDROGRAPH!B2860),0)</f>
        <v>0</v>
      </c>
      <c r="D2860" s="132">
        <f t="shared" si="178"/>
        <v>0</v>
      </c>
      <c r="E2860" s="162">
        <f t="shared" si="180"/>
        <v>0</v>
      </c>
      <c r="F2860" s="162">
        <f t="shared" si="181"/>
        <v>0</v>
      </c>
      <c r="G2860" s="162">
        <f>FINTERP(REFERENCE!$W$17:$W$67,REFERENCE!$V$17:$V$67,HYDROGRAPH!F2860)</f>
        <v>0</v>
      </c>
      <c r="H2860" s="132">
        <f>(F2860-G2860)/2*REFERENCE!$P$19</f>
        <v>0</v>
      </c>
      <c r="I2860">
        <f>(FINTERP('STAGE-STORAGE'!$D$4:$D$54,'STAGE-STORAGE'!$A$4:$A$54,H2860))</f>
        <v>0</v>
      </c>
    </row>
    <row r="2861" spans="1:9" x14ac:dyDescent="0.25">
      <c r="A2861">
        <v>2858</v>
      </c>
      <c r="B2861" s="132">
        <f t="shared" si="179"/>
        <v>476.16666666666663</v>
      </c>
      <c r="C2861" s="162">
        <f>IF(B2861&lt;(MAX(USER_INPUT!$J$14:$J$2000)),FINTERP(USER_INPUT!$J$14:$J$2000,USER_INPUT!$K$14:$K$2000,HYDROGRAPH!B2861),0)</f>
        <v>0</v>
      </c>
      <c r="D2861" s="132">
        <f t="shared" si="178"/>
        <v>0</v>
      </c>
      <c r="E2861" s="162">
        <f t="shared" si="180"/>
        <v>0</v>
      </c>
      <c r="F2861" s="162">
        <f t="shared" si="181"/>
        <v>0</v>
      </c>
      <c r="G2861" s="162">
        <f>FINTERP(REFERENCE!$W$17:$W$67,REFERENCE!$V$17:$V$67,HYDROGRAPH!F2861)</f>
        <v>0</v>
      </c>
      <c r="H2861" s="132">
        <f>(F2861-G2861)/2*REFERENCE!$P$19</f>
        <v>0</v>
      </c>
      <c r="I2861">
        <f>(FINTERP('STAGE-STORAGE'!$D$4:$D$54,'STAGE-STORAGE'!$A$4:$A$54,H2861))</f>
        <v>0</v>
      </c>
    </row>
    <row r="2862" spans="1:9" x14ac:dyDescent="0.25">
      <c r="A2862">
        <v>2859</v>
      </c>
      <c r="B2862" s="132">
        <f t="shared" si="179"/>
        <v>476.33333333333331</v>
      </c>
      <c r="C2862" s="162">
        <f>IF(B2862&lt;(MAX(USER_INPUT!$J$14:$J$2000)),FINTERP(USER_INPUT!$J$14:$J$2000,USER_INPUT!$K$14:$K$2000,HYDROGRAPH!B2862),0)</f>
        <v>0</v>
      </c>
      <c r="D2862" s="132">
        <f t="shared" si="178"/>
        <v>0</v>
      </c>
      <c r="E2862" s="162">
        <f t="shared" si="180"/>
        <v>0</v>
      </c>
      <c r="F2862" s="162">
        <f t="shared" si="181"/>
        <v>0</v>
      </c>
      <c r="G2862" s="162">
        <f>FINTERP(REFERENCE!$W$17:$W$67,REFERENCE!$V$17:$V$67,HYDROGRAPH!F2862)</f>
        <v>0</v>
      </c>
      <c r="H2862" s="132">
        <f>(F2862-G2862)/2*REFERENCE!$P$19</f>
        <v>0</v>
      </c>
      <c r="I2862">
        <f>(FINTERP('STAGE-STORAGE'!$D$4:$D$54,'STAGE-STORAGE'!$A$4:$A$54,H2862))</f>
        <v>0</v>
      </c>
    </row>
    <row r="2863" spans="1:9" x14ac:dyDescent="0.25">
      <c r="A2863">
        <v>2860</v>
      </c>
      <c r="B2863" s="132">
        <f t="shared" si="179"/>
        <v>476.5</v>
      </c>
      <c r="C2863" s="162">
        <f>IF(B2863&lt;(MAX(USER_INPUT!$J$14:$J$2000)),FINTERP(USER_INPUT!$J$14:$J$2000,USER_INPUT!$K$14:$K$2000,HYDROGRAPH!B2863),0)</f>
        <v>0</v>
      </c>
      <c r="D2863" s="132">
        <f t="shared" si="178"/>
        <v>0</v>
      </c>
      <c r="E2863" s="162">
        <f t="shared" si="180"/>
        <v>0</v>
      </c>
      <c r="F2863" s="162">
        <f t="shared" si="181"/>
        <v>0</v>
      </c>
      <c r="G2863" s="162">
        <f>FINTERP(REFERENCE!$W$17:$W$67,REFERENCE!$V$17:$V$67,HYDROGRAPH!F2863)</f>
        <v>0</v>
      </c>
      <c r="H2863" s="132">
        <f>(F2863-G2863)/2*REFERENCE!$P$19</f>
        <v>0</v>
      </c>
      <c r="I2863">
        <f>(FINTERP('STAGE-STORAGE'!$D$4:$D$54,'STAGE-STORAGE'!$A$4:$A$54,H2863))</f>
        <v>0</v>
      </c>
    </row>
    <row r="2864" spans="1:9" x14ac:dyDescent="0.25">
      <c r="A2864">
        <v>2861</v>
      </c>
      <c r="B2864" s="132">
        <f t="shared" si="179"/>
        <v>476.66666666666663</v>
      </c>
      <c r="C2864" s="162">
        <f>IF(B2864&lt;(MAX(USER_INPUT!$J$14:$J$2000)),FINTERP(USER_INPUT!$J$14:$J$2000,USER_INPUT!$K$14:$K$2000,HYDROGRAPH!B2864),0)</f>
        <v>0</v>
      </c>
      <c r="D2864" s="132">
        <f t="shared" si="178"/>
        <v>0</v>
      </c>
      <c r="E2864" s="162">
        <f t="shared" si="180"/>
        <v>0</v>
      </c>
      <c r="F2864" s="162">
        <f t="shared" si="181"/>
        <v>0</v>
      </c>
      <c r="G2864" s="162">
        <f>FINTERP(REFERENCE!$W$17:$W$67,REFERENCE!$V$17:$V$67,HYDROGRAPH!F2864)</f>
        <v>0</v>
      </c>
      <c r="H2864" s="132">
        <f>(F2864-G2864)/2*REFERENCE!$P$19</f>
        <v>0</v>
      </c>
      <c r="I2864">
        <f>(FINTERP('STAGE-STORAGE'!$D$4:$D$54,'STAGE-STORAGE'!$A$4:$A$54,H2864))</f>
        <v>0</v>
      </c>
    </row>
    <row r="2865" spans="1:9" x14ac:dyDescent="0.25">
      <c r="A2865">
        <v>2862</v>
      </c>
      <c r="B2865" s="132">
        <f t="shared" si="179"/>
        <v>476.83333333333331</v>
      </c>
      <c r="C2865" s="162">
        <f>IF(B2865&lt;(MAX(USER_INPUT!$J$14:$J$2000)),FINTERP(USER_INPUT!$J$14:$J$2000,USER_INPUT!$K$14:$K$2000,HYDROGRAPH!B2865),0)</f>
        <v>0</v>
      </c>
      <c r="D2865" s="132">
        <f t="shared" si="178"/>
        <v>0</v>
      </c>
      <c r="E2865" s="162">
        <f t="shared" si="180"/>
        <v>0</v>
      </c>
      <c r="F2865" s="162">
        <f t="shared" si="181"/>
        <v>0</v>
      </c>
      <c r="G2865" s="162">
        <f>FINTERP(REFERENCE!$W$17:$W$67,REFERENCE!$V$17:$V$67,HYDROGRAPH!F2865)</f>
        <v>0</v>
      </c>
      <c r="H2865" s="132">
        <f>(F2865-G2865)/2*REFERENCE!$P$19</f>
        <v>0</v>
      </c>
      <c r="I2865">
        <f>(FINTERP('STAGE-STORAGE'!$D$4:$D$54,'STAGE-STORAGE'!$A$4:$A$54,H2865))</f>
        <v>0</v>
      </c>
    </row>
    <row r="2866" spans="1:9" x14ac:dyDescent="0.25">
      <c r="A2866">
        <v>2863</v>
      </c>
      <c r="B2866" s="132">
        <f t="shared" si="179"/>
        <v>477</v>
      </c>
      <c r="C2866" s="162">
        <f>IF(B2866&lt;(MAX(USER_INPUT!$J$14:$J$2000)),FINTERP(USER_INPUT!$J$14:$J$2000,USER_INPUT!$K$14:$K$2000,HYDROGRAPH!B2866),0)</f>
        <v>0</v>
      </c>
      <c r="D2866" s="132">
        <f t="shared" si="178"/>
        <v>0</v>
      </c>
      <c r="E2866" s="162">
        <f t="shared" si="180"/>
        <v>0</v>
      </c>
      <c r="F2866" s="162">
        <f t="shared" si="181"/>
        <v>0</v>
      </c>
      <c r="G2866" s="162">
        <f>FINTERP(REFERENCE!$W$17:$W$67,REFERENCE!$V$17:$V$67,HYDROGRAPH!F2866)</f>
        <v>0</v>
      </c>
      <c r="H2866" s="132">
        <f>(F2866-G2866)/2*REFERENCE!$P$19</f>
        <v>0</v>
      </c>
      <c r="I2866">
        <f>(FINTERP('STAGE-STORAGE'!$D$4:$D$54,'STAGE-STORAGE'!$A$4:$A$54,H2866))</f>
        <v>0</v>
      </c>
    </row>
    <row r="2867" spans="1:9" x14ac:dyDescent="0.25">
      <c r="A2867">
        <v>2864</v>
      </c>
      <c r="B2867" s="132">
        <f t="shared" si="179"/>
        <v>477.16666666666663</v>
      </c>
      <c r="C2867" s="162">
        <f>IF(B2867&lt;(MAX(USER_INPUT!$J$14:$J$2000)),FINTERP(USER_INPUT!$J$14:$J$2000,USER_INPUT!$K$14:$K$2000,HYDROGRAPH!B2867),0)</f>
        <v>0</v>
      </c>
      <c r="D2867" s="132">
        <f t="shared" si="178"/>
        <v>0</v>
      </c>
      <c r="E2867" s="162">
        <f t="shared" si="180"/>
        <v>0</v>
      </c>
      <c r="F2867" s="162">
        <f t="shared" si="181"/>
        <v>0</v>
      </c>
      <c r="G2867" s="162">
        <f>FINTERP(REFERENCE!$W$17:$W$67,REFERENCE!$V$17:$V$67,HYDROGRAPH!F2867)</f>
        <v>0</v>
      </c>
      <c r="H2867" s="132">
        <f>(F2867-G2867)/2*REFERENCE!$P$19</f>
        <v>0</v>
      </c>
      <c r="I2867">
        <f>(FINTERP('STAGE-STORAGE'!$D$4:$D$54,'STAGE-STORAGE'!$A$4:$A$54,H2867))</f>
        <v>0</v>
      </c>
    </row>
    <row r="2868" spans="1:9" x14ac:dyDescent="0.25">
      <c r="A2868">
        <v>2865</v>
      </c>
      <c r="B2868" s="132">
        <f t="shared" si="179"/>
        <v>477.33333333333331</v>
      </c>
      <c r="C2868" s="162">
        <f>IF(B2868&lt;(MAX(USER_INPUT!$J$14:$J$2000)),FINTERP(USER_INPUT!$J$14:$J$2000,USER_INPUT!$K$14:$K$2000,HYDROGRAPH!B2868),0)</f>
        <v>0</v>
      </c>
      <c r="D2868" s="132">
        <f t="shared" si="178"/>
        <v>0</v>
      </c>
      <c r="E2868" s="162">
        <f t="shared" si="180"/>
        <v>0</v>
      </c>
      <c r="F2868" s="162">
        <f t="shared" si="181"/>
        <v>0</v>
      </c>
      <c r="G2868" s="162">
        <f>FINTERP(REFERENCE!$W$17:$W$67,REFERENCE!$V$17:$V$67,HYDROGRAPH!F2868)</f>
        <v>0</v>
      </c>
      <c r="H2868" s="132">
        <f>(F2868-G2868)/2*REFERENCE!$P$19</f>
        <v>0</v>
      </c>
      <c r="I2868">
        <f>(FINTERP('STAGE-STORAGE'!$D$4:$D$54,'STAGE-STORAGE'!$A$4:$A$54,H2868))</f>
        <v>0</v>
      </c>
    </row>
    <row r="2869" spans="1:9" x14ac:dyDescent="0.25">
      <c r="A2869">
        <v>2866</v>
      </c>
      <c r="B2869" s="132">
        <f t="shared" si="179"/>
        <v>477.5</v>
      </c>
      <c r="C2869" s="162">
        <f>IF(B2869&lt;(MAX(USER_INPUT!$J$14:$J$2000)),FINTERP(USER_INPUT!$J$14:$J$2000,USER_INPUT!$K$14:$K$2000,HYDROGRAPH!B2869),0)</f>
        <v>0</v>
      </c>
      <c r="D2869" s="132">
        <f t="shared" si="178"/>
        <v>0</v>
      </c>
      <c r="E2869" s="162">
        <f t="shared" si="180"/>
        <v>0</v>
      </c>
      <c r="F2869" s="162">
        <f t="shared" si="181"/>
        <v>0</v>
      </c>
      <c r="G2869" s="162">
        <f>FINTERP(REFERENCE!$W$17:$W$67,REFERENCE!$V$17:$V$67,HYDROGRAPH!F2869)</f>
        <v>0</v>
      </c>
      <c r="H2869" s="132">
        <f>(F2869-G2869)/2*REFERENCE!$P$19</f>
        <v>0</v>
      </c>
      <c r="I2869">
        <f>(FINTERP('STAGE-STORAGE'!$D$4:$D$54,'STAGE-STORAGE'!$A$4:$A$54,H2869))</f>
        <v>0</v>
      </c>
    </row>
    <row r="2870" spans="1:9" x14ac:dyDescent="0.25">
      <c r="A2870">
        <v>2867</v>
      </c>
      <c r="B2870" s="132">
        <f t="shared" si="179"/>
        <v>477.66666666666663</v>
      </c>
      <c r="C2870" s="162">
        <f>IF(B2870&lt;(MAX(USER_INPUT!$J$14:$J$2000)),FINTERP(USER_INPUT!$J$14:$J$2000,USER_INPUT!$K$14:$K$2000,HYDROGRAPH!B2870),0)</f>
        <v>0</v>
      </c>
      <c r="D2870" s="132">
        <f t="shared" si="178"/>
        <v>0</v>
      </c>
      <c r="E2870" s="162">
        <f t="shared" si="180"/>
        <v>0</v>
      </c>
      <c r="F2870" s="162">
        <f t="shared" si="181"/>
        <v>0</v>
      </c>
      <c r="G2870" s="162">
        <f>FINTERP(REFERENCE!$W$17:$W$67,REFERENCE!$V$17:$V$67,HYDROGRAPH!F2870)</f>
        <v>0</v>
      </c>
      <c r="H2870" s="132">
        <f>(F2870-G2870)/2*REFERENCE!$P$19</f>
        <v>0</v>
      </c>
      <c r="I2870">
        <f>(FINTERP('STAGE-STORAGE'!$D$4:$D$54,'STAGE-STORAGE'!$A$4:$A$54,H2870))</f>
        <v>0</v>
      </c>
    </row>
    <row r="2871" spans="1:9" x14ac:dyDescent="0.25">
      <c r="A2871">
        <v>2868</v>
      </c>
      <c r="B2871" s="132">
        <f t="shared" si="179"/>
        <v>477.83333333333331</v>
      </c>
      <c r="C2871" s="162">
        <f>IF(B2871&lt;(MAX(USER_INPUT!$J$14:$J$2000)),FINTERP(USER_INPUT!$J$14:$J$2000,USER_INPUT!$K$14:$K$2000,HYDROGRAPH!B2871),0)</f>
        <v>0</v>
      </c>
      <c r="D2871" s="132">
        <f t="shared" si="178"/>
        <v>0</v>
      </c>
      <c r="E2871" s="162">
        <f t="shared" si="180"/>
        <v>0</v>
      </c>
      <c r="F2871" s="162">
        <f t="shared" si="181"/>
        <v>0</v>
      </c>
      <c r="G2871" s="162">
        <f>FINTERP(REFERENCE!$W$17:$W$67,REFERENCE!$V$17:$V$67,HYDROGRAPH!F2871)</f>
        <v>0</v>
      </c>
      <c r="H2871" s="132">
        <f>(F2871-G2871)/2*REFERENCE!$P$19</f>
        <v>0</v>
      </c>
      <c r="I2871">
        <f>(FINTERP('STAGE-STORAGE'!$D$4:$D$54,'STAGE-STORAGE'!$A$4:$A$54,H2871))</f>
        <v>0</v>
      </c>
    </row>
    <row r="2872" spans="1:9" x14ac:dyDescent="0.25">
      <c r="A2872">
        <v>2869</v>
      </c>
      <c r="B2872" s="132">
        <f t="shared" si="179"/>
        <v>478</v>
      </c>
      <c r="C2872" s="162">
        <f>IF(B2872&lt;(MAX(USER_INPUT!$J$14:$J$2000)),FINTERP(USER_INPUT!$J$14:$J$2000,USER_INPUT!$K$14:$K$2000,HYDROGRAPH!B2872),0)</f>
        <v>0</v>
      </c>
      <c r="D2872" s="132">
        <f t="shared" si="178"/>
        <v>0</v>
      </c>
      <c r="E2872" s="162">
        <f t="shared" si="180"/>
        <v>0</v>
      </c>
      <c r="F2872" s="162">
        <f t="shared" si="181"/>
        <v>0</v>
      </c>
      <c r="G2872" s="162">
        <f>FINTERP(REFERENCE!$W$17:$W$67,REFERENCE!$V$17:$V$67,HYDROGRAPH!F2872)</f>
        <v>0</v>
      </c>
      <c r="H2872" s="132">
        <f>(F2872-G2872)/2*REFERENCE!$P$19</f>
        <v>0</v>
      </c>
      <c r="I2872">
        <f>(FINTERP('STAGE-STORAGE'!$D$4:$D$54,'STAGE-STORAGE'!$A$4:$A$54,H2872))</f>
        <v>0</v>
      </c>
    </row>
    <row r="2873" spans="1:9" x14ac:dyDescent="0.25">
      <c r="A2873">
        <v>2870</v>
      </c>
      <c r="B2873" s="132">
        <f t="shared" si="179"/>
        <v>478.16666666666663</v>
      </c>
      <c r="C2873" s="162">
        <f>IF(B2873&lt;(MAX(USER_INPUT!$J$14:$J$2000)),FINTERP(USER_INPUT!$J$14:$J$2000,USER_INPUT!$K$14:$K$2000,HYDROGRAPH!B2873),0)</f>
        <v>0</v>
      </c>
      <c r="D2873" s="132">
        <f t="shared" si="178"/>
        <v>0</v>
      </c>
      <c r="E2873" s="162">
        <f t="shared" si="180"/>
        <v>0</v>
      </c>
      <c r="F2873" s="162">
        <f t="shared" si="181"/>
        <v>0</v>
      </c>
      <c r="G2873" s="162">
        <f>FINTERP(REFERENCE!$W$17:$W$67,REFERENCE!$V$17:$V$67,HYDROGRAPH!F2873)</f>
        <v>0</v>
      </c>
      <c r="H2873" s="132">
        <f>(F2873-G2873)/2*REFERENCE!$P$19</f>
        <v>0</v>
      </c>
      <c r="I2873">
        <f>(FINTERP('STAGE-STORAGE'!$D$4:$D$54,'STAGE-STORAGE'!$A$4:$A$54,H2873))</f>
        <v>0</v>
      </c>
    </row>
    <row r="2874" spans="1:9" x14ac:dyDescent="0.25">
      <c r="A2874">
        <v>2871</v>
      </c>
      <c r="B2874" s="132">
        <f t="shared" si="179"/>
        <v>478.33333333333331</v>
      </c>
      <c r="C2874" s="162">
        <f>IF(B2874&lt;(MAX(USER_INPUT!$J$14:$J$2000)),FINTERP(USER_INPUT!$J$14:$J$2000,USER_INPUT!$K$14:$K$2000,HYDROGRAPH!B2874),0)</f>
        <v>0</v>
      </c>
      <c r="D2874" s="132">
        <f t="shared" si="178"/>
        <v>0</v>
      </c>
      <c r="E2874" s="162">
        <f t="shared" si="180"/>
        <v>0</v>
      </c>
      <c r="F2874" s="162">
        <f t="shared" si="181"/>
        <v>0</v>
      </c>
      <c r="G2874" s="162">
        <f>FINTERP(REFERENCE!$W$17:$W$67,REFERENCE!$V$17:$V$67,HYDROGRAPH!F2874)</f>
        <v>0</v>
      </c>
      <c r="H2874" s="132">
        <f>(F2874-G2874)/2*REFERENCE!$P$19</f>
        <v>0</v>
      </c>
      <c r="I2874">
        <f>(FINTERP('STAGE-STORAGE'!$D$4:$D$54,'STAGE-STORAGE'!$A$4:$A$54,H2874))</f>
        <v>0</v>
      </c>
    </row>
    <row r="2875" spans="1:9" x14ac:dyDescent="0.25">
      <c r="A2875">
        <v>2872</v>
      </c>
      <c r="B2875" s="132">
        <f t="shared" si="179"/>
        <v>478.5</v>
      </c>
      <c r="C2875" s="162">
        <f>IF(B2875&lt;(MAX(USER_INPUT!$J$14:$J$2000)),FINTERP(USER_INPUT!$J$14:$J$2000,USER_INPUT!$K$14:$K$2000,HYDROGRAPH!B2875),0)</f>
        <v>0</v>
      </c>
      <c r="D2875" s="132">
        <f t="shared" si="178"/>
        <v>0</v>
      </c>
      <c r="E2875" s="162">
        <f t="shared" si="180"/>
        <v>0</v>
      </c>
      <c r="F2875" s="162">
        <f t="shared" si="181"/>
        <v>0</v>
      </c>
      <c r="G2875" s="162">
        <f>FINTERP(REFERENCE!$W$17:$W$67,REFERENCE!$V$17:$V$67,HYDROGRAPH!F2875)</f>
        <v>0</v>
      </c>
      <c r="H2875" s="132">
        <f>(F2875-G2875)/2*REFERENCE!$P$19</f>
        <v>0</v>
      </c>
      <c r="I2875">
        <f>(FINTERP('STAGE-STORAGE'!$D$4:$D$54,'STAGE-STORAGE'!$A$4:$A$54,H2875))</f>
        <v>0</v>
      </c>
    </row>
    <row r="2876" spans="1:9" x14ac:dyDescent="0.25">
      <c r="A2876">
        <v>2873</v>
      </c>
      <c r="B2876" s="132">
        <f t="shared" si="179"/>
        <v>478.66666666666663</v>
      </c>
      <c r="C2876" s="162">
        <f>IF(B2876&lt;(MAX(USER_INPUT!$J$14:$J$2000)),FINTERP(USER_INPUT!$J$14:$J$2000,USER_INPUT!$K$14:$K$2000,HYDROGRAPH!B2876),0)</f>
        <v>0</v>
      </c>
      <c r="D2876" s="132">
        <f t="shared" si="178"/>
        <v>0</v>
      </c>
      <c r="E2876" s="162">
        <f t="shared" si="180"/>
        <v>0</v>
      </c>
      <c r="F2876" s="162">
        <f t="shared" si="181"/>
        <v>0</v>
      </c>
      <c r="G2876" s="162">
        <f>FINTERP(REFERENCE!$W$17:$W$67,REFERENCE!$V$17:$V$67,HYDROGRAPH!F2876)</f>
        <v>0</v>
      </c>
      <c r="H2876" s="132">
        <f>(F2876-G2876)/2*REFERENCE!$P$19</f>
        <v>0</v>
      </c>
      <c r="I2876">
        <f>(FINTERP('STAGE-STORAGE'!$D$4:$D$54,'STAGE-STORAGE'!$A$4:$A$54,H2876))</f>
        <v>0</v>
      </c>
    </row>
    <row r="2877" spans="1:9" x14ac:dyDescent="0.25">
      <c r="A2877">
        <v>2874</v>
      </c>
      <c r="B2877" s="132">
        <f t="shared" si="179"/>
        <v>478.83333333333331</v>
      </c>
      <c r="C2877" s="162">
        <f>IF(B2877&lt;(MAX(USER_INPUT!$J$14:$J$2000)),FINTERP(USER_INPUT!$J$14:$J$2000,USER_INPUT!$K$14:$K$2000,HYDROGRAPH!B2877),0)</f>
        <v>0</v>
      </c>
      <c r="D2877" s="132">
        <f t="shared" si="178"/>
        <v>0</v>
      </c>
      <c r="E2877" s="162">
        <f t="shared" si="180"/>
        <v>0</v>
      </c>
      <c r="F2877" s="162">
        <f t="shared" si="181"/>
        <v>0</v>
      </c>
      <c r="G2877" s="162">
        <f>FINTERP(REFERENCE!$W$17:$W$67,REFERENCE!$V$17:$V$67,HYDROGRAPH!F2877)</f>
        <v>0</v>
      </c>
      <c r="H2877" s="132">
        <f>(F2877-G2877)/2*REFERENCE!$P$19</f>
        <v>0</v>
      </c>
      <c r="I2877">
        <f>(FINTERP('STAGE-STORAGE'!$D$4:$D$54,'STAGE-STORAGE'!$A$4:$A$54,H2877))</f>
        <v>0</v>
      </c>
    </row>
    <row r="2878" spans="1:9" x14ac:dyDescent="0.25">
      <c r="A2878">
        <v>2875</v>
      </c>
      <c r="B2878" s="132">
        <f t="shared" si="179"/>
        <v>479</v>
      </c>
      <c r="C2878" s="162">
        <f>IF(B2878&lt;(MAX(USER_INPUT!$J$14:$J$2000)),FINTERP(USER_INPUT!$J$14:$J$2000,USER_INPUT!$K$14:$K$2000,HYDROGRAPH!B2878),0)</f>
        <v>0</v>
      </c>
      <c r="D2878" s="132">
        <f t="shared" si="178"/>
        <v>0</v>
      </c>
      <c r="E2878" s="162">
        <f t="shared" si="180"/>
        <v>0</v>
      </c>
      <c r="F2878" s="162">
        <f t="shared" si="181"/>
        <v>0</v>
      </c>
      <c r="G2878" s="162">
        <f>FINTERP(REFERENCE!$W$17:$W$67,REFERENCE!$V$17:$V$67,HYDROGRAPH!F2878)</f>
        <v>0</v>
      </c>
      <c r="H2878" s="132">
        <f>(F2878-G2878)/2*REFERENCE!$P$19</f>
        <v>0</v>
      </c>
      <c r="I2878">
        <f>(FINTERP('STAGE-STORAGE'!$D$4:$D$54,'STAGE-STORAGE'!$A$4:$A$54,H2878))</f>
        <v>0</v>
      </c>
    </row>
    <row r="2879" spans="1:9" x14ac:dyDescent="0.25">
      <c r="A2879">
        <v>2876</v>
      </c>
      <c r="B2879" s="132">
        <f t="shared" si="179"/>
        <v>479.16666666666663</v>
      </c>
      <c r="C2879" s="162">
        <f>IF(B2879&lt;(MAX(USER_INPUT!$J$14:$J$2000)),FINTERP(USER_INPUT!$J$14:$J$2000,USER_INPUT!$K$14:$K$2000,HYDROGRAPH!B2879),0)</f>
        <v>0</v>
      </c>
      <c r="D2879" s="132">
        <f t="shared" si="178"/>
        <v>0</v>
      </c>
      <c r="E2879" s="162">
        <f t="shared" si="180"/>
        <v>0</v>
      </c>
      <c r="F2879" s="162">
        <f t="shared" si="181"/>
        <v>0</v>
      </c>
      <c r="G2879" s="162">
        <f>FINTERP(REFERENCE!$W$17:$W$67,REFERENCE!$V$17:$V$67,HYDROGRAPH!F2879)</f>
        <v>0</v>
      </c>
      <c r="H2879" s="132">
        <f>(F2879-G2879)/2*REFERENCE!$P$19</f>
        <v>0</v>
      </c>
      <c r="I2879">
        <f>(FINTERP('STAGE-STORAGE'!$D$4:$D$54,'STAGE-STORAGE'!$A$4:$A$54,H2879))</f>
        <v>0</v>
      </c>
    </row>
    <row r="2880" spans="1:9" x14ac:dyDescent="0.25">
      <c r="A2880">
        <v>2877</v>
      </c>
      <c r="B2880" s="132">
        <f t="shared" si="179"/>
        <v>479.33333333333331</v>
      </c>
      <c r="C2880" s="162">
        <f>IF(B2880&lt;(MAX(USER_INPUT!$J$14:$J$2000)),FINTERP(USER_INPUT!$J$14:$J$2000,USER_INPUT!$K$14:$K$2000,HYDROGRAPH!B2880),0)</f>
        <v>0</v>
      </c>
      <c r="D2880" s="132">
        <f t="shared" si="178"/>
        <v>0</v>
      </c>
      <c r="E2880" s="162">
        <f t="shared" si="180"/>
        <v>0</v>
      </c>
      <c r="F2880" s="162">
        <f t="shared" si="181"/>
        <v>0</v>
      </c>
      <c r="G2880" s="162">
        <f>FINTERP(REFERENCE!$W$17:$W$67,REFERENCE!$V$17:$V$67,HYDROGRAPH!F2880)</f>
        <v>0</v>
      </c>
      <c r="H2880" s="132">
        <f>(F2880-G2880)/2*REFERENCE!$P$19</f>
        <v>0</v>
      </c>
      <c r="I2880">
        <f>(FINTERP('STAGE-STORAGE'!$D$4:$D$54,'STAGE-STORAGE'!$A$4:$A$54,H2880))</f>
        <v>0</v>
      </c>
    </row>
    <row r="2881" spans="1:9" x14ac:dyDescent="0.25">
      <c r="A2881">
        <v>2878</v>
      </c>
      <c r="B2881" s="132">
        <f t="shared" si="179"/>
        <v>479.5</v>
      </c>
      <c r="C2881" s="162">
        <f>IF(B2881&lt;(MAX(USER_INPUT!$J$14:$J$2000)),FINTERP(USER_INPUT!$J$14:$J$2000,USER_INPUT!$K$14:$K$2000,HYDROGRAPH!B2881),0)</f>
        <v>0</v>
      </c>
      <c r="D2881" s="132">
        <f t="shared" si="178"/>
        <v>0</v>
      </c>
      <c r="E2881" s="162">
        <f t="shared" si="180"/>
        <v>0</v>
      </c>
      <c r="F2881" s="162">
        <f t="shared" si="181"/>
        <v>0</v>
      </c>
      <c r="G2881" s="162">
        <f>FINTERP(REFERENCE!$W$17:$W$67,REFERENCE!$V$17:$V$67,HYDROGRAPH!F2881)</f>
        <v>0</v>
      </c>
      <c r="H2881" s="132">
        <f>(F2881-G2881)/2*REFERENCE!$P$19</f>
        <v>0</v>
      </c>
      <c r="I2881">
        <f>(FINTERP('STAGE-STORAGE'!$D$4:$D$54,'STAGE-STORAGE'!$A$4:$A$54,H2881))</f>
        <v>0</v>
      </c>
    </row>
    <row r="2882" spans="1:9" x14ac:dyDescent="0.25">
      <c r="A2882">
        <v>2879</v>
      </c>
      <c r="B2882" s="132">
        <f t="shared" si="179"/>
        <v>479.66666666666663</v>
      </c>
      <c r="C2882" s="162">
        <f>IF(B2882&lt;(MAX(USER_INPUT!$J$14:$J$2000)),FINTERP(USER_INPUT!$J$14:$J$2000,USER_INPUT!$K$14:$K$2000,HYDROGRAPH!B2882),0)</f>
        <v>0</v>
      </c>
      <c r="D2882" s="132">
        <f t="shared" si="178"/>
        <v>0</v>
      </c>
      <c r="E2882" s="162">
        <f t="shared" si="180"/>
        <v>0</v>
      </c>
      <c r="F2882" s="162">
        <f t="shared" si="181"/>
        <v>0</v>
      </c>
      <c r="G2882" s="162">
        <f>FINTERP(REFERENCE!$W$17:$W$67,REFERENCE!$V$17:$V$67,HYDROGRAPH!F2882)</f>
        <v>0</v>
      </c>
      <c r="H2882" s="132">
        <f>(F2882-G2882)/2*REFERENCE!$P$19</f>
        <v>0</v>
      </c>
      <c r="I2882">
        <f>(FINTERP('STAGE-STORAGE'!$D$4:$D$54,'STAGE-STORAGE'!$A$4:$A$54,H2882))</f>
        <v>0</v>
      </c>
    </row>
    <row r="2883" spans="1:9" x14ac:dyDescent="0.25">
      <c r="A2883">
        <v>2880</v>
      </c>
      <c r="B2883" s="132">
        <f t="shared" si="179"/>
        <v>479.83333333333331</v>
      </c>
      <c r="C2883" s="162">
        <f>IF(B2883&lt;(MAX(USER_INPUT!$J$14:$J$2000)),FINTERP(USER_INPUT!$J$14:$J$2000,USER_INPUT!$K$14:$K$2000,HYDROGRAPH!B2883),0)</f>
        <v>0</v>
      </c>
      <c r="D2883" s="132">
        <f t="shared" si="178"/>
        <v>0</v>
      </c>
      <c r="E2883" s="162">
        <f t="shared" si="180"/>
        <v>0</v>
      </c>
      <c r="F2883" s="162">
        <f t="shared" si="181"/>
        <v>0</v>
      </c>
      <c r="G2883" s="162">
        <f>FINTERP(REFERENCE!$W$17:$W$67,REFERENCE!$V$17:$V$67,HYDROGRAPH!F2883)</f>
        <v>0</v>
      </c>
      <c r="H2883" s="132">
        <f>(F2883-G2883)/2*REFERENCE!$P$19</f>
        <v>0</v>
      </c>
      <c r="I2883">
        <f>(FINTERP('STAGE-STORAGE'!$D$4:$D$54,'STAGE-STORAGE'!$A$4:$A$54,H2883))</f>
        <v>0</v>
      </c>
    </row>
    <row r="2884" spans="1:9" x14ac:dyDescent="0.25">
      <c r="A2884">
        <v>2881</v>
      </c>
      <c r="B2884" s="132">
        <f t="shared" si="179"/>
        <v>480</v>
      </c>
      <c r="C2884" s="162">
        <f>IF(B2884&lt;(MAX(USER_INPUT!$J$14:$J$2000)),FINTERP(USER_INPUT!$J$14:$J$2000,USER_INPUT!$K$14:$K$2000,HYDROGRAPH!B2884),0)</f>
        <v>0</v>
      </c>
      <c r="D2884" s="132">
        <f t="shared" si="178"/>
        <v>0</v>
      </c>
      <c r="E2884" s="162">
        <f t="shared" si="180"/>
        <v>0</v>
      </c>
      <c r="F2884" s="162">
        <f t="shared" si="181"/>
        <v>0</v>
      </c>
      <c r="G2884" s="162">
        <f>FINTERP(REFERENCE!$W$17:$W$67,REFERENCE!$V$17:$V$67,HYDROGRAPH!F2884)</f>
        <v>0</v>
      </c>
      <c r="H2884" s="132">
        <f>(F2884-G2884)/2*REFERENCE!$P$19</f>
        <v>0</v>
      </c>
      <c r="I2884">
        <f>(FINTERP('STAGE-STORAGE'!$D$4:$D$54,'STAGE-STORAGE'!$A$4:$A$54,H2884))</f>
        <v>0</v>
      </c>
    </row>
    <row r="2885" spans="1:9" x14ac:dyDescent="0.25">
      <c r="A2885">
        <v>2882</v>
      </c>
      <c r="B2885" s="132">
        <f t="shared" si="179"/>
        <v>480.16666666666663</v>
      </c>
      <c r="C2885" s="162">
        <f>IF(B2885&lt;(MAX(USER_INPUT!$J$14:$J$2000)),FINTERP(USER_INPUT!$J$14:$J$2000,USER_INPUT!$K$14:$K$2000,HYDROGRAPH!B2885),0)</f>
        <v>0</v>
      </c>
      <c r="D2885" s="132">
        <f t="shared" ref="D2885:D2948" si="182">C2885+C2886</f>
        <v>0</v>
      </c>
      <c r="E2885" s="162">
        <f t="shared" si="180"/>
        <v>0</v>
      </c>
      <c r="F2885" s="162">
        <f t="shared" si="181"/>
        <v>0</v>
      </c>
      <c r="G2885" s="162">
        <f>FINTERP(REFERENCE!$W$17:$W$67,REFERENCE!$V$17:$V$67,HYDROGRAPH!F2885)</f>
        <v>0</v>
      </c>
      <c r="H2885" s="132">
        <f>(F2885-G2885)/2*REFERENCE!$P$19</f>
        <v>0</v>
      </c>
      <c r="I2885">
        <f>(FINTERP('STAGE-STORAGE'!$D$4:$D$54,'STAGE-STORAGE'!$A$4:$A$54,H2885))</f>
        <v>0</v>
      </c>
    </row>
    <row r="2886" spans="1:9" x14ac:dyDescent="0.25">
      <c r="A2886">
        <v>2883</v>
      </c>
      <c r="B2886" s="132">
        <f t="shared" si="179"/>
        <v>480.33333333333331</v>
      </c>
      <c r="C2886" s="162">
        <f>IF(B2886&lt;(MAX(USER_INPUT!$J$14:$J$2000)),FINTERP(USER_INPUT!$J$14:$J$2000,USER_INPUT!$K$14:$K$2000,HYDROGRAPH!B2886),0)</f>
        <v>0</v>
      </c>
      <c r="D2886" s="132">
        <f t="shared" si="182"/>
        <v>0</v>
      </c>
      <c r="E2886" s="162">
        <f t="shared" si="180"/>
        <v>0</v>
      </c>
      <c r="F2886" s="162">
        <f t="shared" si="181"/>
        <v>0</v>
      </c>
      <c r="G2886" s="162">
        <f>FINTERP(REFERENCE!$W$17:$W$67,REFERENCE!$V$17:$V$67,HYDROGRAPH!F2886)</f>
        <v>0</v>
      </c>
      <c r="H2886" s="132">
        <f>(F2886-G2886)/2*REFERENCE!$P$19</f>
        <v>0</v>
      </c>
      <c r="I2886">
        <f>(FINTERP('STAGE-STORAGE'!$D$4:$D$54,'STAGE-STORAGE'!$A$4:$A$54,H2886))</f>
        <v>0</v>
      </c>
    </row>
    <row r="2887" spans="1:9" x14ac:dyDescent="0.25">
      <c r="A2887">
        <v>2884</v>
      </c>
      <c r="B2887" s="132">
        <f t="shared" ref="B2887:B2950" si="183">$B$5*A2886</f>
        <v>480.5</v>
      </c>
      <c r="C2887" s="162">
        <f>IF(B2887&lt;(MAX(USER_INPUT!$J$14:$J$2000)),FINTERP(USER_INPUT!$J$14:$J$2000,USER_INPUT!$K$14:$K$2000,HYDROGRAPH!B2887),0)</f>
        <v>0</v>
      </c>
      <c r="D2887" s="132">
        <f t="shared" si="182"/>
        <v>0</v>
      </c>
      <c r="E2887" s="162">
        <f t="shared" si="180"/>
        <v>0</v>
      </c>
      <c r="F2887" s="162">
        <f t="shared" si="181"/>
        <v>0</v>
      </c>
      <c r="G2887" s="162">
        <f>FINTERP(REFERENCE!$W$17:$W$67,REFERENCE!$V$17:$V$67,HYDROGRAPH!F2887)</f>
        <v>0</v>
      </c>
      <c r="H2887" s="132">
        <f>(F2887-G2887)/2*REFERENCE!$P$19</f>
        <v>0</v>
      </c>
      <c r="I2887">
        <f>(FINTERP('STAGE-STORAGE'!$D$4:$D$54,'STAGE-STORAGE'!$A$4:$A$54,H2887))</f>
        <v>0</v>
      </c>
    </row>
    <row r="2888" spans="1:9" x14ac:dyDescent="0.25">
      <c r="A2888">
        <v>2885</v>
      </c>
      <c r="B2888" s="132">
        <f t="shared" si="183"/>
        <v>480.66666666666663</v>
      </c>
      <c r="C2888" s="162">
        <f>IF(B2888&lt;(MAX(USER_INPUT!$J$14:$J$2000)),FINTERP(USER_INPUT!$J$14:$J$2000,USER_INPUT!$K$14:$K$2000,HYDROGRAPH!B2888),0)</f>
        <v>0</v>
      </c>
      <c r="D2888" s="132">
        <f t="shared" si="182"/>
        <v>0</v>
      </c>
      <c r="E2888" s="162">
        <f t="shared" si="180"/>
        <v>0</v>
      </c>
      <c r="F2888" s="162">
        <f t="shared" si="181"/>
        <v>0</v>
      </c>
      <c r="G2888" s="162">
        <f>FINTERP(REFERENCE!$W$17:$W$67,REFERENCE!$V$17:$V$67,HYDROGRAPH!F2888)</f>
        <v>0</v>
      </c>
      <c r="H2888" s="132">
        <f>(F2888-G2888)/2*REFERENCE!$P$19</f>
        <v>0</v>
      </c>
      <c r="I2888">
        <f>(FINTERP('STAGE-STORAGE'!$D$4:$D$54,'STAGE-STORAGE'!$A$4:$A$54,H2888))</f>
        <v>0</v>
      </c>
    </row>
    <row r="2889" spans="1:9" x14ac:dyDescent="0.25">
      <c r="A2889">
        <v>2886</v>
      </c>
      <c r="B2889" s="132">
        <f t="shared" si="183"/>
        <v>480.83333333333331</v>
      </c>
      <c r="C2889" s="162">
        <f>IF(B2889&lt;(MAX(USER_INPUT!$J$14:$J$2000)),FINTERP(USER_INPUT!$J$14:$J$2000,USER_INPUT!$K$14:$K$2000,HYDROGRAPH!B2889),0)</f>
        <v>0</v>
      </c>
      <c r="D2889" s="132">
        <f t="shared" si="182"/>
        <v>0</v>
      </c>
      <c r="E2889" s="162">
        <f t="shared" ref="E2889:E2952" si="184">F2888-(2*G2888)</f>
        <v>0</v>
      </c>
      <c r="F2889" s="162">
        <f t="shared" ref="F2889:F2952" si="185">D2889+E2889</f>
        <v>0</v>
      </c>
      <c r="G2889" s="162">
        <f>FINTERP(REFERENCE!$W$17:$W$67,REFERENCE!$V$17:$V$67,HYDROGRAPH!F2889)</f>
        <v>0</v>
      </c>
      <c r="H2889" s="132">
        <f>(F2889-G2889)/2*REFERENCE!$P$19</f>
        <v>0</v>
      </c>
      <c r="I2889">
        <f>(FINTERP('STAGE-STORAGE'!$D$4:$D$54,'STAGE-STORAGE'!$A$4:$A$54,H2889))</f>
        <v>0</v>
      </c>
    </row>
    <row r="2890" spans="1:9" x14ac:dyDescent="0.25">
      <c r="A2890">
        <v>2887</v>
      </c>
      <c r="B2890" s="132">
        <f t="shared" si="183"/>
        <v>481</v>
      </c>
      <c r="C2890" s="162">
        <f>IF(B2890&lt;(MAX(USER_INPUT!$J$14:$J$2000)),FINTERP(USER_INPUT!$J$14:$J$2000,USER_INPUT!$K$14:$K$2000,HYDROGRAPH!B2890),0)</f>
        <v>0</v>
      </c>
      <c r="D2890" s="132">
        <f t="shared" si="182"/>
        <v>0</v>
      </c>
      <c r="E2890" s="162">
        <f t="shared" si="184"/>
        <v>0</v>
      </c>
      <c r="F2890" s="162">
        <f t="shared" si="185"/>
        <v>0</v>
      </c>
      <c r="G2890" s="162">
        <f>FINTERP(REFERENCE!$W$17:$W$67,REFERENCE!$V$17:$V$67,HYDROGRAPH!F2890)</f>
        <v>0</v>
      </c>
      <c r="H2890" s="132">
        <f>(F2890-G2890)/2*REFERENCE!$P$19</f>
        <v>0</v>
      </c>
      <c r="I2890">
        <f>(FINTERP('STAGE-STORAGE'!$D$4:$D$54,'STAGE-STORAGE'!$A$4:$A$54,H2890))</f>
        <v>0</v>
      </c>
    </row>
    <row r="2891" spans="1:9" x14ac:dyDescent="0.25">
      <c r="A2891">
        <v>2888</v>
      </c>
      <c r="B2891" s="132">
        <f t="shared" si="183"/>
        <v>481.16666666666663</v>
      </c>
      <c r="C2891" s="162">
        <f>IF(B2891&lt;(MAX(USER_INPUT!$J$14:$J$2000)),FINTERP(USER_INPUT!$J$14:$J$2000,USER_INPUT!$K$14:$K$2000,HYDROGRAPH!B2891),0)</f>
        <v>0</v>
      </c>
      <c r="D2891" s="132">
        <f t="shared" si="182"/>
        <v>0</v>
      </c>
      <c r="E2891" s="162">
        <f t="shared" si="184"/>
        <v>0</v>
      </c>
      <c r="F2891" s="162">
        <f t="shared" si="185"/>
        <v>0</v>
      </c>
      <c r="G2891" s="162">
        <f>FINTERP(REFERENCE!$W$17:$W$67,REFERENCE!$V$17:$V$67,HYDROGRAPH!F2891)</f>
        <v>0</v>
      </c>
      <c r="H2891" s="132">
        <f>(F2891-G2891)/2*REFERENCE!$P$19</f>
        <v>0</v>
      </c>
      <c r="I2891">
        <f>(FINTERP('STAGE-STORAGE'!$D$4:$D$54,'STAGE-STORAGE'!$A$4:$A$54,H2891))</f>
        <v>0</v>
      </c>
    </row>
    <row r="2892" spans="1:9" x14ac:dyDescent="0.25">
      <c r="A2892">
        <v>2889</v>
      </c>
      <c r="B2892" s="132">
        <f t="shared" si="183"/>
        <v>481.33333333333331</v>
      </c>
      <c r="C2892" s="162">
        <f>IF(B2892&lt;(MAX(USER_INPUT!$J$14:$J$2000)),FINTERP(USER_INPUT!$J$14:$J$2000,USER_INPUT!$K$14:$K$2000,HYDROGRAPH!B2892),0)</f>
        <v>0</v>
      </c>
      <c r="D2892" s="132">
        <f t="shared" si="182"/>
        <v>0</v>
      </c>
      <c r="E2892" s="162">
        <f t="shared" si="184"/>
        <v>0</v>
      </c>
      <c r="F2892" s="162">
        <f t="shared" si="185"/>
        <v>0</v>
      </c>
      <c r="G2892" s="162">
        <f>FINTERP(REFERENCE!$W$17:$W$67,REFERENCE!$V$17:$V$67,HYDROGRAPH!F2892)</f>
        <v>0</v>
      </c>
      <c r="H2892" s="132">
        <f>(F2892-G2892)/2*REFERENCE!$P$19</f>
        <v>0</v>
      </c>
      <c r="I2892">
        <f>(FINTERP('STAGE-STORAGE'!$D$4:$D$54,'STAGE-STORAGE'!$A$4:$A$54,H2892))</f>
        <v>0</v>
      </c>
    </row>
    <row r="2893" spans="1:9" x14ac:dyDescent="0.25">
      <c r="A2893">
        <v>2890</v>
      </c>
      <c r="B2893" s="132">
        <f t="shared" si="183"/>
        <v>481.5</v>
      </c>
      <c r="C2893" s="162">
        <f>IF(B2893&lt;(MAX(USER_INPUT!$J$14:$J$2000)),FINTERP(USER_INPUT!$J$14:$J$2000,USER_INPUT!$K$14:$K$2000,HYDROGRAPH!B2893),0)</f>
        <v>0</v>
      </c>
      <c r="D2893" s="132">
        <f t="shared" si="182"/>
        <v>0</v>
      </c>
      <c r="E2893" s="162">
        <f t="shared" si="184"/>
        <v>0</v>
      </c>
      <c r="F2893" s="162">
        <f t="shared" si="185"/>
        <v>0</v>
      </c>
      <c r="G2893" s="162">
        <f>FINTERP(REFERENCE!$W$17:$W$67,REFERENCE!$V$17:$V$67,HYDROGRAPH!F2893)</f>
        <v>0</v>
      </c>
      <c r="H2893" s="132">
        <f>(F2893-G2893)/2*REFERENCE!$P$19</f>
        <v>0</v>
      </c>
      <c r="I2893">
        <f>(FINTERP('STAGE-STORAGE'!$D$4:$D$54,'STAGE-STORAGE'!$A$4:$A$54,H2893))</f>
        <v>0</v>
      </c>
    </row>
    <row r="2894" spans="1:9" x14ac:dyDescent="0.25">
      <c r="A2894">
        <v>2891</v>
      </c>
      <c r="B2894" s="132">
        <f t="shared" si="183"/>
        <v>481.66666666666663</v>
      </c>
      <c r="C2894" s="162">
        <f>IF(B2894&lt;(MAX(USER_INPUT!$J$14:$J$2000)),FINTERP(USER_INPUT!$J$14:$J$2000,USER_INPUT!$K$14:$K$2000,HYDROGRAPH!B2894),0)</f>
        <v>0</v>
      </c>
      <c r="D2894" s="132">
        <f t="shared" si="182"/>
        <v>0</v>
      </c>
      <c r="E2894" s="162">
        <f t="shared" si="184"/>
        <v>0</v>
      </c>
      <c r="F2894" s="162">
        <f t="shared" si="185"/>
        <v>0</v>
      </c>
      <c r="G2894" s="162">
        <f>FINTERP(REFERENCE!$W$17:$W$67,REFERENCE!$V$17:$V$67,HYDROGRAPH!F2894)</f>
        <v>0</v>
      </c>
      <c r="H2894" s="132">
        <f>(F2894-G2894)/2*REFERENCE!$P$19</f>
        <v>0</v>
      </c>
      <c r="I2894">
        <f>(FINTERP('STAGE-STORAGE'!$D$4:$D$54,'STAGE-STORAGE'!$A$4:$A$54,H2894))</f>
        <v>0</v>
      </c>
    </row>
    <row r="2895" spans="1:9" x14ac:dyDescent="0.25">
      <c r="A2895">
        <v>2892</v>
      </c>
      <c r="B2895" s="132">
        <f t="shared" si="183"/>
        <v>481.83333333333331</v>
      </c>
      <c r="C2895" s="162">
        <f>IF(B2895&lt;(MAX(USER_INPUT!$J$14:$J$2000)),FINTERP(USER_INPUT!$J$14:$J$2000,USER_INPUT!$K$14:$K$2000,HYDROGRAPH!B2895),0)</f>
        <v>0</v>
      </c>
      <c r="D2895" s="132">
        <f t="shared" si="182"/>
        <v>0</v>
      </c>
      <c r="E2895" s="162">
        <f t="shared" si="184"/>
        <v>0</v>
      </c>
      <c r="F2895" s="162">
        <f t="shared" si="185"/>
        <v>0</v>
      </c>
      <c r="G2895" s="162">
        <f>FINTERP(REFERENCE!$W$17:$W$67,REFERENCE!$V$17:$V$67,HYDROGRAPH!F2895)</f>
        <v>0</v>
      </c>
      <c r="H2895" s="132">
        <f>(F2895-G2895)/2*REFERENCE!$P$19</f>
        <v>0</v>
      </c>
      <c r="I2895">
        <f>(FINTERP('STAGE-STORAGE'!$D$4:$D$54,'STAGE-STORAGE'!$A$4:$A$54,H2895))</f>
        <v>0</v>
      </c>
    </row>
    <row r="2896" spans="1:9" x14ac:dyDescent="0.25">
      <c r="A2896">
        <v>2893</v>
      </c>
      <c r="B2896" s="132">
        <f t="shared" si="183"/>
        <v>482</v>
      </c>
      <c r="C2896" s="162">
        <f>IF(B2896&lt;(MAX(USER_INPUT!$J$14:$J$2000)),FINTERP(USER_INPUT!$J$14:$J$2000,USER_INPUT!$K$14:$K$2000,HYDROGRAPH!B2896),0)</f>
        <v>0</v>
      </c>
      <c r="D2896" s="132">
        <f t="shared" si="182"/>
        <v>0</v>
      </c>
      <c r="E2896" s="162">
        <f t="shared" si="184"/>
        <v>0</v>
      </c>
      <c r="F2896" s="162">
        <f t="shared" si="185"/>
        <v>0</v>
      </c>
      <c r="G2896" s="162">
        <f>FINTERP(REFERENCE!$W$17:$W$67,REFERENCE!$V$17:$V$67,HYDROGRAPH!F2896)</f>
        <v>0</v>
      </c>
      <c r="H2896" s="132">
        <f>(F2896-G2896)/2*REFERENCE!$P$19</f>
        <v>0</v>
      </c>
      <c r="I2896">
        <f>(FINTERP('STAGE-STORAGE'!$D$4:$D$54,'STAGE-STORAGE'!$A$4:$A$54,H2896))</f>
        <v>0</v>
      </c>
    </row>
    <row r="2897" spans="1:9" x14ac:dyDescent="0.25">
      <c r="A2897">
        <v>2894</v>
      </c>
      <c r="B2897" s="132">
        <f t="shared" si="183"/>
        <v>482.16666666666663</v>
      </c>
      <c r="C2897" s="162">
        <f>IF(B2897&lt;(MAX(USER_INPUT!$J$14:$J$2000)),FINTERP(USER_INPUT!$J$14:$J$2000,USER_INPUT!$K$14:$K$2000,HYDROGRAPH!B2897),0)</f>
        <v>0</v>
      </c>
      <c r="D2897" s="132">
        <f t="shared" si="182"/>
        <v>0</v>
      </c>
      <c r="E2897" s="162">
        <f t="shared" si="184"/>
        <v>0</v>
      </c>
      <c r="F2897" s="162">
        <f t="shared" si="185"/>
        <v>0</v>
      </c>
      <c r="G2897" s="162">
        <f>FINTERP(REFERENCE!$W$17:$W$67,REFERENCE!$V$17:$V$67,HYDROGRAPH!F2897)</f>
        <v>0</v>
      </c>
      <c r="H2897" s="132">
        <f>(F2897-G2897)/2*REFERENCE!$P$19</f>
        <v>0</v>
      </c>
      <c r="I2897">
        <f>(FINTERP('STAGE-STORAGE'!$D$4:$D$54,'STAGE-STORAGE'!$A$4:$A$54,H2897))</f>
        <v>0</v>
      </c>
    </row>
    <row r="2898" spans="1:9" x14ac:dyDescent="0.25">
      <c r="A2898">
        <v>2895</v>
      </c>
      <c r="B2898" s="132">
        <f t="shared" si="183"/>
        <v>482.33333333333331</v>
      </c>
      <c r="C2898" s="162">
        <f>IF(B2898&lt;(MAX(USER_INPUT!$J$14:$J$2000)),FINTERP(USER_INPUT!$J$14:$J$2000,USER_INPUT!$K$14:$K$2000,HYDROGRAPH!B2898),0)</f>
        <v>0</v>
      </c>
      <c r="D2898" s="132">
        <f t="shared" si="182"/>
        <v>0</v>
      </c>
      <c r="E2898" s="162">
        <f t="shared" si="184"/>
        <v>0</v>
      </c>
      <c r="F2898" s="162">
        <f t="shared" si="185"/>
        <v>0</v>
      </c>
      <c r="G2898" s="162">
        <f>FINTERP(REFERENCE!$W$17:$W$67,REFERENCE!$V$17:$V$67,HYDROGRAPH!F2898)</f>
        <v>0</v>
      </c>
      <c r="H2898" s="132">
        <f>(F2898-G2898)/2*REFERENCE!$P$19</f>
        <v>0</v>
      </c>
      <c r="I2898">
        <f>(FINTERP('STAGE-STORAGE'!$D$4:$D$54,'STAGE-STORAGE'!$A$4:$A$54,H2898))</f>
        <v>0</v>
      </c>
    </row>
    <row r="2899" spans="1:9" x14ac:dyDescent="0.25">
      <c r="A2899">
        <v>2896</v>
      </c>
      <c r="B2899" s="132">
        <f t="shared" si="183"/>
        <v>482.5</v>
      </c>
      <c r="C2899" s="162">
        <f>IF(B2899&lt;(MAX(USER_INPUT!$J$14:$J$2000)),FINTERP(USER_INPUT!$J$14:$J$2000,USER_INPUT!$K$14:$K$2000,HYDROGRAPH!B2899),0)</f>
        <v>0</v>
      </c>
      <c r="D2899" s="132">
        <f t="shared" si="182"/>
        <v>0</v>
      </c>
      <c r="E2899" s="162">
        <f t="shared" si="184"/>
        <v>0</v>
      </c>
      <c r="F2899" s="162">
        <f t="shared" si="185"/>
        <v>0</v>
      </c>
      <c r="G2899" s="162">
        <f>FINTERP(REFERENCE!$W$17:$W$67,REFERENCE!$V$17:$V$67,HYDROGRAPH!F2899)</f>
        <v>0</v>
      </c>
      <c r="H2899" s="132">
        <f>(F2899-G2899)/2*REFERENCE!$P$19</f>
        <v>0</v>
      </c>
      <c r="I2899">
        <f>(FINTERP('STAGE-STORAGE'!$D$4:$D$54,'STAGE-STORAGE'!$A$4:$A$54,H2899))</f>
        <v>0</v>
      </c>
    </row>
    <row r="2900" spans="1:9" x14ac:dyDescent="0.25">
      <c r="A2900">
        <v>2897</v>
      </c>
      <c r="B2900" s="132">
        <f t="shared" si="183"/>
        <v>482.66666666666663</v>
      </c>
      <c r="C2900" s="162">
        <f>IF(B2900&lt;(MAX(USER_INPUT!$J$14:$J$2000)),FINTERP(USER_INPUT!$J$14:$J$2000,USER_INPUT!$K$14:$K$2000,HYDROGRAPH!B2900),0)</f>
        <v>0</v>
      </c>
      <c r="D2900" s="132">
        <f t="shared" si="182"/>
        <v>0</v>
      </c>
      <c r="E2900" s="162">
        <f t="shared" si="184"/>
        <v>0</v>
      </c>
      <c r="F2900" s="162">
        <f t="shared" si="185"/>
        <v>0</v>
      </c>
      <c r="G2900" s="162">
        <f>FINTERP(REFERENCE!$W$17:$W$67,REFERENCE!$V$17:$V$67,HYDROGRAPH!F2900)</f>
        <v>0</v>
      </c>
      <c r="H2900" s="132">
        <f>(F2900-G2900)/2*REFERENCE!$P$19</f>
        <v>0</v>
      </c>
      <c r="I2900">
        <f>(FINTERP('STAGE-STORAGE'!$D$4:$D$54,'STAGE-STORAGE'!$A$4:$A$54,H2900))</f>
        <v>0</v>
      </c>
    </row>
    <row r="2901" spans="1:9" x14ac:dyDescent="0.25">
      <c r="A2901">
        <v>2898</v>
      </c>
      <c r="B2901" s="132">
        <f t="shared" si="183"/>
        <v>482.83333333333331</v>
      </c>
      <c r="C2901" s="162">
        <f>IF(B2901&lt;(MAX(USER_INPUT!$J$14:$J$2000)),FINTERP(USER_INPUT!$J$14:$J$2000,USER_INPUT!$K$14:$K$2000,HYDROGRAPH!B2901),0)</f>
        <v>0</v>
      </c>
      <c r="D2901" s="132">
        <f t="shared" si="182"/>
        <v>0</v>
      </c>
      <c r="E2901" s="162">
        <f t="shared" si="184"/>
        <v>0</v>
      </c>
      <c r="F2901" s="162">
        <f t="shared" si="185"/>
        <v>0</v>
      </c>
      <c r="G2901" s="162">
        <f>FINTERP(REFERENCE!$W$17:$W$67,REFERENCE!$V$17:$V$67,HYDROGRAPH!F2901)</f>
        <v>0</v>
      </c>
      <c r="H2901" s="132">
        <f>(F2901-G2901)/2*REFERENCE!$P$19</f>
        <v>0</v>
      </c>
      <c r="I2901">
        <f>(FINTERP('STAGE-STORAGE'!$D$4:$D$54,'STAGE-STORAGE'!$A$4:$A$54,H2901))</f>
        <v>0</v>
      </c>
    </row>
    <row r="2902" spans="1:9" x14ac:dyDescent="0.25">
      <c r="A2902">
        <v>2899</v>
      </c>
      <c r="B2902" s="132">
        <f t="shared" si="183"/>
        <v>483</v>
      </c>
      <c r="C2902" s="162">
        <f>IF(B2902&lt;(MAX(USER_INPUT!$J$14:$J$2000)),FINTERP(USER_INPUT!$J$14:$J$2000,USER_INPUT!$K$14:$K$2000,HYDROGRAPH!B2902),0)</f>
        <v>0</v>
      </c>
      <c r="D2902" s="132">
        <f t="shared" si="182"/>
        <v>0</v>
      </c>
      <c r="E2902" s="162">
        <f t="shared" si="184"/>
        <v>0</v>
      </c>
      <c r="F2902" s="162">
        <f t="shared" si="185"/>
        <v>0</v>
      </c>
      <c r="G2902" s="162">
        <f>FINTERP(REFERENCE!$W$17:$W$67,REFERENCE!$V$17:$V$67,HYDROGRAPH!F2902)</f>
        <v>0</v>
      </c>
      <c r="H2902" s="132">
        <f>(F2902-G2902)/2*REFERENCE!$P$19</f>
        <v>0</v>
      </c>
      <c r="I2902">
        <f>(FINTERP('STAGE-STORAGE'!$D$4:$D$54,'STAGE-STORAGE'!$A$4:$A$54,H2902))</f>
        <v>0</v>
      </c>
    </row>
    <row r="2903" spans="1:9" x14ac:dyDescent="0.25">
      <c r="A2903">
        <v>2900</v>
      </c>
      <c r="B2903" s="132">
        <f t="shared" si="183"/>
        <v>483.16666666666663</v>
      </c>
      <c r="C2903" s="162">
        <f>IF(B2903&lt;(MAX(USER_INPUT!$J$14:$J$2000)),FINTERP(USER_INPUT!$J$14:$J$2000,USER_INPUT!$K$14:$K$2000,HYDROGRAPH!B2903),0)</f>
        <v>0</v>
      </c>
      <c r="D2903" s="132">
        <f t="shared" si="182"/>
        <v>0</v>
      </c>
      <c r="E2903" s="162">
        <f t="shared" si="184"/>
        <v>0</v>
      </c>
      <c r="F2903" s="162">
        <f t="shared" si="185"/>
        <v>0</v>
      </c>
      <c r="G2903" s="162">
        <f>FINTERP(REFERENCE!$W$17:$W$67,REFERENCE!$V$17:$V$67,HYDROGRAPH!F2903)</f>
        <v>0</v>
      </c>
      <c r="H2903" s="132">
        <f>(F2903-G2903)/2*REFERENCE!$P$19</f>
        <v>0</v>
      </c>
      <c r="I2903">
        <f>(FINTERP('STAGE-STORAGE'!$D$4:$D$54,'STAGE-STORAGE'!$A$4:$A$54,H2903))</f>
        <v>0</v>
      </c>
    </row>
    <row r="2904" spans="1:9" x14ac:dyDescent="0.25">
      <c r="A2904">
        <v>2901</v>
      </c>
      <c r="B2904" s="132">
        <f t="shared" si="183"/>
        <v>483.33333333333331</v>
      </c>
      <c r="C2904" s="162">
        <f>IF(B2904&lt;(MAX(USER_INPUT!$J$14:$J$2000)),FINTERP(USER_INPUT!$J$14:$J$2000,USER_INPUT!$K$14:$K$2000,HYDROGRAPH!B2904),0)</f>
        <v>0</v>
      </c>
      <c r="D2904" s="132">
        <f t="shared" si="182"/>
        <v>0</v>
      </c>
      <c r="E2904" s="162">
        <f t="shared" si="184"/>
        <v>0</v>
      </c>
      <c r="F2904" s="162">
        <f t="shared" si="185"/>
        <v>0</v>
      </c>
      <c r="G2904" s="162">
        <f>FINTERP(REFERENCE!$W$17:$W$67,REFERENCE!$V$17:$V$67,HYDROGRAPH!F2904)</f>
        <v>0</v>
      </c>
      <c r="H2904" s="132">
        <f>(F2904-G2904)/2*REFERENCE!$P$19</f>
        <v>0</v>
      </c>
      <c r="I2904">
        <f>(FINTERP('STAGE-STORAGE'!$D$4:$D$54,'STAGE-STORAGE'!$A$4:$A$54,H2904))</f>
        <v>0</v>
      </c>
    </row>
    <row r="2905" spans="1:9" x14ac:dyDescent="0.25">
      <c r="A2905">
        <v>2902</v>
      </c>
      <c r="B2905" s="132">
        <f t="shared" si="183"/>
        <v>483.5</v>
      </c>
      <c r="C2905" s="162">
        <f>IF(B2905&lt;(MAX(USER_INPUT!$J$14:$J$2000)),FINTERP(USER_INPUT!$J$14:$J$2000,USER_INPUT!$K$14:$K$2000,HYDROGRAPH!B2905),0)</f>
        <v>0</v>
      </c>
      <c r="D2905" s="132">
        <f t="shared" si="182"/>
        <v>0</v>
      </c>
      <c r="E2905" s="162">
        <f t="shared" si="184"/>
        <v>0</v>
      </c>
      <c r="F2905" s="162">
        <f t="shared" si="185"/>
        <v>0</v>
      </c>
      <c r="G2905" s="162">
        <f>FINTERP(REFERENCE!$W$17:$W$67,REFERENCE!$V$17:$V$67,HYDROGRAPH!F2905)</f>
        <v>0</v>
      </c>
      <c r="H2905" s="132">
        <f>(F2905-G2905)/2*REFERENCE!$P$19</f>
        <v>0</v>
      </c>
      <c r="I2905">
        <f>(FINTERP('STAGE-STORAGE'!$D$4:$D$54,'STAGE-STORAGE'!$A$4:$A$54,H2905))</f>
        <v>0</v>
      </c>
    </row>
    <row r="2906" spans="1:9" x14ac:dyDescent="0.25">
      <c r="A2906">
        <v>2903</v>
      </c>
      <c r="B2906" s="132">
        <f t="shared" si="183"/>
        <v>483.66666666666663</v>
      </c>
      <c r="C2906" s="162">
        <f>IF(B2906&lt;(MAX(USER_INPUT!$J$14:$J$2000)),FINTERP(USER_INPUT!$J$14:$J$2000,USER_INPUT!$K$14:$K$2000,HYDROGRAPH!B2906),0)</f>
        <v>0</v>
      </c>
      <c r="D2906" s="132">
        <f t="shared" si="182"/>
        <v>0</v>
      </c>
      <c r="E2906" s="162">
        <f t="shared" si="184"/>
        <v>0</v>
      </c>
      <c r="F2906" s="162">
        <f t="shared" si="185"/>
        <v>0</v>
      </c>
      <c r="G2906" s="162">
        <f>FINTERP(REFERENCE!$W$17:$W$67,REFERENCE!$V$17:$V$67,HYDROGRAPH!F2906)</f>
        <v>0</v>
      </c>
      <c r="H2906" s="132">
        <f>(F2906-G2906)/2*REFERENCE!$P$19</f>
        <v>0</v>
      </c>
      <c r="I2906">
        <f>(FINTERP('STAGE-STORAGE'!$D$4:$D$54,'STAGE-STORAGE'!$A$4:$A$54,H2906))</f>
        <v>0</v>
      </c>
    </row>
    <row r="2907" spans="1:9" x14ac:dyDescent="0.25">
      <c r="A2907">
        <v>2904</v>
      </c>
      <c r="B2907" s="132">
        <f t="shared" si="183"/>
        <v>483.83333333333331</v>
      </c>
      <c r="C2907" s="162">
        <f>IF(B2907&lt;(MAX(USER_INPUT!$J$14:$J$2000)),FINTERP(USER_INPUT!$J$14:$J$2000,USER_INPUT!$K$14:$K$2000,HYDROGRAPH!B2907),0)</f>
        <v>0</v>
      </c>
      <c r="D2907" s="132">
        <f t="shared" si="182"/>
        <v>0</v>
      </c>
      <c r="E2907" s="162">
        <f t="shared" si="184"/>
        <v>0</v>
      </c>
      <c r="F2907" s="162">
        <f t="shared" si="185"/>
        <v>0</v>
      </c>
      <c r="G2907" s="162">
        <f>FINTERP(REFERENCE!$W$17:$W$67,REFERENCE!$V$17:$V$67,HYDROGRAPH!F2907)</f>
        <v>0</v>
      </c>
      <c r="H2907" s="132">
        <f>(F2907-G2907)/2*REFERENCE!$P$19</f>
        <v>0</v>
      </c>
      <c r="I2907">
        <f>(FINTERP('STAGE-STORAGE'!$D$4:$D$54,'STAGE-STORAGE'!$A$4:$A$54,H2907))</f>
        <v>0</v>
      </c>
    </row>
    <row r="2908" spans="1:9" x14ac:dyDescent="0.25">
      <c r="A2908">
        <v>2905</v>
      </c>
      <c r="B2908" s="132">
        <f t="shared" si="183"/>
        <v>484</v>
      </c>
      <c r="C2908" s="162">
        <f>IF(B2908&lt;(MAX(USER_INPUT!$J$14:$J$2000)),FINTERP(USER_INPUT!$J$14:$J$2000,USER_INPUT!$K$14:$K$2000,HYDROGRAPH!B2908),0)</f>
        <v>0</v>
      </c>
      <c r="D2908" s="132">
        <f t="shared" si="182"/>
        <v>0</v>
      </c>
      <c r="E2908" s="162">
        <f t="shared" si="184"/>
        <v>0</v>
      </c>
      <c r="F2908" s="162">
        <f t="shared" si="185"/>
        <v>0</v>
      </c>
      <c r="G2908" s="162">
        <f>FINTERP(REFERENCE!$W$17:$W$67,REFERENCE!$V$17:$V$67,HYDROGRAPH!F2908)</f>
        <v>0</v>
      </c>
      <c r="H2908" s="132">
        <f>(F2908-G2908)/2*REFERENCE!$P$19</f>
        <v>0</v>
      </c>
      <c r="I2908">
        <f>(FINTERP('STAGE-STORAGE'!$D$4:$D$54,'STAGE-STORAGE'!$A$4:$A$54,H2908))</f>
        <v>0</v>
      </c>
    </row>
    <row r="2909" spans="1:9" x14ac:dyDescent="0.25">
      <c r="A2909">
        <v>2906</v>
      </c>
      <c r="B2909" s="132">
        <f t="shared" si="183"/>
        <v>484.16666666666663</v>
      </c>
      <c r="C2909" s="162">
        <f>IF(B2909&lt;(MAX(USER_INPUT!$J$14:$J$2000)),FINTERP(USER_INPUT!$J$14:$J$2000,USER_INPUT!$K$14:$K$2000,HYDROGRAPH!B2909),0)</f>
        <v>0</v>
      </c>
      <c r="D2909" s="132">
        <f t="shared" si="182"/>
        <v>0</v>
      </c>
      <c r="E2909" s="162">
        <f t="shared" si="184"/>
        <v>0</v>
      </c>
      <c r="F2909" s="162">
        <f t="shared" si="185"/>
        <v>0</v>
      </c>
      <c r="G2909" s="162">
        <f>FINTERP(REFERENCE!$W$17:$W$67,REFERENCE!$V$17:$V$67,HYDROGRAPH!F2909)</f>
        <v>0</v>
      </c>
      <c r="H2909" s="132">
        <f>(F2909-G2909)/2*REFERENCE!$P$19</f>
        <v>0</v>
      </c>
      <c r="I2909">
        <f>(FINTERP('STAGE-STORAGE'!$D$4:$D$54,'STAGE-STORAGE'!$A$4:$A$54,H2909))</f>
        <v>0</v>
      </c>
    </row>
    <row r="2910" spans="1:9" x14ac:dyDescent="0.25">
      <c r="A2910">
        <v>2907</v>
      </c>
      <c r="B2910" s="132">
        <f t="shared" si="183"/>
        <v>484.33333333333331</v>
      </c>
      <c r="C2910" s="162">
        <f>IF(B2910&lt;(MAX(USER_INPUT!$J$14:$J$2000)),FINTERP(USER_INPUT!$J$14:$J$2000,USER_INPUT!$K$14:$K$2000,HYDROGRAPH!B2910),0)</f>
        <v>0</v>
      </c>
      <c r="D2910" s="132">
        <f t="shared" si="182"/>
        <v>0</v>
      </c>
      <c r="E2910" s="162">
        <f t="shared" si="184"/>
        <v>0</v>
      </c>
      <c r="F2910" s="162">
        <f t="shared" si="185"/>
        <v>0</v>
      </c>
      <c r="G2910" s="162">
        <f>FINTERP(REFERENCE!$W$17:$W$67,REFERENCE!$V$17:$V$67,HYDROGRAPH!F2910)</f>
        <v>0</v>
      </c>
      <c r="H2910" s="132">
        <f>(F2910-G2910)/2*REFERENCE!$P$19</f>
        <v>0</v>
      </c>
      <c r="I2910">
        <f>(FINTERP('STAGE-STORAGE'!$D$4:$D$54,'STAGE-STORAGE'!$A$4:$A$54,H2910))</f>
        <v>0</v>
      </c>
    </row>
    <row r="2911" spans="1:9" x14ac:dyDescent="0.25">
      <c r="A2911">
        <v>2908</v>
      </c>
      <c r="B2911" s="132">
        <f t="shared" si="183"/>
        <v>484.5</v>
      </c>
      <c r="C2911" s="162">
        <f>IF(B2911&lt;(MAX(USER_INPUT!$J$14:$J$2000)),FINTERP(USER_INPUT!$J$14:$J$2000,USER_INPUT!$K$14:$K$2000,HYDROGRAPH!B2911),0)</f>
        <v>0</v>
      </c>
      <c r="D2911" s="132">
        <f t="shared" si="182"/>
        <v>0</v>
      </c>
      <c r="E2911" s="162">
        <f t="shared" si="184"/>
        <v>0</v>
      </c>
      <c r="F2911" s="162">
        <f t="shared" si="185"/>
        <v>0</v>
      </c>
      <c r="G2911" s="162">
        <f>FINTERP(REFERENCE!$W$17:$W$67,REFERENCE!$V$17:$V$67,HYDROGRAPH!F2911)</f>
        <v>0</v>
      </c>
      <c r="H2911" s="132">
        <f>(F2911-G2911)/2*REFERENCE!$P$19</f>
        <v>0</v>
      </c>
      <c r="I2911">
        <f>(FINTERP('STAGE-STORAGE'!$D$4:$D$54,'STAGE-STORAGE'!$A$4:$A$54,H2911))</f>
        <v>0</v>
      </c>
    </row>
    <row r="2912" spans="1:9" x14ac:dyDescent="0.25">
      <c r="A2912">
        <v>2909</v>
      </c>
      <c r="B2912" s="132">
        <f t="shared" si="183"/>
        <v>484.66666666666663</v>
      </c>
      <c r="C2912" s="162">
        <f>IF(B2912&lt;(MAX(USER_INPUT!$J$14:$J$2000)),FINTERP(USER_INPUT!$J$14:$J$2000,USER_INPUT!$K$14:$K$2000,HYDROGRAPH!B2912),0)</f>
        <v>0</v>
      </c>
      <c r="D2912" s="132">
        <f t="shared" si="182"/>
        <v>0</v>
      </c>
      <c r="E2912" s="162">
        <f t="shared" si="184"/>
        <v>0</v>
      </c>
      <c r="F2912" s="162">
        <f t="shared" si="185"/>
        <v>0</v>
      </c>
      <c r="G2912" s="162">
        <f>FINTERP(REFERENCE!$W$17:$W$67,REFERENCE!$V$17:$V$67,HYDROGRAPH!F2912)</f>
        <v>0</v>
      </c>
      <c r="H2912" s="132">
        <f>(F2912-G2912)/2*REFERENCE!$P$19</f>
        <v>0</v>
      </c>
      <c r="I2912">
        <f>(FINTERP('STAGE-STORAGE'!$D$4:$D$54,'STAGE-STORAGE'!$A$4:$A$54,H2912))</f>
        <v>0</v>
      </c>
    </row>
    <row r="2913" spans="1:9" x14ac:dyDescent="0.25">
      <c r="A2913">
        <v>2910</v>
      </c>
      <c r="B2913" s="132">
        <f t="shared" si="183"/>
        <v>484.83333333333331</v>
      </c>
      <c r="C2913" s="162">
        <f>IF(B2913&lt;(MAX(USER_INPUT!$J$14:$J$2000)),FINTERP(USER_INPUT!$J$14:$J$2000,USER_INPUT!$K$14:$K$2000,HYDROGRAPH!B2913),0)</f>
        <v>0</v>
      </c>
      <c r="D2913" s="132">
        <f t="shared" si="182"/>
        <v>0</v>
      </c>
      <c r="E2913" s="162">
        <f t="shared" si="184"/>
        <v>0</v>
      </c>
      <c r="F2913" s="162">
        <f t="shared" si="185"/>
        <v>0</v>
      </c>
      <c r="G2913" s="162">
        <f>FINTERP(REFERENCE!$W$17:$W$67,REFERENCE!$V$17:$V$67,HYDROGRAPH!F2913)</f>
        <v>0</v>
      </c>
      <c r="H2913" s="132">
        <f>(F2913-G2913)/2*REFERENCE!$P$19</f>
        <v>0</v>
      </c>
      <c r="I2913">
        <f>(FINTERP('STAGE-STORAGE'!$D$4:$D$54,'STAGE-STORAGE'!$A$4:$A$54,H2913))</f>
        <v>0</v>
      </c>
    </row>
    <row r="2914" spans="1:9" x14ac:dyDescent="0.25">
      <c r="A2914">
        <v>2911</v>
      </c>
      <c r="B2914" s="132">
        <f t="shared" si="183"/>
        <v>485</v>
      </c>
      <c r="C2914" s="162">
        <f>IF(B2914&lt;(MAX(USER_INPUT!$J$14:$J$2000)),FINTERP(USER_INPUT!$J$14:$J$2000,USER_INPUT!$K$14:$K$2000,HYDROGRAPH!B2914),0)</f>
        <v>0</v>
      </c>
      <c r="D2914" s="132">
        <f t="shared" si="182"/>
        <v>0</v>
      </c>
      <c r="E2914" s="162">
        <f t="shared" si="184"/>
        <v>0</v>
      </c>
      <c r="F2914" s="162">
        <f t="shared" si="185"/>
        <v>0</v>
      </c>
      <c r="G2914" s="162">
        <f>FINTERP(REFERENCE!$W$17:$W$67,REFERENCE!$V$17:$V$67,HYDROGRAPH!F2914)</f>
        <v>0</v>
      </c>
      <c r="H2914" s="132">
        <f>(F2914-G2914)/2*REFERENCE!$P$19</f>
        <v>0</v>
      </c>
      <c r="I2914">
        <f>(FINTERP('STAGE-STORAGE'!$D$4:$D$54,'STAGE-STORAGE'!$A$4:$A$54,H2914))</f>
        <v>0</v>
      </c>
    </row>
    <row r="2915" spans="1:9" x14ac:dyDescent="0.25">
      <c r="A2915">
        <v>2912</v>
      </c>
      <c r="B2915" s="132">
        <f t="shared" si="183"/>
        <v>485.16666666666663</v>
      </c>
      <c r="C2915" s="162">
        <f>IF(B2915&lt;(MAX(USER_INPUT!$J$14:$J$2000)),FINTERP(USER_INPUT!$J$14:$J$2000,USER_INPUT!$K$14:$K$2000,HYDROGRAPH!B2915),0)</f>
        <v>0</v>
      </c>
      <c r="D2915" s="132">
        <f t="shared" si="182"/>
        <v>0</v>
      </c>
      <c r="E2915" s="162">
        <f t="shared" si="184"/>
        <v>0</v>
      </c>
      <c r="F2915" s="162">
        <f t="shared" si="185"/>
        <v>0</v>
      </c>
      <c r="G2915" s="162">
        <f>FINTERP(REFERENCE!$W$17:$W$67,REFERENCE!$V$17:$V$67,HYDROGRAPH!F2915)</f>
        <v>0</v>
      </c>
      <c r="H2915" s="132">
        <f>(F2915-G2915)/2*REFERENCE!$P$19</f>
        <v>0</v>
      </c>
      <c r="I2915">
        <f>(FINTERP('STAGE-STORAGE'!$D$4:$D$54,'STAGE-STORAGE'!$A$4:$A$54,H2915))</f>
        <v>0</v>
      </c>
    </row>
    <row r="2916" spans="1:9" x14ac:dyDescent="0.25">
      <c r="A2916">
        <v>2913</v>
      </c>
      <c r="B2916" s="132">
        <f t="shared" si="183"/>
        <v>485.33333333333331</v>
      </c>
      <c r="C2916" s="162">
        <f>IF(B2916&lt;(MAX(USER_INPUT!$J$14:$J$2000)),FINTERP(USER_INPUT!$J$14:$J$2000,USER_INPUT!$K$14:$K$2000,HYDROGRAPH!B2916),0)</f>
        <v>0</v>
      </c>
      <c r="D2916" s="132">
        <f t="shared" si="182"/>
        <v>0</v>
      </c>
      <c r="E2916" s="162">
        <f t="shared" si="184"/>
        <v>0</v>
      </c>
      <c r="F2916" s="162">
        <f t="shared" si="185"/>
        <v>0</v>
      </c>
      <c r="G2916" s="162">
        <f>FINTERP(REFERENCE!$W$17:$W$67,REFERENCE!$V$17:$V$67,HYDROGRAPH!F2916)</f>
        <v>0</v>
      </c>
      <c r="H2916" s="132">
        <f>(F2916-G2916)/2*REFERENCE!$P$19</f>
        <v>0</v>
      </c>
      <c r="I2916">
        <f>(FINTERP('STAGE-STORAGE'!$D$4:$D$54,'STAGE-STORAGE'!$A$4:$A$54,H2916))</f>
        <v>0</v>
      </c>
    </row>
    <row r="2917" spans="1:9" x14ac:dyDescent="0.25">
      <c r="A2917">
        <v>2914</v>
      </c>
      <c r="B2917" s="132">
        <f t="shared" si="183"/>
        <v>485.5</v>
      </c>
      <c r="C2917" s="162">
        <f>IF(B2917&lt;(MAX(USER_INPUT!$J$14:$J$2000)),FINTERP(USER_INPUT!$J$14:$J$2000,USER_INPUT!$K$14:$K$2000,HYDROGRAPH!B2917),0)</f>
        <v>0</v>
      </c>
      <c r="D2917" s="132">
        <f t="shared" si="182"/>
        <v>0</v>
      </c>
      <c r="E2917" s="162">
        <f t="shared" si="184"/>
        <v>0</v>
      </c>
      <c r="F2917" s="162">
        <f t="shared" si="185"/>
        <v>0</v>
      </c>
      <c r="G2917" s="162">
        <f>FINTERP(REFERENCE!$W$17:$W$67,REFERENCE!$V$17:$V$67,HYDROGRAPH!F2917)</f>
        <v>0</v>
      </c>
      <c r="H2917" s="132">
        <f>(F2917-G2917)/2*REFERENCE!$P$19</f>
        <v>0</v>
      </c>
      <c r="I2917">
        <f>(FINTERP('STAGE-STORAGE'!$D$4:$D$54,'STAGE-STORAGE'!$A$4:$A$54,H2917))</f>
        <v>0</v>
      </c>
    </row>
    <row r="2918" spans="1:9" x14ac:dyDescent="0.25">
      <c r="A2918">
        <v>2915</v>
      </c>
      <c r="B2918" s="132">
        <f t="shared" si="183"/>
        <v>485.66666666666663</v>
      </c>
      <c r="C2918" s="162">
        <f>IF(B2918&lt;(MAX(USER_INPUT!$J$14:$J$2000)),FINTERP(USER_INPUT!$J$14:$J$2000,USER_INPUT!$K$14:$K$2000,HYDROGRAPH!B2918),0)</f>
        <v>0</v>
      </c>
      <c r="D2918" s="132">
        <f t="shared" si="182"/>
        <v>0</v>
      </c>
      <c r="E2918" s="162">
        <f t="shared" si="184"/>
        <v>0</v>
      </c>
      <c r="F2918" s="162">
        <f t="shared" si="185"/>
        <v>0</v>
      </c>
      <c r="G2918" s="162">
        <f>FINTERP(REFERENCE!$W$17:$W$67,REFERENCE!$V$17:$V$67,HYDROGRAPH!F2918)</f>
        <v>0</v>
      </c>
      <c r="H2918" s="132">
        <f>(F2918-G2918)/2*REFERENCE!$P$19</f>
        <v>0</v>
      </c>
      <c r="I2918">
        <f>(FINTERP('STAGE-STORAGE'!$D$4:$D$54,'STAGE-STORAGE'!$A$4:$A$54,H2918))</f>
        <v>0</v>
      </c>
    </row>
    <row r="2919" spans="1:9" x14ac:dyDescent="0.25">
      <c r="A2919">
        <v>2916</v>
      </c>
      <c r="B2919" s="132">
        <f t="shared" si="183"/>
        <v>485.83333333333331</v>
      </c>
      <c r="C2919" s="162">
        <f>IF(B2919&lt;(MAX(USER_INPUT!$J$14:$J$2000)),FINTERP(USER_INPUT!$J$14:$J$2000,USER_INPUT!$K$14:$K$2000,HYDROGRAPH!B2919),0)</f>
        <v>0</v>
      </c>
      <c r="D2919" s="132">
        <f t="shared" si="182"/>
        <v>0</v>
      </c>
      <c r="E2919" s="162">
        <f t="shared" si="184"/>
        <v>0</v>
      </c>
      <c r="F2919" s="162">
        <f t="shared" si="185"/>
        <v>0</v>
      </c>
      <c r="G2919" s="162">
        <f>FINTERP(REFERENCE!$W$17:$W$67,REFERENCE!$V$17:$V$67,HYDROGRAPH!F2919)</f>
        <v>0</v>
      </c>
      <c r="H2919" s="132">
        <f>(F2919-G2919)/2*REFERENCE!$P$19</f>
        <v>0</v>
      </c>
      <c r="I2919">
        <f>(FINTERP('STAGE-STORAGE'!$D$4:$D$54,'STAGE-STORAGE'!$A$4:$A$54,H2919))</f>
        <v>0</v>
      </c>
    </row>
    <row r="2920" spans="1:9" x14ac:dyDescent="0.25">
      <c r="A2920">
        <v>2917</v>
      </c>
      <c r="B2920" s="132">
        <f t="shared" si="183"/>
        <v>486</v>
      </c>
      <c r="C2920" s="162">
        <f>IF(B2920&lt;(MAX(USER_INPUT!$J$14:$J$2000)),FINTERP(USER_INPUT!$J$14:$J$2000,USER_INPUT!$K$14:$K$2000,HYDROGRAPH!B2920),0)</f>
        <v>0</v>
      </c>
      <c r="D2920" s="132">
        <f t="shared" si="182"/>
        <v>0</v>
      </c>
      <c r="E2920" s="162">
        <f t="shared" si="184"/>
        <v>0</v>
      </c>
      <c r="F2920" s="162">
        <f t="shared" si="185"/>
        <v>0</v>
      </c>
      <c r="G2920" s="162">
        <f>FINTERP(REFERENCE!$W$17:$W$67,REFERENCE!$V$17:$V$67,HYDROGRAPH!F2920)</f>
        <v>0</v>
      </c>
      <c r="H2920" s="132">
        <f>(F2920-G2920)/2*REFERENCE!$P$19</f>
        <v>0</v>
      </c>
      <c r="I2920">
        <f>(FINTERP('STAGE-STORAGE'!$D$4:$D$54,'STAGE-STORAGE'!$A$4:$A$54,H2920))</f>
        <v>0</v>
      </c>
    </row>
    <row r="2921" spans="1:9" x14ac:dyDescent="0.25">
      <c r="A2921">
        <v>2918</v>
      </c>
      <c r="B2921" s="132">
        <f t="shared" si="183"/>
        <v>486.16666666666663</v>
      </c>
      <c r="C2921" s="162">
        <f>IF(B2921&lt;(MAX(USER_INPUT!$J$14:$J$2000)),FINTERP(USER_INPUT!$J$14:$J$2000,USER_INPUT!$K$14:$K$2000,HYDROGRAPH!B2921),0)</f>
        <v>0</v>
      </c>
      <c r="D2921" s="132">
        <f t="shared" si="182"/>
        <v>0</v>
      </c>
      <c r="E2921" s="162">
        <f t="shared" si="184"/>
        <v>0</v>
      </c>
      <c r="F2921" s="162">
        <f t="shared" si="185"/>
        <v>0</v>
      </c>
      <c r="G2921" s="162">
        <f>FINTERP(REFERENCE!$W$17:$W$67,REFERENCE!$V$17:$V$67,HYDROGRAPH!F2921)</f>
        <v>0</v>
      </c>
      <c r="H2921" s="132">
        <f>(F2921-G2921)/2*REFERENCE!$P$19</f>
        <v>0</v>
      </c>
      <c r="I2921">
        <f>(FINTERP('STAGE-STORAGE'!$D$4:$D$54,'STAGE-STORAGE'!$A$4:$A$54,H2921))</f>
        <v>0</v>
      </c>
    </row>
    <row r="2922" spans="1:9" x14ac:dyDescent="0.25">
      <c r="A2922">
        <v>2919</v>
      </c>
      <c r="B2922" s="132">
        <f t="shared" si="183"/>
        <v>486.33333333333331</v>
      </c>
      <c r="C2922" s="162">
        <f>IF(B2922&lt;(MAX(USER_INPUT!$J$14:$J$2000)),FINTERP(USER_INPUT!$J$14:$J$2000,USER_INPUT!$K$14:$K$2000,HYDROGRAPH!B2922),0)</f>
        <v>0</v>
      </c>
      <c r="D2922" s="132">
        <f t="shared" si="182"/>
        <v>0</v>
      </c>
      <c r="E2922" s="162">
        <f t="shared" si="184"/>
        <v>0</v>
      </c>
      <c r="F2922" s="162">
        <f t="shared" si="185"/>
        <v>0</v>
      </c>
      <c r="G2922" s="162">
        <f>FINTERP(REFERENCE!$W$17:$W$67,REFERENCE!$V$17:$V$67,HYDROGRAPH!F2922)</f>
        <v>0</v>
      </c>
      <c r="H2922" s="132">
        <f>(F2922-G2922)/2*REFERENCE!$P$19</f>
        <v>0</v>
      </c>
      <c r="I2922">
        <f>(FINTERP('STAGE-STORAGE'!$D$4:$D$54,'STAGE-STORAGE'!$A$4:$A$54,H2922))</f>
        <v>0</v>
      </c>
    </row>
    <row r="2923" spans="1:9" x14ac:dyDescent="0.25">
      <c r="A2923">
        <v>2920</v>
      </c>
      <c r="B2923" s="132">
        <f t="shared" si="183"/>
        <v>486.5</v>
      </c>
      <c r="C2923" s="162">
        <f>IF(B2923&lt;(MAX(USER_INPUT!$J$14:$J$2000)),FINTERP(USER_INPUT!$J$14:$J$2000,USER_INPUT!$K$14:$K$2000,HYDROGRAPH!B2923),0)</f>
        <v>0</v>
      </c>
      <c r="D2923" s="132">
        <f t="shared" si="182"/>
        <v>0</v>
      </c>
      <c r="E2923" s="162">
        <f t="shared" si="184"/>
        <v>0</v>
      </c>
      <c r="F2923" s="162">
        <f t="shared" si="185"/>
        <v>0</v>
      </c>
      <c r="G2923" s="162">
        <f>FINTERP(REFERENCE!$W$17:$W$67,REFERENCE!$V$17:$V$67,HYDROGRAPH!F2923)</f>
        <v>0</v>
      </c>
      <c r="H2923" s="132">
        <f>(F2923-G2923)/2*REFERENCE!$P$19</f>
        <v>0</v>
      </c>
      <c r="I2923">
        <f>(FINTERP('STAGE-STORAGE'!$D$4:$D$54,'STAGE-STORAGE'!$A$4:$A$54,H2923))</f>
        <v>0</v>
      </c>
    </row>
    <row r="2924" spans="1:9" x14ac:dyDescent="0.25">
      <c r="A2924">
        <v>2921</v>
      </c>
      <c r="B2924" s="132">
        <f t="shared" si="183"/>
        <v>486.66666666666663</v>
      </c>
      <c r="C2924" s="162">
        <f>IF(B2924&lt;(MAX(USER_INPUT!$J$14:$J$2000)),FINTERP(USER_INPUT!$J$14:$J$2000,USER_INPUT!$K$14:$K$2000,HYDROGRAPH!B2924),0)</f>
        <v>0</v>
      </c>
      <c r="D2924" s="132">
        <f t="shared" si="182"/>
        <v>0</v>
      </c>
      <c r="E2924" s="162">
        <f t="shared" si="184"/>
        <v>0</v>
      </c>
      <c r="F2924" s="162">
        <f t="shared" si="185"/>
        <v>0</v>
      </c>
      <c r="G2924" s="162">
        <f>FINTERP(REFERENCE!$W$17:$W$67,REFERENCE!$V$17:$V$67,HYDROGRAPH!F2924)</f>
        <v>0</v>
      </c>
      <c r="H2924" s="132">
        <f>(F2924-G2924)/2*REFERENCE!$P$19</f>
        <v>0</v>
      </c>
      <c r="I2924">
        <f>(FINTERP('STAGE-STORAGE'!$D$4:$D$54,'STAGE-STORAGE'!$A$4:$A$54,H2924))</f>
        <v>0</v>
      </c>
    </row>
    <row r="2925" spans="1:9" x14ac:dyDescent="0.25">
      <c r="A2925">
        <v>2922</v>
      </c>
      <c r="B2925" s="132">
        <f t="shared" si="183"/>
        <v>486.83333333333331</v>
      </c>
      <c r="C2925" s="162">
        <f>IF(B2925&lt;(MAX(USER_INPUT!$J$14:$J$2000)),FINTERP(USER_INPUT!$J$14:$J$2000,USER_INPUT!$K$14:$K$2000,HYDROGRAPH!B2925),0)</f>
        <v>0</v>
      </c>
      <c r="D2925" s="132">
        <f t="shared" si="182"/>
        <v>0</v>
      </c>
      <c r="E2925" s="162">
        <f t="shared" si="184"/>
        <v>0</v>
      </c>
      <c r="F2925" s="162">
        <f t="shared" si="185"/>
        <v>0</v>
      </c>
      <c r="G2925" s="162">
        <f>FINTERP(REFERENCE!$W$17:$W$67,REFERENCE!$V$17:$V$67,HYDROGRAPH!F2925)</f>
        <v>0</v>
      </c>
      <c r="H2925" s="132">
        <f>(F2925-G2925)/2*REFERENCE!$P$19</f>
        <v>0</v>
      </c>
      <c r="I2925">
        <f>(FINTERP('STAGE-STORAGE'!$D$4:$D$54,'STAGE-STORAGE'!$A$4:$A$54,H2925))</f>
        <v>0</v>
      </c>
    </row>
    <row r="2926" spans="1:9" x14ac:dyDescent="0.25">
      <c r="A2926">
        <v>2923</v>
      </c>
      <c r="B2926" s="132">
        <f t="shared" si="183"/>
        <v>487</v>
      </c>
      <c r="C2926" s="162">
        <f>IF(B2926&lt;(MAX(USER_INPUT!$J$14:$J$2000)),FINTERP(USER_INPUT!$J$14:$J$2000,USER_INPUT!$K$14:$K$2000,HYDROGRAPH!B2926),0)</f>
        <v>0</v>
      </c>
      <c r="D2926" s="132">
        <f t="shared" si="182"/>
        <v>0</v>
      </c>
      <c r="E2926" s="162">
        <f t="shared" si="184"/>
        <v>0</v>
      </c>
      <c r="F2926" s="162">
        <f t="shared" si="185"/>
        <v>0</v>
      </c>
      <c r="G2926" s="162">
        <f>FINTERP(REFERENCE!$W$17:$W$67,REFERENCE!$V$17:$V$67,HYDROGRAPH!F2926)</f>
        <v>0</v>
      </c>
      <c r="H2926" s="132">
        <f>(F2926-G2926)/2*REFERENCE!$P$19</f>
        <v>0</v>
      </c>
      <c r="I2926">
        <f>(FINTERP('STAGE-STORAGE'!$D$4:$D$54,'STAGE-STORAGE'!$A$4:$A$54,H2926))</f>
        <v>0</v>
      </c>
    </row>
    <row r="2927" spans="1:9" x14ac:dyDescent="0.25">
      <c r="A2927">
        <v>2924</v>
      </c>
      <c r="B2927" s="132">
        <f t="shared" si="183"/>
        <v>487.16666666666663</v>
      </c>
      <c r="C2927" s="162">
        <f>IF(B2927&lt;(MAX(USER_INPUT!$J$14:$J$2000)),FINTERP(USER_INPUT!$J$14:$J$2000,USER_INPUT!$K$14:$K$2000,HYDROGRAPH!B2927),0)</f>
        <v>0</v>
      </c>
      <c r="D2927" s="132">
        <f t="shared" si="182"/>
        <v>0</v>
      </c>
      <c r="E2927" s="162">
        <f t="shared" si="184"/>
        <v>0</v>
      </c>
      <c r="F2927" s="162">
        <f t="shared" si="185"/>
        <v>0</v>
      </c>
      <c r="G2927" s="162">
        <f>FINTERP(REFERENCE!$W$17:$W$67,REFERENCE!$V$17:$V$67,HYDROGRAPH!F2927)</f>
        <v>0</v>
      </c>
      <c r="H2927" s="132">
        <f>(F2927-G2927)/2*REFERENCE!$P$19</f>
        <v>0</v>
      </c>
      <c r="I2927">
        <f>(FINTERP('STAGE-STORAGE'!$D$4:$D$54,'STAGE-STORAGE'!$A$4:$A$54,H2927))</f>
        <v>0</v>
      </c>
    </row>
    <row r="2928" spans="1:9" x14ac:dyDescent="0.25">
      <c r="A2928">
        <v>2925</v>
      </c>
      <c r="B2928" s="132">
        <f t="shared" si="183"/>
        <v>487.33333333333331</v>
      </c>
      <c r="C2928" s="162">
        <f>IF(B2928&lt;(MAX(USER_INPUT!$J$14:$J$2000)),FINTERP(USER_INPUT!$J$14:$J$2000,USER_INPUT!$K$14:$K$2000,HYDROGRAPH!B2928),0)</f>
        <v>0</v>
      </c>
      <c r="D2928" s="132">
        <f t="shared" si="182"/>
        <v>0</v>
      </c>
      <c r="E2928" s="162">
        <f t="shared" si="184"/>
        <v>0</v>
      </c>
      <c r="F2928" s="162">
        <f t="shared" si="185"/>
        <v>0</v>
      </c>
      <c r="G2928" s="162">
        <f>FINTERP(REFERENCE!$W$17:$W$67,REFERENCE!$V$17:$V$67,HYDROGRAPH!F2928)</f>
        <v>0</v>
      </c>
      <c r="H2928" s="132">
        <f>(F2928-G2928)/2*REFERENCE!$P$19</f>
        <v>0</v>
      </c>
      <c r="I2928">
        <f>(FINTERP('STAGE-STORAGE'!$D$4:$D$54,'STAGE-STORAGE'!$A$4:$A$54,H2928))</f>
        <v>0</v>
      </c>
    </row>
    <row r="2929" spans="1:9" x14ac:dyDescent="0.25">
      <c r="A2929">
        <v>2926</v>
      </c>
      <c r="B2929" s="132">
        <f t="shared" si="183"/>
        <v>487.5</v>
      </c>
      <c r="C2929" s="162">
        <f>IF(B2929&lt;(MAX(USER_INPUT!$J$14:$J$2000)),FINTERP(USER_INPUT!$J$14:$J$2000,USER_INPUT!$K$14:$K$2000,HYDROGRAPH!B2929),0)</f>
        <v>0</v>
      </c>
      <c r="D2929" s="132">
        <f t="shared" si="182"/>
        <v>0</v>
      </c>
      <c r="E2929" s="162">
        <f t="shared" si="184"/>
        <v>0</v>
      </c>
      <c r="F2929" s="162">
        <f t="shared" si="185"/>
        <v>0</v>
      </c>
      <c r="G2929" s="162">
        <f>FINTERP(REFERENCE!$W$17:$W$67,REFERENCE!$V$17:$V$67,HYDROGRAPH!F2929)</f>
        <v>0</v>
      </c>
      <c r="H2929" s="132">
        <f>(F2929-G2929)/2*REFERENCE!$P$19</f>
        <v>0</v>
      </c>
      <c r="I2929">
        <f>(FINTERP('STAGE-STORAGE'!$D$4:$D$54,'STAGE-STORAGE'!$A$4:$A$54,H2929))</f>
        <v>0</v>
      </c>
    </row>
    <row r="2930" spans="1:9" x14ac:dyDescent="0.25">
      <c r="A2930">
        <v>2927</v>
      </c>
      <c r="B2930" s="132">
        <f t="shared" si="183"/>
        <v>487.66666666666663</v>
      </c>
      <c r="C2930" s="162">
        <f>IF(B2930&lt;(MAX(USER_INPUT!$J$14:$J$2000)),FINTERP(USER_INPUT!$J$14:$J$2000,USER_INPUT!$K$14:$K$2000,HYDROGRAPH!B2930),0)</f>
        <v>0</v>
      </c>
      <c r="D2930" s="132">
        <f t="shared" si="182"/>
        <v>0</v>
      </c>
      <c r="E2930" s="162">
        <f t="shared" si="184"/>
        <v>0</v>
      </c>
      <c r="F2930" s="162">
        <f t="shared" si="185"/>
        <v>0</v>
      </c>
      <c r="G2930" s="162">
        <f>FINTERP(REFERENCE!$W$17:$W$67,REFERENCE!$V$17:$V$67,HYDROGRAPH!F2930)</f>
        <v>0</v>
      </c>
      <c r="H2930" s="132">
        <f>(F2930-G2930)/2*REFERENCE!$P$19</f>
        <v>0</v>
      </c>
      <c r="I2930">
        <f>(FINTERP('STAGE-STORAGE'!$D$4:$D$54,'STAGE-STORAGE'!$A$4:$A$54,H2930))</f>
        <v>0</v>
      </c>
    </row>
    <row r="2931" spans="1:9" x14ac:dyDescent="0.25">
      <c r="A2931">
        <v>2928</v>
      </c>
      <c r="B2931" s="132">
        <f t="shared" si="183"/>
        <v>487.83333333333331</v>
      </c>
      <c r="C2931" s="162">
        <f>IF(B2931&lt;(MAX(USER_INPUT!$J$14:$J$2000)),FINTERP(USER_INPUT!$J$14:$J$2000,USER_INPUT!$K$14:$K$2000,HYDROGRAPH!B2931),0)</f>
        <v>0</v>
      </c>
      <c r="D2931" s="132">
        <f t="shared" si="182"/>
        <v>0</v>
      </c>
      <c r="E2931" s="162">
        <f t="shared" si="184"/>
        <v>0</v>
      </c>
      <c r="F2931" s="162">
        <f t="shared" si="185"/>
        <v>0</v>
      </c>
      <c r="G2931" s="162">
        <f>FINTERP(REFERENCE!$W$17:$W$67,REFERENCE!$V$17:$V$67,HYDROGRAPH!F2931)</f>
        <v>0</v>
      </c>
      <c r="H2931" s="132">
        <f>(F2931-G2931)/2*REFERENCE!$P$19</f>
        <v>0</v>
      </c>
      <c r="I2931">
        <f>(FINTERP('STAGE-STORAGE'!$D$4:$D$54,'STAGE-STORAGE'!$A$4:$A$54,H2931))</f>
        <v>0</v>
      </c>
    </row>
    <row r="2932" spans="1:9" x14ac:dyDescent="0.25">
      <c r="A2932">
        <v>2929</v>
      </c>
      <c r="B2932" s="132">
        <f t="shared" si="183"/>
        <v>488</v>
      </c>
      <c r="C2932" s="162">
        <f>IF(B2932&lt;(MAX(USER_INPUT!$J$14:$J$2000)),FINTERP(USER_INPUT!$J$14:$J$2000,USER_INPUT!$K$14:$K$2000,HYDROGRAPH!B2932),0)</f>
        <v>0</v>
      </c>
      <c r="D2932" s="132">
        <f t="shared" si="182"/>
        <v>0</v>
      </c>
      <c r="E2932" s="162">
        <f t="shared" si="184"/>
        <v>0</v>
      </c>
      <c r="F2932" s="162">
        <f t="shared" si="185"/>
        <v>0</v>
      </c>
      <c r="G2932" s="162">
        <f>FINTERP(REFERENCE!$W$17:$W$67,REFERENCE!$V$17:$V$67,HYDROGRAPH!F2932)</f>
        <v>0</v>
      </c>
      <c r="H2932" s="132">
        <f>(F2932-G2932)/2*REFERENCE!$P$19</f>
        <v>0</v>
      </c>
      <c r="I2932">
        <f>(FINTERP('STAGE-STORAGE'!$D$4:$D$54,'STAGE-STORAGE'!$A$4:$A$54,H2932))</f>
        <v>0</v>
      </c>
    </row>
    <row r="2933" spans="1:9" x14ac:dyDescent="0.25">
      <c r="A2933">
        <v>2930</v>
      </c>
      <c r="B2933" s="132">
        <f t="shared" si="183"/>
        <v>488.16666666666663</v>
      </c>
      <c r="C2933" s="162">
        <f>IF(B2933&lt;(MAX(USER_INPUT!$J$14:$J$2000)),FINTERP(USER_INPUT!$J$14:$J$2000,USER_INPUT!$K$14:$K$2000,HYDROGRAPH!B2933),0)</f>
        <v>0</v>
      </c>
      <c r="D2933" s="132">
        <f t="shared" si="182"/>
        <v>0</v>
      </c>
      <c r="E2933" s="162">
        <f t="shared" si="184"/>
        <v>0</v>
      </c>
      <c r="F2933" s="162">
        <f t="shared" si="185"/>
        <v>0</v>
      </c>
      <c r="G2933" s="162">
        <f>FINTERP(REFERENCE!$W$17:$W$67,REFERENCE!$V$17:$V$67,HYDROGRAPH!F2933)</f>
        <v>0</v>
      </c>
      <c r="H2933" s="132">
        <f>(F2933-G2933)/2*REFERENCE!$P$19</f>
        <v>0</v>
      </c>
      <c r="I2933">
        <f>(FINTERP('STAGE-STORAGE'!$D$4:$D$54,'STAGE-STORAGE'!$A$4:$A$54,H2933))</f>
        <v>0</v>
      </c>
    </row>
    <row r="2934" spans="1:9" x14ac:dyDescent="0.25">
      <c r="A2934">
        <v>2931</v>
      </c>
      <c r="B2934" s="132">
        <f t="shared" si="183"/>
        <v>488.33333333333331</v>
      </c>
      <c r="C2934" s="162">
        <f>IF(B2934&lt;(MAX(USER_INPUT!$J$14:$J$2000)),FINTERP(USER_INPUT!$J$14:$J$2000,USER_INPUT!$K$14:$K$2000,HYDROGRAPH!B2934),0)</f>
        <v>0</v>
      </c>
      <c r="D2934" s="132">
        <f t="shared" si="182"/>
        <v>0</v>
      </c>
      <c r="E2934" s="162">
        <f t="shared" si="184"/>
        <v>0</v>
      </c>
      <c r="F2934" s="162">
        <f t="shared" si="185"/>
        <v>0</v>
      </c>
      <c r="G2934" s="162">
        <f>FINTERP(REFERENCE!$W$17:$W$67,REFERENCE!$V$17:$V$67,HYDROGRAPH!F2934)</f>
        <v>0</v>
      </c>
      <c r="H2934" s="132">
        <f>(F2934-G2934)/2*REFERENCE!$P$19</f>
        <v>0</v>
      </c>
      <c r="I2934">
        <f>(FINTERP('STAGE-STORAGE'!$D$4:$D$54,'STAGE-STORAGE'!$A$4:$A$54,H2934))</f>
        <v>0</v>
      </c>
    </row>
    <row r="2935" spans="1:9" x14ac:dyDescent="0.25">
      <c r="A2935">
        <v>2932</v>
      </c>
      <c r="B2935" s="132">
        <f t="shared" si="183"/>
        <v>488.5</v>
      </c>
      <c r="C2935" s="162">
        <f>IF(B2935&lt;(MAX(USER_INPUT!$J$14:$J$2000)),FINTERP(USER_INPUT!$J$14:$J$2000,USER_INPUT!$K$14:$K$2000,HYDROGRAPH!B2935),0)</f>
        <v>0</v>
      </c>
      <c r="D2935" s="132">
        <f t="shared" si="182"/>
        <v>0</v>
      </c>
      <c r="E2935" s="162">
        <f t="shared" si="184"/>
        <v>0</v>
      </c>
      <c r="F2935" s="162">
        <f t="shared" si="185"/>
        <v>0</v>
      </c>
      <c r="G2935" s="162">
        <f>FINTERP(REFERENCE!$W$17:$W$67,REFERENCE!$V$17:$V$67,HYDROGRAPH!F2935)</f>
        <v>0</v>
      </c>
      <c r="H2935" s="132">
        <f>(F2935-G2935)/2*REFERENCE!$P$19</f>
        <v>0</v>
      </c>
      <c r="I2935">
        <f>(FINTERP('STAGE-STORAGE'!$D$4:$D$54,'STAGE-STORAGE'!$A$4:$A$54,H2935))</f>
        <v>0</v>
      </c>
    </row>
    <row r="2936" spans="1:9" x14ac:dyDescent="0.25">
      <c r="A2936">
        <v>2933</v>
      </c>
      <c r="B2936" s="132">
        <f t="shared" si="183"/>
        <v>488.66666666666663</v>
      </c>
      <c r="C2936" s="162">
        <f>IF(B2936&lt;(MAX(USER_INPUT!$J$14:$J$2000)),FINTERP(USER_INPUT!$J$14:$J$2000,USER_INPUT!$K$14:$K$2000,HYDROGRAPH!B2936),0)</f>
        <v>0</v>
      </c>
      <c r="D2936" s="132">
        <f t="shared" si="182"/>
        <v>0</v>
      </c>
      <c r="E2936" s="162">
        <f t="shared" si="184"/>
        <v>0</v>
      </c>
      <c r="F2936" s="162">
        <f t="shared" si="185"/>
        <v>0</v>
      </c>
      <c r="G2936" s="162">
        <f>FINTERP(REFERENCE!$W$17:$W$67,REFERENCE!$V$17:$V$67,HYDROGRAPH!F2936)</f>
        <v>0</v>
      </c>
      <c r="H2936" s="132">
        <f>(F2936-G2936)/2*REFERENCE!$P$19</f>
        <v>0</v>
      </c>
      <c r="I2936">
        <f>(FINTERP('STAGE-STORAGE'!$D$4:$D$54,'STAGE-STORAGE'!$A$4:$A$54,H2936))</f>
        <v>0</v>
      </c>
    </row>
    <row r="2937" spans="1:9" x14ac:dyDescent="0.25">
      <c r="A2937">
        <v>2934</v>
      </c>
      <c r="B2937" s="132">
        <f t="shared" si="183"/>
        <v>488.83333333333331</v>
      </c>
      <c r="C2937" s="162">
        <f>IF(B2937&lt;(MAX(USER_INPUT!$J$14:$J$2000)),FINTERP(USER_INPUT!$J$14:$J$2000,USER_INPUT!$K$14:$K$2000,HYDROGRAPH!B2937),0)</f>
        <v>0</v>
      </c>
      <c r="D2937" s="132">
        <f t="shared" si="182"/>
        <v>0</v>
      </c>
      <c r="E2937" s="162">
        <f t="shared" si="184"/>
        <v>0</v>
      </c>
      <c r="F2937" s="162">
        <f t="shared" si="185"/>
        <v>0</v>
      </c>
      <c r="G2937" s="162">
        <f>FINTERP(REFERENCE!$W$17:$W$67,REFERENCE!$V$17:$V$67,HYDROGRAPH!F2937)</f>
        <v>0</v>
      </c>
      <c r="H2937" s="132">
        <f>(F2937-G2937)/2*REFERENCE!$P$19</f>
        <v>0</v>
      </c>
      <c r="I2937">
        <f>(FINTERP('STAGE-STORAGE'!$D$4:$D$54,'STAGE-STORAGE'!$A$4:$A$54,H2937))</f>
        <v>0</v>
      </c>
    </row>
    <row r="2938" spans="1:9" x14ac:dyDescent="0.25">
      <c r="A2938">
        <v>2935</v>
      </c>
      <c r="B2938" s="132">
        <f t="shared" si="183"/>
        <v>489</v>
      </c>
      <c r="C2938" s="162">
        <f>IF(B2938&lt;(MAX(USER_INPUT!$J$14:$J$2000)),FINTERP(USER_INPUT!$J$14:$J$2000,USER_INPUT!$K$14:$K$2000,HYDROGRAPH!B2938),0)</f>
        <v>0</v>
      </c>
      <c r="D2938" s="132">
        <f t="shared" si="182"/>
        <v>0</v>
      </c>
      <c r="E2938" s="162">
        <f t="shared" si="184"/>
        <v>0</v>
      </c>
      <c r="F2938" s="162">
        <f t="shared" si="185"/>
        <v>0</v>
      </c>
      <c r="G2938" s="162">
        <f>FINTERP(REFERENCE!$W$17:$W$67,REFERENCE!$V$17:$V$67,HYDROGRAPH!F2938)</f>
        <v>0</v>
      </c>
      <c r="H2938" s="132">
        <f>(F2938-G2938)/2*REFERENCE!$P$19</f>
        <v>0</v>
      </c>
      <c r="I2938">
        <f>(FINTERP('STAGE-STORAGE'!$D$4:$D$54,'STAGE-STORAGE'!$A$4:$A$54,H2938))</f>
        <v>0</v>
      </c>
    </row>
    <row r="2939" spans="1:9" x14ac:dyDescent="0.25">
      <c r="A2939">
        <v>2936</v>
      </c>
      <c r="B2939" s="132">
        <f t="shared" si="183"/>
        <v>489.16666666666663</v>
      </c>
      <c r="C2939" s="162">
        <f>IF(B2939&lt;(MAX(USER_INPUT!$J$14:$J$2000)),FINTERP(USER_INPUT!$J$14:$J$2000,USER_INPUT!$K$14:$K$2000,HYDROGRAPH!B2939),0)</f>
        <v>0</v>
      </c>
      <c r="D2939" s="132">
        <f t="shared" si="182"/>
        <v>0</v>
      </c>
      <c r="E2939" s="162">
        <f t="shared" si="184"/>
        <v>0</v>
      </c>
      <c r="F2939" s="162">
        <f t="shared" si="185"/>
        <v>0</v>
      </c>
      <c r="G2939" s="162">
        <f>FINTERP(REFERENCE!$W$17:$W$67,REFERENCE!$V$17:$V$67,HYDROGRAPH!F2939)</f>
        <v>0</v>
      </c>
      <c r="H2939" s="132">
        <f>(F2939-G2939)/2*REFERENCE!$P$19</f>
        <v>0</v>
      </c>
      <c r="I2939">
        <f>(FINTERP('STAGE-STORAGE'!$D$4:$D$54,'STAGE-STORAGE'!$A$4:$A$54,H2939))</f>
        <v>0</v>
      </c>
    </row>
    <row r="2940" spans="1:9" x14ac:dyDescent="0.25">
      <c r="A2940">
        <v>2937</v>
      </c>
      <c r="B2940" s="132">
        <f t="shared" si="183"/>
        <v>489.33333333333331</v>
      </c>
      <c r="C2940" s="162">
        <f>IF(B2940&lt;(MAX(USER_INPUT!$J$14:$J$2000)),FINTERP(USER_INPUT!$J$14:$J$2000,USER_INPUT!$K$14:$K$2000,HYDROGRAPH!B2940),0)</f>
        <v>0</v>
      </c>
      <c r="D2940" s="132">
        <f t="shared" si="182"/>
        <v>0</v>
      </c>
      <c r="E2940" s="162">
        <f t="shared" si="184"/>
        <v>0</v>
      </c>
      <c r="F2940" s="162">
        <f t="shared" si="185"/>
        <v>0</v>
      </c>
      <c r="G2940" s="162">
        <f>FINTERP(REFERENCE!$W$17:$W$67,REFERENCE!$V$17:$V$67,HYDROGRAPH!F2940)</f>
        <v>0</v>
      </c>
      <c r="H2940" s="132">
        <f>(F2940-G2940)/2*REFERENCE!$P$19</f>
        <v>0</v>
      </c>
      <c r="I2940">
        <f>(FINTERP('STAGE-STORAGE'!$D$4:$D$54,'STAGE-STORAGE'!$A$4:$A$54,H2940))</f>
        <v>0</v>
      </c>
    </row>
    <row r="2941" spans="1:9" x14ac:dyDescent="0.25">
      <c r="A2941">
        <v>2938</v>
      </c>
      <c r="B2941" s="132">
        <f t="shared" si="183"/>
        <v>489.5</v>
      </c>
      <c r="C2941" s="162">
        <f>IF(B2941&lt;(MAX(USER_INPUT!$J$14:$J$2000)),FINTERP(USER_INPUT!$J$14:$J$2000,USER_INPUT!$K$14:$K$2000,HYDROGRAPH!B2941),0)</f>
        <v>0</v>
      </c>
      <c r="D2941" s="132">
        <f t="shared" si="182"/>
        <v>0</v>
      </c>
      <c r="E2941" s="162">
        <f t="shared" si="184"/>
        <v>0</v>
      </c>
      <c r="F2941" s="162">
        <f t="shared" si="185"/>
        <v>0</v>
      </c>
      <c r="G2941" s="162">
        <f>FINTERP(REFERENCE!$W$17:$W$67,REFERENCE!$V$17:$V$67,HYDROGRAPH!F2941)</f>
        <v>0</v>
      </c>
      <c r="H2941" s="132">
        <f>(F2941-G2941)/2*REFERENCE!$P$19</f>
        <v>0</v>
      </c>
      <c r="I2941">
        <f>(FINTERP('STAGE-STORAGE'!$D$4:$D$54,'STAGE-STORAGE'!$A$4:$A$54,H2941))</f>
        <v>0</v>
      </c>
    </row>
    <row r="2942" spans="1:9" x14ac:dyDescent="0.25">
      <c r="A2942">
        <v>2939</v>
      </c>
      <c r="B2942" s="132">
        <f t="shared" si="183"/>
        <v>489.66666666666663</v>
      </c>
      <c r="C2942" s="162">
        <f>IF(B2942&lt;(MAX(USER_INPUT!$J$14:$J$2000)),FINTERP(USER_INPUT!$J$14:$J$2000,USER_INPUT!$K$14:$K$2000,HYDROGRAPH!B2942),0)</f>
        <v>0</v>
      </c>
      <c r="D2942" s="132">
        <f t="shared" si="182"/>
        <v>0</v>
      </c>
      <c r="E2942" s="162">
        <f t="shared" si="184"/>
        <v>0</v>
      </c>
      <c r="F2942" s="162">
        <f t="shared" si="185"/>
        <v>0</v>
      </c>
      <c r="G2942" s="162">
        <f>FINTERP(REFERENCE!$W$17:$W$67,REFERENCE!$V$17:$V$67,HYDROGRAPH!F2942)</f>
        <v>0</v>
      </c>
      <c r="H2942" s="132">
        <f>(F2942-G2942)/2*REFERENCE!$P$19</f>
        <v>0</v>
      </c>
      <c r="I2942">
        <f>(FINTERP('STAGE-STORAGE'!$D$4:$D$54,'STAGE-STORAGE'!$A$4:$A$54,H2942))</f>
        <v>0</v>
      </c>
    </row>
    <row r="2943" spans="1:9" x14ac:dyDescent="0.25">
      <c r="A2943">
        <v>2940</v>
      </c>
      <c r="B2943" s="132">
        <f t="shared" si="183"/>
        <v>489.83333333333331</v>
      </c>
      <c r="C2943" s="162">
        <f>IF(B2943&lt;(MAX(USER_INPUT!$J$14:$J$2000)),FINTERP(USER_INPUT!$J$14:$J$2000,USER_INPUT!$K$14:$K$2000,HYDROGRAPH!B2943),0)</f>
        <v>0</v>
      </c>
      <c r="D2943" s="132">
        <f t="shared" si="182"/>
        <v>0</v>
      </c>
      <c r="E2943" s="162">
        <f t="shared" si="184"/>
        <v>0</v>
      </c>
      <c r="F2943" s="162">
        <f t="shared" si="185"/>
        <v>0</v>
      </c>
      <c r="G2943" s="162">
        <f>FINTERP(REFERENCE!$W$17:$W$67,REFERENCE!$V$17:$V$67,HYDROGRAPH!F2943)</f>
        <v>0</v>
      </c>
      <c r="H2943" s="132">
        <f>(F2943-G2943)/2*REFERENCE!$P$19</f>
        <v>0</v>
      </c>
      <c r="I2943">
        <f>(FINTERP('STAGE-STORAGE'!$D$4:$D$54,'STAGE-STORAGE'!$A$4:$A$54,H2943))</f>
        <v>0</v>
      </c>
    </row>
    <row r="2944" spans="1:9" x14ac:dyDescent="0.25">
      <c r="A2944">
        <v>2941</v>
      </c>
      <c r="B2944" s="132">
        <f t="shared" si="183"/>
        <v>490</v>
      </c>
      <c r="C2944" s="162">
        <f>IF(B2944&lt;(MAX(USER_INPUT!$J$14:$J$2000)),FINTERP(USER_INPUT!$J$14:$J$2000,USER_INPUT!$K$14:$K$2000,HYDROGRAPH!B2944),0)</f>
        <v>0</v>
      </c>
      <c r="D2944" s="132">
        <f t="shared" si="182"/>
        <v>0</v>
      </c>
      <c r="E2944" s="162">
        <f t="shared" si="184"/>
        <v>0</v>
      </c>
      <c r="F2944" s="162">
        <f t="shared" si="185"/>
        <v>0</v>
      </c>
      <c r="G2944" s="162">
        <f>FINTERP(REFERENCE!$W$17:$W$67,REFERENCE!$V$17:$V$67,HYDROGRAPH!F2944)</f>
        <v>0</v>
      </c>
      <c r="H2944" s="132">
        <f>(F2944-G2944)/2*REFERENCE!$P$19</f>
        <v>0</v>
      </c>
      <c r="I2944">
        <f>(FINTERP('STAGE-STORAGE'!$D$4:$D$54,'STAGE-STORAGE'!$A$4:$A$54,H2944))</f>
        <v>0</v>
      </c>
    </row>
    <row r="2945" spans="1:9" x14ac:dyDescent="0.25">
      <c r="A2945">
        <v>2942</v>
      </c>
      <c r="B2945" s="132">
        <f t="shared" si="183"/>
        <v>490.16666666666663</v>
      </c>
      <c r="C2945" s="162">
        <f>IF(B2945&lt;(MAX(USER_INPUT!$J$14:$J$2000)),FINTERP(USER_INPUT!$J$14:$J$2000,USER_INPUT!$K$14:$K$2000,HYDROGRAPH!B2945),0)</f>
        <v>0</v>
      </c>
      <c r="D2945" s="132">
        <f t="shared" si="182"/>
        <v>0</v>
      </c>
      <c r="E2945" s="162">
        <f t="shared" si="184"/>
        <v>0</v>
      </c>
      <c r="F2945" s="162">
        <f t="shared" si="185"/>
        <v>0</v>
      </c>
      <c r="G2945" s="162">
        <f>FINTERP(REFERENCE!$W$17:$W$67,REFERENCE!$V$17:$V$67,HYDROGRAPH!F2945)</f>
        <v>0</v>
      </c>
      <c r="H2945" s="132">
        <f>(F2945-G2945)/2*REFERENCE!$P$19</f>
        <v>0</v>
      </c>
      <c r="I2945">
        <f>(FINTERP('STAGE-STORAGE'!$D$4:$D$54,'STAGE-STORAGE'!$A$4:$A$54,H2945))</f>
        <v>0</v>
      </c>
    </row>
    <row r="2946" spans="1:9" x14ac:dyDescent="0.25">
      <c r="A2946">
        <v>2943</v>
      </c>
      <c r="B2946" s="132">
        <f t="shared" si="183"/>
        <v>490.33333333333331</v>
      </c>
      <c r="C2946" s="162">
        <f>IF(B2946&lt;(MAX(USER_INPUT!$J$14:$J$2000)),FINTERP(USER_INPUT!$J$14:$J$2000,USER_INPUT!$K$14:$K$2000,HYDROGRAPH!B2946),0)</f>
        <v>0</v>
      </c>
      <c r="D2946" s="132">
        <f t="shared" si="182"/>
        <v>0</v>
      </c>
      <c r="E2946" s="162">
        <f t="shared" si="184"/>
        <v>0</v>
      </c>
      <c r="F2946" s="162">
        <f t="shared" si="185"/>
        <v>0</v>
      </c>
      <c r="G2946" s="162">
        <f>FINTERP(REFERENCE!$W$17:$W$67,REFERENCE!$V$17:$V$67,HYDROGRAPH!F2946)</f>
        <v>0</v>
      </c>
      <c r="H2946" s="132">
        <f>(F2946-G2946)/2*REFERENCE!$P$19</f>
        <v>0</v>
      </c>
      <c r="I2946">
        <f>(FINTERP('STAGE-STORAGE'!$D$4:$D$54,'STAGE-STORAGE'!$A$4:$A$54,H2946))</f>
        <v>0</v>
      </c>
    </row>
    <row r="2947" spans="1:9" x14ac:dyDescent="0.25">
      <c r="A2947">
        <v>2944</v>
      </c>
      <c r="B2947" s="132">
        <f t="shared" si="183"/>
        <v>490.5</v>
      </c>
      <c r="C2947" s="162">
        <f>IF(B2947&lt;(MAX(USER_INPUT!$J$14:$J$2000)),FINTERP(USER_INPUT!$J$14:$J$2000,USER_INPUT!$K$14:$K$2000,HYDROGRAPH!B2947),0)</f>
        <v>0</v>
      </c>
      <c r="D2947" s="132">
        <f t="shared" si="182"/>
        <v>0</v>
      </c>
      <c r="E2947" s="162">
        <f t="shared" si="184"/>
        <v>0</v>
      </c>
      <c r="F2947" s="162">
        <f t="shared" si="185"/>
        <v>0</v>
      </c>
      <c r="G2947" s="162">
        <f>FINTERP(REFERENCE!$W$17:$W$67,REFERENCE!$V$17:$V$67,HYDROGRAPH!F2947)</f>
        <v>0</v>
      </c>
      <c r="H2947" s="132">
        <f>(F2947-G2947)/2*REFERENCE!$P$19</f>
        <v>0</v>
      </c>
      <c r="I2947">
        <f>(FINTERP('STAGE-STORAGE'!$D$4:$D$54,'STAGE-STORAGE'!$A$4:$A$54,H2947))</f>
        <v>0</v>
      </c>
    </row>
    <row r="2948" spans="1:9" x14ac:dyDescent="0.25">
      <c r="A2948">
        <v>2945</v>
      </c>
      <c r="B2948" s="132">
        <f t="shared" si="183"/>
        <v>490.66666666666663</v>
      </c>
      <c r="C2948" s="162">
        <f>IF(B2948&lt;(MAX(USER_INPUT!$J$14:$J$2000)),FINTERP(USER_INPUT!$J$14:$J$2000,USER_INPUT!$K$14:$K$2000,HYDROGRAPH!B2948),0)</f>
        <v>0</v>
      </c>
      <c r="D2948" s="132">
        <f t="shared" si="182"/>
        <v>0</v>
      </c>
      <c r="E2948" s="162">
        <f t="shared" si="184"/>
        <v>0</v>
      </c>
      <c r="F2948" s="162">
        <f t="shared" si="185"/>
        <v>0</v>
      </c>
      <c r="G2948" s="162">
        <f>FINTERP(REFERENCE!$W$17:$W$67,REFERENCE!$V$17:$V$67,HYDROGRAPH!F2948)</f>
        <v>0</v>
      </c>
      <c r="H2948" s="132">
        <f>(F2948-G2948)/2*REFERENCE!$P$19</f>
        <v>0</v>
      </c>
      <c r="I2948">
        <f>(FINTERP('STAGE-STORAGE'!$D$4:$D$54,'STAGE-STORAGE'!$A$4:$A$54,H2948))</f>
        <v>0</v>
      </c>
    </row>
    <row r="2949" spans="1:9" x14ac:dyDescent="0.25">
      <c r="A2949">
        <v>2946</v>
      </c>
      <c r="B2949" s="132">
        <f t="shared" si="183"/>
        <v>490.83333333333331</v>
      </c>
      <c r="C2949" s="162">
        <f>IF(B2949&lt;(MAX(USER_INPUT!$J$14:$J$2000)),FINTERP(USER_INPUT!$J$14:$J$2000,USER_INPUT!$K$14:$K$2000,HYDROGRAPH!B2949),0)</f>
        <v>0</v>
      </c>
      <c r="D2949" s="132">
        <f t="shared" ref="D2949:D3012" si="186">C2949+C2950</f>
        <v>0</v>
      </c>
      <c r="E2949" s="162">
        <f t="shared" si="184"/>
        <v>0</v>
      </c>
      <c r="F2949" s="162">
        <f t="shared" si="185"/>
        <v>0</v>
      </c>
      <c r="G2949" s="162">
        <f>FINTERP(REFERENCE!$W$17:$W$67,REFERENCE!$V$17:$V$67,HYDROGRAPH!F2949)</f>
        <v>0</v>
      </c>
      <c r="H2949" s="132">
        <f>(F2949-G2949)/2*REFERENCE!$P$19</f>
        <v>0</v>
      </c>
      <c r="I2949">
        <f>(FINTERP('STAGE-STORAGE'!$D$4:$D$54,'STAGE-STORAGE'!$A$4:$A$54,H2949))</f>
        <v>0</v>
      </c>
    </row>
    <row r="2950" spans="1:9" x14ac:dyDescent="0.25">
      <c r="A2950">
        <v>2947</v>
      </c>
      <c r="B2950" s="132">
        <f t="shared" si="183"/>
        <v>491</v>
      </c>
      <c r="C2950" s="162">
        <f>IF(B2950&lt;(MAX(USER_INPUT!$J$14:$J$2000)),FINTERP(USER_INPUT!$J$14:$J$2000,USER_INPUT!$K$14:$K$2000,HYDROGRAPH!B2950),0)</f>
        <v>0</v>
      </c>
      <c r="D2950" s="132">
        <f t="shared" si="186"/>
        <v>0</v>
      </c>
      <c r="E2950" s="162">
        <f t="shared" si="184"/>
        <v>0</v>
      </c>
      <c r="F2950" s="162">
        <f t="shared" si="185"/>
        <v>0</v>
      </c>
      <c r="G2950" s="162">
        <f>FINTERP(REFERENCE!$W$17:$W$67,REFERENCE!$V$17:$V$67,HYDROGRAPH!F2950)</f>
        <v>0</v>
      </c>
      <c r="H2950" s="132">
        <f>(F2950-G2950)/2*REFERENCE!$P$19</f>
        <v>0</v>
      </c>
      <c r="I2950">
        <f>(FINTERP('STAGE-STORAGE'!$D$4:$D$54,'STAGE-STORAGE'!$A$4:$A$54,H2950))</f>
        <v>0</v>
      </c>
    </row>
    <row r="2951" spans="1:9" x14ac:dyDescent="0.25">
      <c r="A2951">
        <v>2948</v>
      </c>
      <c r="B2951" s="132">
        <f t="shared" ref="B2951:B3014" si="187">$B$5*A2950</f>
        <v>491.16666666666663</v>
      </c>
      <c r="C2951" s="162">
        <f>IF(B2951&lt;(MAX(USER_INPUT!$J$14:$J$2000)),FINTERP(USER_INPUT!$J$14:$J$2000,USER_INPUT!$K$14:$K$2000,HYDROGRAPH!B2951),0)</f>
        <v>0</v>
      </c>
      <c r="D2951" s="132">
        <f t="shared" si="186"/>
        <v>0</v>
      </c>
      <c r="E2951" s="162">
        <f t="shared" si="184"/>
        <v>0</v>
      </c>
      <c r="F2951" s="162">
        <f t="shared" si="185"/>
        <v>0</v>
      </c>
      <c r="G2951" s="162">
        <f>FINTERP(REFERENCE!$W$17:$W$67,REFERENCE!$V$17:$V$67,HYDROGRAPH!F2951)</f>
        <v>0</v>
      </c>
      <c r="H2951" s="132">
        <f>(F2951-G2951)/2*REFERENCE!$P$19</f>
        <v>0</v>
      </c>
      <c r="I2951">
        <f>(FINTERP('STAGE-STORAGE'!$D$4:$D$54,'STAGE-STORAGE'!$A$4:$A$54,H2951))</f>
        <v>0</v>
      </c>
    </row>
    <row r="2952" spans="1:9" x14ac:dyDescent="0.25">
      <c r="A2952">
        <v>2949</v>
      </c>
      <c r="B2952" s="132">
        <f t="shared" si="187"/>
        <v>491.33333333333331</v>
      </c>
      <c r="C2952" s="162">
        <f>IF(B2952&lt;(MAX(USER_INPUT!$J$14:$J$2000)),FINTERP(USER_INPUT!$J$14:$J$2000,USER_INPUT!$K$14:$K$2000,HYDROGRAPH!B2952),0)</f>
        <v>0</v>
      </c>
      <c r="D2952" s="132">
        <f t="shared" si="186"/>
        <v>0</v>
      </c>
      <c r="E2952" s="162">
        <f t="shared" si="184"/>
        <v>0</v>
      </c>
      <c r="F2952" s="162">
        <f t="shared" si="185"/>
        <v>0</v>
      </c>
      <c r="G2952" s="162">
        <f>FINTERP(REFERENCE!$W$17:$W$67,REFERENCE!$V$17:$V$67,HYDROGRAPH!F2952)</f>
        <v>0</v>
      </c>
      <c r="H2952" s="132">
        <f>(F2952-G2952)/2*REFERENCE!$P$19</f>
        <v>0</v>
      </c>
      <c r="I2952">
        <f>(FINTERP('STAGE-STORAGE'!$D$4:$D$54,'STAGE-STORAGE'!$A$4:$A$54,H2952))</f>
        <v>0</v>
      </c>
    </row>
    <row r="2953" spans="1:9" x14ac:dyDescent="0.25">
      <c r="A2953">
        <v>2950</v>
      </c>
      <c r="B2953" s="132">
        <f t="shared" si="187"/>
        <v>491.5</v>
      </c>
      <c r="C2953" s="162">
        <f>IF(B2953&lt;(MAX(USER_INPUT!$J$14:$J$2000)),FINTERP(USER_INPUT!$J$14:$J$2000,USER_INPUT!$K$14:$K$2000,HYDROGRAPH!B2953),0)</f>
        <v>0</v>
      </c>
      <c r="D2953" s="132">
        <f t="shared" si="186"/>
        <v>0</v>
      </c>
      <c r="E2953" s="162">
        <f t="shared" ref="E2953:E3016" si="188">F2952-(2*G2952)</f>
        <v>0</v>
      </c>
      <c r="F2953" s="162">
        <f t="shared" ref="F2953:F3016" si="189">D2953+E2953</f>
        <v>0</v>
      </c>
      <c r="G2953" s="162">
        <f>FINTERP(REFERENCE!$W$17:$W$67,REFERENCE!$V$17:$V$67,HYDROGRAPH!F2953)</f>
        <v>0</v>
      </c>
      <c r="H2953" s="132">
        <f>(F2953-G2953)/2*REFERENCE!$P$19</f>
        <v>0</v>
      </c>
      <c r="I2953">
        <f>(FINTERP('STAGE-STORAGE'!$D$4:$D$54,'STAGE-STORAGE'!$A$4:$A$54,H2953))</f>
        <v>0</v>
      </c>
    </row>
    <row r="2954" spans="1:9" x14ac:dyDescent="0.25">
      <c r="A2954">
        <v>2951</v>
      </c>
      <c r="B2954" s="132">
        <f t="shared" si="187"/>
        <v>491.66666666666663</v>
      </c>
      <c r="C2954" s="162">
        <f>IF(B2954&lt;(MAX(USER_INPUT!$J$14:$J$2000)),FINTERP(USER_INPUT!$J$14:$J$2000,USER_INPUT!$K$14:$K$2000,HYDROGRAPH!B2954),0)</f>
        <v>0</v>
      </c>
      <c r="D2954" s="132">
        <f t="shared" si="186"/>
        <v>0</v>
      </c>
      <c r="E2954" s="162">
        <f t="shared" si="188"/>
        <v>0</v>
      </c>
      <c r="F2954" s="162">
        <f t="shared" si="189"/>
        <v>0</v>
      </c>
      <c r="G2954" s="162">
        <f>FINTERP(REFERENCE!$W$17:$W$67,REFERENCE!$V$17:$V$67,HYDROGRAPH!F2954)</f>
        <v>0</v>
      </c>
      <c r="H2954" s="132">
        <f>(F2954-G2954)/2*REFERENCE!$P$19</f>
        <v>0</v>
      </c>
      <c r="I2954">
        <f>(FINTERP('STAGE-STORAGE'!$D$4:$D$54,'STAGE-STORAGE'!$A$4:$A$54,H2954))</f>
        <v>0</v>
      </c>
    </row>
    <row r="2955" spans="1:9" x14ac:dyDescent="0.25">
      <c r="A2955">
        <v>2952</v>
      </c>
      <c r="B2955" s="132">
        <f t="shared" si="187"/>
        <v>491.83333333333331</v>
      </c>
      <c r="C2955" s="162">
        <f>IF(B2955&lt;(MAX(USER_INPUT!$J$14:$J$2000)),FINTERP(USER_INPUT!$J$14:$J$2000,USER_INPUT!$K$14:$K$2000,HYDROGRAPH!B2955),0)</f>
        <v>0</v>
      </c>
      <c r="D2955" s="132">
        <f t="shared" si="186"/>
        <v>0</v>
      </c>
      <c r="E2955" s="162">
        <f t="shared" si="188"/>
        <v>0</v>
      </c>
      <c r="F2955" s="162">
        <f t="shared" si="189"/>
        <v>0</v>
      </c>
      <c r="G2955" s="162">
        <f>FINTERP(REFERENCE!$W$17:$W$67,REFERENCE!$V$17:$V$67,HYDROGRAPH!F2955)</f>
        <v>0</v>
      </c>
      <c r="H2955" s="132">
        <f>(F2955-G2955)/2*REFERENCE!$P$19</f>
        <v>0</v>
      </c>
      <c r="I2955">
        <f>(FINTERP('STAGE-STORAGE'!$D$4:$D$54,'STAGE-STORAGE'!$A$4:$A$54,H2955))</f>
        <v>0</v>
      </c>
    </row>
    <row r="2956" spans="1:9" x14ac:dyDescent="0.25">
      <c r="A2956">
        <v>2953</v>
      </c>
      <c r="B2956" s="132">
        <f t="shared" si="187"/>
        <v>492</v>
      </c>
      <c r="C2956" s="162">
        <f>IF(B2956&lt;(MAX(USER_INPUT!$J$14:$J$2000)),FINTERP(USER_INPUT!$J$14:$J$2000,USER_INPUT!$K$14:$K$2000,HYDROGRAPH!B2956),0)</f>
        <v>0</v>
      </c>
      <c r="D2956" s="132">
        <f t="shared" si="186"/>
        <v>0</v>
      </c>
      <c r="E2956" s="162">
        <f t="shared" si="188"/>
        <v>0</v>
      </c>
      <c r="F2956" s="162">
        <f t="shared" si="189"/>
        <v>0</v>
      </c>
      <c r="G2956" s="162">
        <f>FINTERP(REFERENCE!$W$17:$W$67,REFERENCE!$V$17:$V$67,HYDROGRAPH!F2956)</f>
        <v>0</v>
      </c>
      <c r="H2956" s="132">
        <f>(F2956-G2956)/2*REFERENCE!$P$19</f>
        <v>0</v>
      </c>
      <c r="I2956">
        <f>(FINTERP('STAGE-STORAGE'!$D$4:$D$54,'STAGE-STORAGE'!$A$4:$A$54,H2956))</f>
        <v>0</v>
      </c>
    </row>
    <row r="2957" spans="1:9" x14ac:dyDescent="0.25">
      <c r="A2957">
        <v>2954</v>
      </c>
      <c r="B2957" s="132">
        <f t="shared" si="187"/>
        <v>492.16666666666663</v>
      </c>
      <c r="C2957" s="162">
        <f>IF(B2957&lt;(MAX(USER_INPUT!$J$14:$J$2000)),FINTERP(USER_INPUT!$J$14:$J$2000,USER_INPUT!$K$14:$K$2000,HYDROGRAPH!B2957),0)</f>
        <v>0</v>
      </c>
      <c r="D2957" s="132">
        <f t="shared" si="186"/>
        <v>0</v>
      </c>
      <c r="E2957" s="162">
        <f t="shared" si="188"/>
        <v>0</v>
      </c>
      <c r="F2957" s="162">
        <f t="shared" si="189"/>
        <v>0</v>
      </c>
      <c r="G2957" s="162">
        <f>FINTERP(REFERENCE!$W$17:$W$67,REFERENCE!$V$17:$V$67,HYDROGRAPH!F2957)</f>
        <v>0</v>
      </c>
      <c r="H2957" s="132">
        <f>(F2957-G2957)/2*REFERENCE!$P$19</f>
        <v>0</v>
      </c>
      <c r="I2957">
        <f>(FINTERP('STAGE-STORAGE'!$D$4:$D$54,'STAGE-STORAGE'!$A$4:$A$54,H2957))</f>
        <v>0</v>
      </c>
    </row>
    <row r="2958" spans="1:9" x14ac:dyDescent="0.25">
      <c r="A2958">
        <v>2955</v>
      </c>
      <c r="B2958" s="132">
        <f t="shared" si="187"/>
        <v>492.33333333333331</v>
      </c>
      <c r="C2958" s="162">
        <f>IF(B2958&lt;(MAX(USER_INPUT!$J$14:$J$2000)),FINTERP(USER_INPUT!$J$14:$J$2000,USER_INPUT!$K$14:$K$2000,HYDROGRAPH!B2958),0)</f>
        <v>0</v>
      </c>
      <c r="D2958" s="132">
        <f t="shared" si="186"/>
        <v>0</v>
      </c>
      <c r="E2958" s="162">
        <f t="shared" si="188"/>
        <v>0</v>
      </c>
      <c r="F2958" s="162">
        <f t="shared" si="189"/>
        <v>0</v>
      </c>
      <c r="G2958" s="162">
        <f>FINTERP(REFERENCE!$W$17:$W$67,REFERENCE!$V$17:$V$67,HYDROGRAPH!F2958)</f>
        <v>0</v>
      </c>
      <c r="H2958" s="132">
        <f>(F2958-G2958)/2*REFERENCE!$P$19</f>
        <v>0</v>
      </c>
      <c r="I2958">
        <f>(FINTERP('STAGE-STORAGE'!$D$4:$D$54,'STAGE-STORAGE'!$A$4:$A$54,H2958))</f>
        <v>0</v>
      </c>
    </row>
    <row r="2959" spans="1:9" x14ac:dyDescent="0.25">
      <c r="A2959">
        <v>2956</v>
      </c>
      <c r="B2959" s="132">
        <f t="shared" si="187"/>
        <v>492.5</v>
      </c>
      <c r="C2959" s="162">
        <f>IF(B2959&lt;(MAX(USER_INPUT!$J$14:$J$2000)),FINTERP(USER_INPUT!$J$14:$J$2000,USER_INPUT!$K$14:$K$2000,HYDROGRAPH!B2959),0)</f>
        <v>0</v>
      </c>
      <c r="D2959" s="132">
        <f t="shared" si="186"/>
        <v>0</v>
      </c>
      <c r="E2959" s="162">
        <f t="shared" si="188"/>
        <v>0</v>
      </c>
      <c r="F2959" s="162">
        <f t="shared" si="189"/>
        <v>0</v>
      </c>
      <c r="G2959" s="162">
        <f>FINTERP(REFERENCE!$W$17:$W$67,REFERENCE!$V$17:$V$67,HYDROGRAPH!F2959)</f>
        <v>0</v>
      </c>
      <c r="H2959" s="132">
        <f>(F2959-G2959)/2*REFERENCE!$P$19</f>
        <v>0</v>
      </c>
      <c r="I2959">
        <f>(FINTERP('STAGE-STORAGE'!$D$4:$D$54,'STAGE-STORAGE'!$A$4:$A$54,H2959))</f>
        <v>0</v>
      </c>
    </row>
    <row r="2960" spans="1:9" x14ac:dyDescent="0.25">
      <c r="A2960">
        <v>2957</v>
      </c>
      <c r="B2960" s="132">
        <f t="shared" si="187"/>
        <v>492.66666666666663</v>
      </c>
      <c r="C2960" s="162">
        <f>IF(B2960&lt;(MAX(USER_INPUT!$J$14:$J$2000)),FINTERP(USER_INPUT!$J$14:$J$2000,USER_INPUT!$K$14:$K$2000,HYDROGRAPH!B2960),0)</f>
        <v>0</v>
      </c>
      <c r="D2960" s="132">
        <f t="shared" si="186"/>
        <v>0</v>
      </c>
      <c r="E2960" s="162">
        <f t="shared" si="188"/>
        <v>0</v>
      </c>
      <c r="F2960" s="162">
        <f t="shared" si="189"/>
        <v>0</v>
      </c>
      <c r="G2960" s="162">
        <f>FINTERP(REFERENCE!$W$17:$W$67,REFERENCE!$V$17:$V$67,HYDROGRAPH!F2960)</f>
        <v>0</v>
      </c>
      <c r="H2960" s="132">
        <f>(F2960-G2960)/2*REFERENCE!$P$19</f>
        <v>0</v>
      </c>
      <c r="I2960">
        <f>(FINTERP('STAGE-STORAGE'!$D$4:$D$54,'STAGE-STORAGE'!$A$4:$A$54,H2960))</f>
        <v>0</v>
      </c>
    </row>
    <row r="2961" spans="1:9" x14ac:dyDescent="0.25">
      <c r="A2961">
        <v>2958</v>
      </c>
      <c r="B2961" s="132">
        <f t="shared" si="187"/>
        <v>492.83333333333331</v>
      </c>
      <c r="C2961" s="162">
        <f>IF(B2961&lt;(MAX(USER_INPUT!$J$14:$J$2000)),FINTERP(USER_INPUT!$J$14:$J$2000,USER_INPUT!$K$14:$K$2000,HYDROGRAPH!B2961),0)</f>
        <v>0</v>
      </c>
      <c r="D2961" s="132">
        <f t="shared" si="186"/>
        <v>0</v>
      </c>
      <c r="E2961" s="162">
        <f t="shared" si="188"/>
        <v>0</v>
      </c>
      <c r="F2961" s="162">
        <f t="shared" si="189"/>
        <v>0</v>
      </c>
      <c r="G2961" s="162">
        <f>FINTERP(REFERENCE!$W$17:$W$67,REFERENCE!$V$17:$V$67,HYDROGRAPH!F2961)</f>
        <v>0</v>
      </c>
      <c r="H2961" s="132">
        <f>(F2961-G2961)/2*REFERENCE!$P$19</f>
        <v>0</v>
      </c>
      <c r="I2961">
        <f>(FINTERP('STAGE-STORAGE'!$D$4:$D$54,'STAGE-STORAGE'!$A$4:$A$54,H2961))</f>
        <v>0</v>
      </c>
    </row>
    <row r="2962" spans="1:9" x14ac:dyDescent="0.25">
      <c r="A2962">
        <v>2959</v>
      </c>
      <c r="B2962" s="132">
        <f t="shared" si="187"/>
        <v>493</v>
      </c>
      <c r="C2962" s="162">
        <f>IF(B2962&lt;(MAX(USER_INPUT!$J$14:$J$2000)),FINTERP(USER_INPUT!$J$14:$J$2000,USER_INPUT!$K$14:$K$2000,HYDROGRAPH!B2962),0)</f>
        <v>0</v>
      </c>
      <c r="D2962" s="132">
        <f t="shared" si="186"/>
        <v>0</v>
      </c>
      <c r="E2962" s="162">
        <f t="shared" si="188"/>
        <v>0</v>
      </c>
      <c r="F2962" s="162">
        <f t="shared" si="189"/>
        <v>0</v>
      </c>
      <c r="G2962" s="162">
        <f>FINTERP(REFERENCE!$W$17:$W$67,REFERENCE!$V$17:$V$67,HYDROGRAPH!F2962)</f>
        <v>0</v>
      </c>
      <c r="H2962" s="132">
        <f>(F2962-G2962)/2*REFERENCE!$P$19</f>
        <v>0</v>
      </c>
      <c r="I2962">
        <f>(FINTERP('STAGE-STORAGE'!$D$4:$D$54,'STAGE-STORAGE'!$A$4:$A$54,H2962))</f>
        <v>0</v>
      </c>
    </row>
    <row r="2963" spans="1:9" x14ac:dyDescent="0.25">
      <c r="A2963">
        <v>2960</v>
      </c>
      <c r="B2963" s="132">
        <f t="shared" si="187"/>
        <v>493.16666666666663</v>
      </c>
      <c r="C2963" s="162">
        <f>IF(B2963&lt;(MAX(USER_INPUT!$J$14:$J$2000)),FINTERP(USER_INPUT!$J$14:$J$2000,USER_INPUT!$K$14:$K$2000,HYDROGRAPH!B2963),0)</f>
        <v>0</v>
      </c>
      <c r="D2963" s="132">
        <f t="shared" si="186"/>
        <v>0</v>
      </c>
      <c r="E2963" s="162">
        <f t="shared" si="188"/>
        <v>0</v>
      </c>
      <c r="F2963" s="162">
        <f t="shared" si="189"/>
        <v>0</v>
      </c>
      <c r="G2963" s="162">
        <f>FINTERP(REFERENCE!$W$17:$W$67,REFERENCE!$V$17:$V$67,HYDROGRAPH!F2963)</f>
        <v>0</v>
      </c>
      <c r="H2963" s="132">
        <f>(F2963-G2963)/2*REFERENCE!$P$19</f>
        <v>0</v>
      </c>
      <c r="I2963">
        <f>(FINTERP('STAGE-STORAGE'!$D$4:$D$54,'STAGE-STORAGE'!$A$4:$A$54,H2963))</f>
        <v>0</v>
      </c>
    </row>
    <row r="2964" spans="1:9" x14ac:dyDescent="0.25">
      <c r="A2964">
        <v>2961</v>
      </c>
      <c r="B2964" s="132">
        <f t="shared" si="187"/>
        <v>493.33333333333331</v>
      </c>
      <c r="C2964" s="162">
        <f>IF(B2964&lt;(MAX(USER_INPUT!$J$14:$J$2000)),FINTERP(USER_INPUT!$J$14:$J$2000,USER_INPUT!$K$14:$K$2000,HYDROGRAPH!B2964),0)</f>
        <v>0</v>
      </c>
      <c r="D2964" s="132">
        <f t="shared" si="186"/>
        <v>0</v>
      </c>
      <c r="E2964" s="162">
        <f t="shared" si="188"/>
        <v>0</v>
      </c>
      <c r="F2964" s="162">
        <f t="shared" si="189"/>
        <v>0</v>
      </c>
      <c r="G2964" s="162">
        <f>FINTERP(REFERENCE!$W$17:$W$67,REFERENCE!$V$17:$V$67,HYDROGRAPH!F2964)</f>
        <v>0</v>
      </c>
      <c r="H2964" s="132">
        <f>(F2964-G2964)/2*REFERENCE!$P$19</f>
        <v>0</v>
      </c>
      <c r="I2964">
        <f>(FINTERP('STAGE-STORAGE'!$D$4:$D$54,'STAGE-STORAGE'!$A$4:$A$54,H2964))</f>
        <v>0</v>
      </c>
    </row>
    <row r="2965" spans="1:9" x14ac:dyDescent="0.25">
      <c r="A2965">
        <v>2962</v>
      </c>
      <c r="B2965" s="132">
        <f t="shared" si="187"/>
        <v>493.5</v>
      </c>
      <c r="C2965" s="162">
        <f>IF(B2965&lt;(MAX(USER_INPUT!$J$14:$J$2000)),FINTERP(USER_INPUT!$J$14:$J$2000,USER_INPUT!$K$14:$K$2000,HYDROGRAPH!B2965),0)</f>
        <v>0</v>
      </c>
      <c r="D2965" s="132">
        <f t="shared" si="186"/>
        <v>0</v>
      </c>
      <c r="E2965" s="162">
        <f t="shared" si="188"/>
        <v>0</v>
      </c>
      <c r="F2965" s="162">
        <f t="shared" si="189"/>
        <v>0</v>
      </c>
      <c r="G2965" s="162">
        <f>FINTERP(REFERENCE!$W$17:$W$67,REFERENCE!$V$17:$V$67,HYDROGRAPH!F2965)</f>
        <v>0</v>
      </c>
      <c r="H2965" s="132">
        <f>(F2965-G2965)/2*REFERENCE!$P$19</f>
        <v>0</v>
      </c>
      <c r="I2965">
        <f>(FINTERP('STAGE-STORAGE'!$D$4:$D$54,'STAGE-STORAGE'!$A$4:$A$54,H2965))</f>
        <v>0</v>
      </c>
    </row>
    <row r="2966" spans="1:9" x14ac:dyDescent="0.25">
      <c r="A2966">
        <v>2963</v>
      </c>
      <c r="B2966" s="132">
        <f t="shared" si="187"/>
        <v>493.66666666666663</v>
      </c>
      <c r="C2966" s="162">
        <f>IF(B2966&lt;(MAX(USER_INPUT!$J$14:$J$2000)),FINTERP(USER_INPUT!$J$14:$J$2000,USER_INPUT!$K$14:$K$2000,HYDROGRAPH!B2966),0)</f>
        <v>0</v>
      </c>
      <c r="D2966" s="132">
        <f t="shared" si="186"/>
        <v>0</v>
      </c>
      <c r="E2966" s="162">
        <f t="shared" si="188"/>
        <v>0</v>
      </c>
      <c r="F2966" s="162">
        <f t="shared" si="189"/>
        <v>0</v>
      </c>
      <c r="G2966" s="162">
        <f>FINTERP(REFERENCE!$W$17:$W$67,REFERENCE!$V$17:$V$67,HYDROGRAPH!F2966)</f>
        <v>0</v>
      </c>
      <c r="H2966" s="132">
        <f>(F2966-G2966)/2*REFERENCE!$P$19</f>
        <v>0</v>
      </c>
      <c r="I2966">
        <f>(FINTERP('STAGE-STORAGE'!$D$4:$D$54,'STAGE-STORAGE'!$A$4:$A$54,H2966))</f>
        <v>0</v>
      </c>
    </row>
    <row r="2967" spans="1:9" x14ac:dyDescent="0.25">
      <c r="A2967">
        <v>2964</v>
      </c>
      <c r="B2967" s="132">
        <f t="shared" si="187"/>
        <v>493.83333333333331</v>
      </c>
      <c r="C2967" s="162">
        <f>IF(B2967&lt;(MAX(USER_INPUT!$J$14:$J$2000)),FINTERP(USER_INPUT!$J$14:$J$2000,USER_INPUT!$K$14:$K$2000,HYDROGRAPH!B2967),0)</f>
        <v>0</v>
      </c>
      <c r="D2967" s="132">
        <f t="shared" si="186"/>
        <v>0</v>
      </c>
      <c r="E2967" s="162">
        <f t="shared" si="188"/>
        <v>0</v>
      </c>
      <c r="F2967" s="162">
        <f t="shared" si="189"/>
        <v>0</v>
      </c>
      <c r="G2967" s="162">
        <f>FINTERP(REFERENCE!$W$17:$W$67,REFERENCE!$V$17:$V$67,HYDROGRAPH!F2967)</f>
        <v>0</v>
      </c>
      <c r="H2967" s="132">
        <f>(F2967-G2967)/2*REFERENCE!$P$19</f>
        <v>0</v>
      </c>
      <c r="I2967">
        <f>(FINTERP('STAGE-STORAGE'!$D$4:$D$54,'STAGE-STORAGE'!$A$4:$A$54,H2967))</f>
        <v>0</v>
      </c>
    </row>
    <row r="2968" spans="1:9" x14ac:dyDescent="0.25">
      <c r="A2968">
        <v>2965</v>
      </c>
      <c r="B2968" s="132">
        <f t="shared" si="187"/>
        <v>494</v>
      </c>
      <c r="C2968" s="162">
        <f>IF(B2968&lt;(MAX(USER_INPUT!$J$14:$J$2000)),FINTERP(USER_INPUT!$J$14:$J$2000,USER_INPUT!$K$14:$K$2000,HYDROGRAPH!B2968),0)</f>
        <v>0</v>
      </c>
      <c r="D2968" s="132">
        <f t="shared" si="186"/>
        <v>0</v>
      </c>
      <c r="E2968" s="162">
        <f t="shared" si="188"/>
        <v>0</v>
      </c>
      <c r="F2968" s="162">
        <f t="shared" si="189"/>
        <v>0</v>
      </c>
      <c r="G2968" s="162">
        <f>FINTERP(REFERENCE!$W$17:$W$67,REFERENCE!$V$17:$V$67,HYDROGRAPH!F2968)</f>
        <v>0</v>
      </c>
      <c r="H2968" s="132">
        <f>(F2968-G2968)/2*REFERENCE!$P$19</f>
        <v>0</v>
      </c>
      <c r="I2968">
        <f>(FINTERP('STAGE-STORAGE'!$D$4:$D$54,'STAGE-STORAGE'!$A$4:$A$54,H2968))</f>
        <v>0</v>
      </c>
    </row>
    <row r="2969" spans="1:9" x14ac:dyDescent="0.25">
      <c r="A2969">
        <v>2966</v>
      </c>
      <c r="B2969" s="132">
        <f t="shared" si="187"/>
        <v>494.16666666666663</v>
      </c>
      <c r="C2969" s="162">
        <f>IF(B2969&lt;(MAX(USER_INPUT!$J$14:$J$2000)),FINTERP(USER_INPUT!$J$14:$J$2000,USER_INPUT!$K$14:$K$2000,HYDROGRAPH!B2969),0)</f>
        <v>0</v>
      </c>
      <c r="D2969" s="132">
        <f t="shared" si="186"/>
        <v>0</v>
      </c>
      <c r="E2969" s="162">
        <f t="shared" si="188"/>
        <v>0</v>
      </c>
      <c r="F2969" s="162">
        <f t="shared" si="189"/>
        <v>0</v>
      </c>
      <c r="G2969" s="162">
        <f>FINTERP(REFERENCE!$W$17:$W$67,REFERENCE!$V$17:$V$67,HYDROGRAPH!F2969)</f>
        <v>0</v>
      </c>
      <c r="H2969" s="132">
        <f>(F2969-G2969)/2*REFERENCE!$P$19</f>
        <v>0</v>
      </c>
      <c r="I2969">
        <f>(FINTERP('STAGE-STORAGE'!$D$4:$D$54,'STAGE-STORAGE'!$A$4:$A$54,H2969))</f>
        <v>0</v>
      </c>
    </row>
    <row r="2970" spans="1:9" x14ac:dyDescent="0.25">
      <c r="A2970">
        <v>2967</v>
      </c>
      <c r="B2970" s="132">
        <f t="shared" si="187"/>
        <v>494.33333333333331</v>
      </c>
      <c r="C2970" s="162">
        <f>IF(B2970&lt;(MAX(USER_INPUT!$J$14:$J$2000)),FINTERP(USER_INPUT!$J$14:$J$2000,USER_INPUT!$K$14:$K$2000,HYDROGRAPH!B2970),0)</f>
        <v>0</v>
      </c>
      <c r="D2970" s="132">
        <f t="shared" si="186"/>
        <v>0</v>
      </c>
      <c r="E2970" s="162">
        <f t="shared" si="188"/>
        <v>0</v>
      </c>
      <c r="F2970" s="162">
        <f t="shared" si="189"/>
        <v>0</v>
      </c>
      <c r="G2970" s="162">
        <f>FINTERP(REFERENCE!$W$17:$W$67,REFERENCE!$V$17:$V$67,HYDROGRAPH!F2970)</f>
        <v>0</v>
      </c>
      <c r="H2970" s="132">
        <f>(F2970-G2970)/2*REFERENCE!$P$19</f>
        <v>0</v>
      </c>
      <c r="I2970">
        <f>(FINTERP('STAGE-STORAGE'!$D$4:$D$54,'STAGE-STORAGE'!$A$4:$A$54,H2970))</f>
        <v>0</v>
      </c>
    </row>
    <row r="2971" spans="1:9" x14ac:dyDescent="0.25">
      <c r="A2971">
        <v>2968</v>
      </c>
      <c r="B2971" s="132">
        <f t="shared" si="187"/>
        <v>494.5</v>
      </c>
      <c r="C2971" s="162">
        <f>IF(B2971&lt;(MAX(USER_INPUT!$J$14:$J$2000)),FINTERP(USER_INPUT!$J$14:$J$2000,USER_INPUT!$K$14:$K$2000,HYDROGRAPH!B2971),0)</f>
        <v>0</v>
      </c>
      <c r="D2971" s="132">
        <f t="shared" si="186"/>
        <v>0</v>
      </c>
      <c r="E2971" s="162">
        <f t="shared" si="188"/>
        <v>0</v>
      </c>
      <c r="F2971" s="162">
        <f t="shared" si="189"/>
        <v>0</v>
      </c>
      <c r="G2971" s="162">
        <f>FINTERP(REFERENCE!$W$17:$W$67,REFERENCE!$V$17:$V$67,HYDROGRAPH!F2971)</f>
        <v>0</v>
      </c>
      <c r="H2971" s="132">
        <f>(F2971-G2971)/2*REFERENCE!$P$19</f>
        <v>0</v>
      </c>
      <c r="I2971">
        <f>(FINTERP('STAGE-STORAGE'!$D$4:$D$54,'STAGE-STORAGE'!$A$4:$A$54,H2971))</f>
        <v>0</v>
      </c>
    </row>
    <row r="2972" spans="1:9" x14ac:dyDescent="0.25">
      <c r="A2972">
        <v>2969</v>
      </c>
      <c r="B2972" s="132">
        <f t="shared" si="187"/>
        <v>494.66666666666663</v>
      </c>
      <c r="C2972" s="162">
        <f>IF(B2972&lt;(MAX(USER_INPUT!$J$14:$J$2000)),FINTERP(USER_INPUT!$J$14:$J$2000,USER_INPUT!$K$14:$K$2000,HYDROGRAPH!B2972),0)</f>
        <v>0</v>
      </c>
      <c r="D2972" s="132">
        <f t="shared" si="186"/>
        <v>0</v>
      </c>
      <c r="E2972" s="162">
        <f t="shared" si="188"/>
        <v>0</v>
      </c>
      <c r="F2972" s="162">
        <f t="shared" si="189"/>
        <v>0</v>
      </c>
      <c r="G2972" s="162">
        <f>FINTERP(REFERENCE!$W$17:$W$67,REFERENCE!$V$17:$V$67,HYDROGRAPH!F2972)</f>
        <v>0</v>
      </c>
      <c r="H2972" s="132">
        <f>(F2972-G2972)/2*REFERENCE!$P$19</f>
        <v>0</v>
      </c>
      <c r="I2972">
        <f>(FINTERP('STAGE-STORAGE'!$D$4:$D$54,'STAGE-STORAGE'!$A$4:$A$54,H2972))</f>
        <v>0</v>
      </c>
    </row>
    <row r="2973" spans="1:9" x14ac:dyDescent="0.25">
      <c r="A2973">
        <v>2970</v>
      </c>
      <c r="B2973" s="132">
        <f t="shared" si="187"/>
        <v>494.83333333333331</v>
      </c>
      <c r="C2973" s="162">
        <f>IF(B2973&lt;(MAX(USER_INPUT!$J$14:$J$2000)),FINTERP(USER_INPUT!$J$14:$J$2000,USER_INPUT!$K$14:$K$2000,HYDROGRAPH!B2973),0)</f>
        <v>0</v>
      </c>
      <c r="D2973" s="132">
        <f t="shared" si="186"/>
        <v>0</v>
      </c>
      <c r="E2973" s="162">
        <f t="shared" si="188"/>
        <v>0</v>
      </c>
      <c r="F2973" s="162">
        <f t="shared" si="189"/>
        <v>0</v>
      </c>
      <c r="G2973" s="162">
        <f>FINTERP(REFERENCE!$W$17:$W$67,REFERENCE!$V$17:$V$67,HYDROGRAPH!F2973)</f>
        <v>0</v>
      </c>
      <c r="H2973" s="132">
        <f>(F2973-G2973)/2*REFERENCE!$P$19</f>
        <v>0</v>
      </c>
      <c r="I2973">
        <f>(FINTERP('STAGE-STORAGE'!$D$4:$D$54,'STAGE-STORAGE'!$A$4:$A$54,H2973))</f>
        <v>0</v>
      </c>
    </row>
    <row r="2974" spans="1:9" x14ac:dyDescent="0.25">
      <c r="A2974">
        <v>2971</v>
      </c>
      <c r="B2974" s="132">
        <f t="shared" si="187"/>
        <v>495</v>
      </c>
      <c r="C2974" s="162">
        <f>IF(B2974&lt;(MAX(USER_INPUT!$J$14:$J$2000)),FINTERP(USER_INPUT!$J$14:$J$2000,USER_INPUT!$K$14:$K$2000,HYDROGRAPH!B2974),0)</f>
        <v>0</v>
      </c>
      <c r="D2974" s="132">
        <f t="shared" si="186"/>
        <v>0</v>
      </c>
      <c r="E2974" s="162">
        <f t="shared" si="188"/>
        <v>0</v>
      </c>
      <c r="F2974" s="162">
        <f t="shared" si="189"/>
        <v>0</v>
      </c>
      <c r="G2974" s="162">
        <f>FINTERP(REFERENCE!$W$17:$W$67,REFERENCE!$V$17:$V$67,HYDROGRAPH!F2974)</f>
        <v>0</v>
      </c>
      <c r="H2974" s="132">
        <f>(F2974-G2974)/2*REFERENCE!$P$19</f>
        <v>0</v>
      </c>
      <c r="I2974">
        <f>(FINTERP('STAGE-STORAGE'!$D$4:$D$54,'STAGE-STORAGE'!$A$4:$A$54,H2974))</f>
        <v>0</v>
      </c>
    </row>
    <row r="2975" spans="1:9" x14ac:dyDescent="0.25">
      <c r="A2975">
        <v>2972</v>
      </c>
      <c r="B2975" s="132">
        <f t="shared" si="187"/>
        <v>495.16666666666663</v>
      </c>
      <c r="C2975" s="162">
        <f>IF(B2975&lt;(MAX(USER_INPUT!$J$14:$J$2000)),FINTERP(USER_INPUT!$J$14:$J$2000,USER_INPUT!$K$14:$K$2000,HYDROGRAPH!B2975),0)</f>
        <v>0</v>
      </c>
      <c r="D2975" s="132">
        <f t="shared" si="186"/>
        <v>0</v>
      </c>
      <c r="E2975" s="162">
        <f t="shared" si="188"/>
        <v>0</v>
      </c>
      <c r="F2975" s="162">
        <f t="shared" si="189"/>
        <v>0</v>
      </c>
      <c r="G2975" s="162">
        <f>FINTERP(REFERENCE!$W$17:$W$67,REFERENCE!$V$17:$V$67,HYDROGRAPH!F2975)</f>
        <v>0</v>
      </c>
      <c r="H2975" s="132">
        <f>(F2975-G2975)/2*REFERENCE!$P$19</f>
        <v>0</v>
      </c>
      <c r="I2975">
        <f>(FINTERP('STAGE-STORAGE'!$D$4:$D$54,'STAGE-STORAGE'!$A$4:$A$54,H2975))</f>
        <v>0</v>
      </c>
    </row>
    <row r="2976" spans="1:9" x14ac:dyDescent="0.25">
      <c r="A2976">
        <v>2973</v>
      </c>
      <c r="B2976" s="132">
        <f t="shared" si="187"/>
        <v>495.33333333333331</v>
      </c>
      <c r="C2976" s="162">
        <f>IF(B2976&lt;(MAX(USER_INPUT!$J$14:$J$2000)),FINTERP(USER_INPUT!$J$14:$J$2000,USER_INPUT!$K$14:$K$2000,HYDROGRAPH!B2976),0)</f>
        <v>0</v>
      </c>
      <c r="D2976" s="132">
        <f t="shared" si="186"/>
        <v>0</v>
      </c>
      <c r="E2976" s="162">
        <f t="shared" si="188"/>
        <v>0</v>
      </c>
      <c r="F2976" s="162">
        <f t="shared" si="189"/>
        <v>0</v>
      </c>
      <c r="G2976" s="162">
        <f>FINTERP(REFERENCE!$W$17:$W$67,REFERENCE!$V$17:$V$67,HYDROGRAPH!F2976)</f>
        <v>0</v>
      </c>
      <c r="H2976" s="132">
        <f>(F2976-G2976)/2*REFERENCE!$P$19</f>
        <v>0</v>
      </c>
      <c r="I2976">
        <f>(FINTERP('STAGE-STORAGE'!$D$4:$D$54,'STAGE-STORAGE'!$A$4:$A$54,H2976))</f>
        <v>0</v>
      </c>
    </row>
    <row r="2977" spans="1:9" x14ac:dyDescent="0.25">
      <c r="A2977">
        <v>2974</v>
      </c>
      <c r="B2977" s="132">
        <f t="shared" si="187"/>
        <v>495.5</v>
      </c>
      <c r="C2977" s="162">
        <f>IF(B2977&lt;(MAX(USER_INPUT!$J$14:$J$2000)),FINTERP(USER_INPUT!$J$14:$J$2000,USER_INPUT!$K$14:$K$2000,HYDROGRAPH!B2977),0)</f>
        <v>0</v>
      </c>
      <c r="D2977" s="132">
        <f t="shared" si="186"/>
        <v>0</v>
      </c>
      <c r="E2977" s="162">
        <f t="shared" si="188"/>
        <v>0</v>
      </c>
      <c r="F2977" s="162">
        <f t="shared" si="189"/>
        <v>0</v>
      </c>
      <c r="G2977" s="162">
        <f>FINTERP(REFERENCE!$W$17:$W$67,REFERENCE!$V$17:$V$67,HYDROGRAPH!F2977)</f>
        <v>0</v>
      </c>
      <c r="H2977" s="132">
        <f>(F2977-G2977)/2*REFERENCE!$P$19</f>
        <v>0</v>
      </c>
      <c r="I2977">
        <f>(FINTERP('STAGE-STORAGE'!$D$4:$D$54,'STAGE-STORAGE'!$A$4:$A$54,H2977))</f>
        <v>0</v>
      </c>
    </row>
    <row r="2978" spans="1:9" x14ac:dyDescent="0.25">
      <c r="A2978">
        <v>2975</v>
      </c>
      <c r="B2978" s="132">
        <f t="shared" si="187"/>
        <v>495.66666666666663</v>
      </c>
      <c r="C2978" s="162">
        <f>IF(B2978&lt;(MAX(USER_INPUT!$J$14:$J$2000)),FINTERP(USER_INPUT!$J$14:$J$2000,USER_INPUT!$K$14:$K$2000,HYDROGRAPH!B2978),0)</f>
        <v>0</v>
      </c>
      <c r="D2978" s="132">
        <f t="shared" si="186"/>
        <v>0</v>
      </c>
      <c r="E2978" s="162">
        <f t="shared" si="188"/>
        <v>0</v>
      </c>
      <c r="F2978" s="162">
        <f t="shared" si="189"/>
        <v>0</v>
      </c>
      <c r="G2978" s="162">
        <f>FINTERP(REFERENCE!$W$17:$W$67,REFERENCE!$V$17:$V$67,HYDROGRAPH!F2978)</f>
        <v>0</v>
      </c>
      <c r="H2978" s="132">
        <f>(F2978-G2978)/2*REFERENCE!$P$19</f>
        <v>0</v>
      </c>
      <c r="I2978">
        <f>(FINTERP('STAGE-STORAGE'!$D$4:$D$54,'STAGE-STORAGE'!$A$4:$A$54,H2978))</f>
        <v>0</v>
      </c>
    </row>
    <row r="2979" spans="1:9" x14ac:dyDescent="0.25">
      <c r="A2979">
        <v>2976</v>
      </c>
      <c r="B2979" s="132">
        <f t="shared" si="187"/>
        <v>495.83333333333331</v>
      </c>
      <c r="C2979" s="162">
        <f>IF(B2979&lt;(MAX(USER_INPUT!$J$14:$J$2000)),FINTERP(USER_INPUT!$J$14:$J$2000,USER_INPUT!$K$14:$K$2000,HYDROGRAPH!B2979),0)</f>
        <v>0</v>
      </c>
      <c r="D2979" s="132">
        <f t="shared" si="186"/>
        <v>0</v>
      </c>
      <c r="E2979" s="162">
        <f t="shared" si="188"/>
        <v>0</v>
      </c>
      <c r="F2979" s="162">
        <f t="shared" si="189"/>
        <v>0</v>
      </c>
      <c r="G2979" s="162">
        <f>FINTERP(REFERENCE!$W$17:$W$67,REFERENCE!$V$17:$V$67,HYDROGRAPH!F2979)</f>
        <v>0</v>
      </c>
      <c r="H2979" s="132">
        <f>(F2979-G2979)/2*REFERENCE!$P$19</f>
        <v>0</v>
      </c>
      <c r="I2979">
        <f>(FINTERP('STAGE-STORAGE'!$D$4:$D$54,'STAGE-STORAGE'!$A$4:$A$54,H2979))</f>
        <v>0</v>
      </c>
    </row>
    <row r="2980" spans="1:9" x14ac:dyDescent="0.25">
      <c r="A2980">
        <v>2977</v>
      </c>
      <c r="B2980" s="132">
        <f t="shared" si="187"/>
        <v>496</v>
      </c>
      <c r="C2980" s="162">
        <f>IF(B2980&lt;(MAX(USER_INPUT!$J$14:$J$2000)),FINTERP(USER_INPUT!$J$14:$J$2000,USER_INPUT!$K$14:$K$2000,HYDROGRAPH!B2980),0)</f>
        <v>0</v>
      </c>
      <c r="D2980" s="132">
        <f t="shared" si="186"/>
        <v>0</v>
      </c>
      <c r="E2980" s="162">
        <f t="shared" si="188"/>
        <v>0</v>
      </c>
      <c r="F2980" s="162">
        <f t="shared" si="189"/>
        <v>0</v>
      </c>
      <c r="G2980" s="162">
        <f>FINTERP(REFERENCE!$W$17:$W$67,REFERENCE!$V$17:$V$67,HYDROGRAPH!F2980)</f>
        <v>0</v>
      </c>
      <c r="H2980" s="132">
        <f>(F2980-G2980)/2*REFERENCE!$P$19</f>
        <v>0</v>
      </c>
      <c r="I2980">
        <f>(FINTERP('STAGE-STORAGE'!$D$4:$D$54,'STAGE-STORAGE'!$A$4:$A$54,H2980))</f>
        <v>0</v>
      </c>
    </row>
    <row r="2981" spans="1:9" x14ac:dyDescent="0.25">
      <c r="A2981">
        <v>2978</v>
      </c>
      <c r="B2981" s="132">
        <f t="shared" si="187"/>
        <v>496.16666666666663</v>
      </c>
      <c r="C2981" s="162">
        <f>IF(B2981&lt;(MAX(USER_INPUT!$J$14:$J$2000)),FINTERP(USER_INPUT!$J$14:$J$2000,USER_INPUT!$K$14:$K$2000,HYDROGRAPH!B2981),0)</f>
        <v>0</v>
      </c>
      <c r="D2981" s="132">
        <f t="shared" si="186"/>
        <v>0</v>
      </c>
      <c r="E2981" s="162">
        <f t="shared" si="188"/>
        <v>0</v>
      </c>
      <c r="F2981" s="162">
        <f t="shared" si="189"/>
        <v>0</v>
      </c>
      <c r="G2981" s="162">
        <f>FINTERP(REFERENCE!$W$17:$W$67,REFERENCE!$V$17:$V$67,HYDROGRAPH!F2981)</f>
        <v>0</v>
      </c>
      <c r="H2981" s="132">
        <f>(F2981-G2981)/2*REFERENCE!$P$19</f>
        <v>0</v>
      </c>
      <c r="I2981">
        <f>(FINTERP('STAGE-STORAGE'!$D$4:$D$54,'STAGE-STORAGE'!$A$4:$A$54,H2981))</f>
        <v>0</v>
      </c>
    </row>
    <row r="2982" spans="1:9" x14ac:dyDescent="0.25">
      <c r="A2982">
        <v>2979</v>
      </c>
      <c r="B2982" s="132">
        <f t="shared" si="187"/>
        <v>496.33333333333331</v>
      </c>
      <c r="C2982" s="162">
        <f>IF(B2982&lt;(MAX(USER_INPUT!$J$14:$J$2000)),FINTERP(USER_INPUT!$J$14:$J$2000,USER_INPUT!$K$14:$K$2000,HYDROGRAPH!B2982),0)</f>
        <v>0</v>
      </c>
      <c r="D2982" s="132">
        <f t="shared" si="186"/>
        <v>0</v>
      </c>
      <c r="E2982" s="162">
        <f t="shared" si="188"/>
        <v>0</v>
      </c>
      <c r="F2982" s="162">
        <f t="shared" si="189"/>
        <v>0</v>
      </c>
      <c r="G2982" s="162">
        <f>FINTERP(REFERENCE!$W$17:$W$67,REFERENCE!$V$17:$V$67,HYDROGRAPH!F2982)</f>
        <v>0</v>
      </c>
      <c r="H2982" s="132">
        <f>(F2982-G2982)/2*REFERENCE!$P$19</f>
        <v>0</v>
      </c>
      <c r="I2982">
        <f>(FINTERP('STAGE-STORAGE'!$D$4:$D$54,'STAGE-STORAGE'!$A$4:$A$54,H2982))</f>
        <v>0</v>
      </c>
    </row>
    <row r="2983" spans="1:9" x14ac:dyDescent="0.25">
      <c r="A2983">
        <v>2980</v>
      </c>
      <c r="B2983" s="132">
        <f t="shared" si="187"/>
        <v>496.5</v>
      </c>
      <c r="C2983" s="162">
        <f>IF(B2983&lt;(MAX(USER_INPUT!$J$14:$J$2000)),FINTERP(USER_INPUT!$J$14:$J$2000,USER_INPUT!$K$14:$K$2000,HYDROGRAPH!B2983),0)</f>
        <v>0</v>
      </c>
      <c r="D2983" s="132">
        <f t="shared" si="186"/>
        <v>0</v>
      </c>
      <c r="E2983" s="162">
        <f t="shared" si="188"/>
        <v>0</v>
      </c>
      <c r="F2983" s="162">
        <f t="shared" si="189"/>
        <v>0</v>
      </c>
      <c r="G2983" s="162">
        <f>FINTERP(REFERENCE!$W$17:$W$67,REFERENCE!$V$17:$V$67,HYDROGRAPH!F2983)</f>
        <v>0</v>
      </c>
      <c r="H2983" s="132">
        <f>(F2983-G2983)/2*REFERENCE!$P$19</f>
        <v>0</v>
      </c>
      <c r="I2983">
        <f>(FINTERP('STAGE-STORAGE'!$D$4:$D$54,'STAGE-STORAGE'!$A$4:$A$54,H2983))</f>
        <v>0</v>
      </c>
    </row>
    <row r="2984" spans="1:9" x14ac:dyDescent="0.25">
      <c r="A2984">
        <v>2981</v>
      </c>
      <c r="B2984" s="132">
        <f t="shared" si="187"/>
        <v>496.66666666666663</v>
      </c>
      <c r="C2984" s="162">
        <f>IF(B2984&lt;(MAX(USER_INPUT!$J$14:$J$2000)),FINTERP(USER_INPUT!$J$14:$J$2000,USER_INPUT!$K$14:$K$2000,HYDROGRAPH!B2984),0)</f>
        <v>0</v>
      </c>
      <c r="D2984" s="132">
        <f t="shared" si="186"/>
        <v>0</v>
      </c>
      <c r="E2984" s="162">
        <f t="shared" si="188"/>
        <v>0</v>
      </c>
      <c r="F2984" s="162">
        <f t="shared" si="189"/>
        <v>0</v>
      </c>
      <c r="G2984" s="162">
        <f>FINTERP(REFERENCE!$W$17:$W$67,REFERENCE!$V$17:$V$67,HYDROGRAPH!F2984)</f>
        <v>0</v>
      </c>
      <c r="H2984" s="132">
        <f>(F2984-G2984)/2*REFERENCE!$P$19</f>
        <v>0</v>
      </c>
      <c r="I2984">
        <f>(FINTERP('STAGE-STORAGE'!$D$4:$D$54,'STAGE-STORAGE'!$A$4:$A$54,H2984))</f>
        <v>0</v>
      </c>
    </row>
    <row r="2985" spans="1:9" x14ac:dyDescent="0.25">
      <c r="A2985">
        <v>2982</v>
      </c>
      <c r="B2985" s="132">
        <f t="shared" si="187"/>
        <v>496.83333333333331</v>
      </c>
      <c r="C2985" s="162">
        <f>IF(B2985&lt;(MAX(USER_INPUT!$J$14:$J$2000)),FINTERP(USER_INPUT!$J$14:$J$2000,USER_INPUT!$K$14:$K$2000,HYDROGRAPH!B2985),0)</f>
        <v>0</v>
      </c>
      <c r="D2985" s="132">
        <f t="shared" si="186"/>
        <v>0</v>
      </c>
      <c r="E2985" s="162">
        <f t="shared" si="188"/>
        <v>0</v>
      </c>
      <c r="F2985" s="162">
        <f t="shared" si="189"/>
        <v>0</v>
      </c>
      <c r="G2985" s="162">
        <f>FINTERP(REFERENCE!$W$17:$W$67,REFERENCE!$V$17:$V$67,HYDROGRAPH!F2985)</f>
        <v>0</v>
      </c>
      <c r="H2985" s="132">
        <f>(F2985-G2985)/2*REFERENCE!$P$19</f>
        <v>0</v>
      </c>
      <c r="I2985">
        <f>(FINTERP('STAGE-STORAGE'!$D$4:$D$54,'STAGE-STORAGE'!$A$4:$A$54,H2985))</f>
        <v>0</v>
      </c>
    </row>
    <row r="2986" spans="1:9" x14ac:dyDescent="0.25">
      <c r="A2986">
        <v>2983</v>
      </c>
      <c r="B2986" s="132">
        <f t="shared" si="187"/>
        <v>497</v>
      </c>
      <c r="C2986" s="162">
        <f>IF(B2986&lt;(MAX(USER_INPUT!$J$14:$J$2000)),FINTERP(USER_INPUT!$J$14:$J$2000,USER_INPUT!$K$14:$K$2000,HYDROGRAPH!B2986),0)</f>
        <v>0</v>
      </c>
      <c r="D2986" s="132">
        <f t="shared" si="186"/>
        <v>0</v>
      </c>
      <c r="E2986" s="162">
        <f t="shared" si="188"/>
        <v>0</v>
      </c>
      <c r="F2986" s="162">
        <f t="shared" si="189"/>
        <v>0</v>
      </c>
      <c r="G2986" s="162">
        <f>FINTERP(REFERENCE!$W$17:$W$67,REFERENCE!$V$17:$V$67,HYDROGRAPH!F2986)</f>
        <v>0</v>
      </c>
      <c r="H2986" s="132">
        <f>(F2986-G2986)/2*REFERENCE!$P$19</f>
        <v>0</v>
      </c>
      <c r="I2986">
        <f>(FINTERP('STAGE-STORAGE'!$D$4:$D$54,'STAGE-STORAGE'!$A$4:$A$54,H2986))</f>
        <v>0</v>
      </c>
    </row>
    <row r="2987" spans="1:9" x14ac:dyDescent="0.25">
      <c r="A2987">
        <v>2984</v>
      </c>
      <c r="B2987" s="132">
        <f t="shared" si="187"/>
        <v>497.16666666666663</v>
      </c>
      <c r="C2987" s="162">
        <f>IF(B2987&lt;(MAX(USER_INPUT!$J$14:$J$2000)),FINTERP(USER_INPUT!$J$14:$J$2000,USER_INPUT!$K$14:$K$2000,HYDROGRAPH!B2987),0)</f>
        <v>0</v>
      </c>
      <c r="D2987" s="132">
        <f t="shared" si="186"/>
        <v>0</v>
      </c>
      <c r="E2987" s="162">
        <f t="shared" si="188"/>
        <v>0</v>
      </c>
      <c r="F2987" s="162">
        <f t="shared" si="189"/>
        <v>0</v>
      </c>
      <c r="G2987" s="162">
        <f>FINTERP(REFERENCE!$W$17:$W$67,REFERENCE!$V$17:$V$67,HYDROGRAPH!F2987)</f>
        <v>0</v>
      </c>
      <c r="H2987" s="132">
        <f>(F2987-G2987)/2*REFERENCE!$P$19</f>
        <v>0</v>
      </c>
      <c r="I2987">
        <f>(FINTERP('STAGE-STORAGE'!$D$4:$D$54,'STAGE-STORAGE'!$A$4:$A$54,H2987))</f>
        <v>0</v>
      </c>
    </row>
    <row r="2988" spans="1:9" x14ac:dyDescent="0.25">
      <c r="A2988">
        <v>2985</v>
      </c>
      <c r="B2988" s="132">
        <f t="shared" si="187"/>
        <v>497.33333333333331</v>
      </c>
      <c r="C2988" s="162">
        <f>IF(B2988&lt;(MAX(USER_INPUT!$J$14:$J$2000)),FINTERP(USER_INPUT!$J$14:$J$2000,USER_INPUT!$K$14:$K$2000,HYDROGRAPH!B2988),0)</f>
        <v>0</v>
      </c>
      <c r="D2988" s="132">
        <f t="shared" si="186"/>
        <v>0</v>
      </c>
      <c r="E2988" s="162">
        <f t="shared" si="188"/>
        <v>0</v>
      </c>
      <c r="F2988" s="162">
        <f t="shared" si="189"/>
        <v>0</v>
      </c>
      <c r="G2988" s="162">
        <f>FINTERP(REFERENCE!$W$17:$W$67,REFERENCE!$V$17:$V$67,HYDROGRAPH!F2988)</f>
        <v>0</v>
      </c>
      <c r="H2988" s="132">
        <f>(F2988-G2988)/2*REFERENCE!$P$19</f>
        <v>0</v>
      </c>
      <c r="I2988">
        <f>(FINTERP('STAGE-STORAGE'!$D$4:$D$54,'STAGE-STORAGE'!$A$4:$A$54,H2988))</f>
        <v>0</v>
      </c>
    </row>
    <row r="2989" spans="1:9" x14ac:dyDescent="0.25">
      <c r="A2989">
        <v>2986</v>
      </c>
      <c r="B2989" s="132">
        <f t="shared" si="187"/>
        <v>497.5</v>
      </c>
      <c r="C2989" s="162">
        <f>IF(B2989&lt;(MAX(USER_INPUT!$J$14:$J$2000)),FINTERP(USER_INPUT!$J$14:$J$2000,USER_INPUT!$K$14:$K$2000,HYDROGRAPH!B2989),0)</f>
        <v>0</v>
      </c>
      <c r="D2989" s="132">
        <f t="shared" si="186"/>
        <v>0</v>
      </c>
      <c r="E2989" s="162">
        <f t="shared" si="188"/>
        <v>0</v>
      </c>
      <c r="F2989" s="162">
        <f t="shared" si="189"/>
        <v>0</v>
      </c>
      <c r="G2989" s="162">
        <f>FINTERP(REFERENCE!$W$17:$W$67,REFERENCE!$V$17:$V$67,HYDROGRAPH!F2989)</f>
        <v>0</v>
      </c>
      <c r="H2989" s="132">
        <f>(F2989-G2989)/2*REFERENCE!$P$19</f>
        <v>0</v>
      </c>
      <c r="I2989">
        <f>(FINTERP('STAGE-STORAGE'!$D$4:$D$54,'STAGE-STORAGE'!$A$4:$A$54,H2989))</f>
        <v>0</v>
      </c>
    </row>
    <row r="2990" spans="1:9" x14ac:dyDescent="0.25">
      <c r="A2990">
        <v>2987</v>
      </c>
      <c r="B2990" s="132">
        <f t="shared" si="187"/>
        <v>497.66666666666663</v>
      </c>
      <c r="C2990" s="162">
        <f>IF(B2990&lt;(MAX(USER_INPUT!$J$14:$J$2000)),FINTERP(USER_INPUT!$J$14:$J$2000,USER_INPUT!$K$14:$K$2000,HYDROGRAPH!B2990),0)</f>
        <v>0</v>
      </c>
      <c r="D2990" s="132">
        <f t="shared" si="186"/>
        <v>0</v>
      </c>
      <c r="E2990" s="162">
        <f t="shared" si="188"/>
        <v>0</v>
      </c>
      <c r="F2990" s="162">
        <f t="shared" si="189"/>
        <v>0</v>
      </c>
      <c r="G2990" s="162">
        <f>FINTERP(REFERENCE!$W$17:$W$67,REFERENCE!$V$17:$V$67,HYDROGRAPH!F2990)</f>
        <v>0</v>
      </c>
      <c r="H2990" s="132">
        <f>(F2990-G2990)/2*REFERENCE!$P$19</f>
        <v>0</v>
      </c>
      <c r="I2990">
        <f>(FINTERP('STAGE-STORAGE'!$D$4:$D$54,'STAGE-STORAGE'!$A$4:$A$54,H2990))</f>
        <v>0</v>
      </c>
    </row>
    <row r="2991" spans="1:9" x14ac:dyDescent="0.25">
      <c r="A2991">
        <v>2988</v>
      </c>
      <c r="B2991" s="132">
        <f t="shared" si="187"/>
        <v>497.83333333333331</v>
      </c>
      <c r="C2991" s="162">
        <f>IF(B2991&lt;(MAX(USER_INPUT!$J$14:$J$2000)),FINTERP(USER_INPUT!$J$14:$J$2000,USER_INPUT!$K$14:$K$2000,HYDROGRAPH!B2991),0)</f>
        <v>0</v>
      </c>
      <c r="D2991" s="132">
        <f t="shared" si="186"/>
        <v>0</v>
      </c>
      <c r="E2991" s="162">
        <f t="shared" si="188"/>
        <v>0</v>
      </c>
      <c r="F2991" s="162">
        <f t="shared" si="189"/>
        <v>0</v>
      </c>
      <c r="G2991" s="162">
        <f>FINTERP(REFERENCE!$W$17:$W$67,REFERENCE!$V$17:$V$67,HYDROGRAPH!F2991)</f>
        <v>0</v>
      </c>
      <c r="H2991" s="132">
        <f>(F2991-G2991)/2*REFERENCE!$P$19</f>
        <v>0</v>
      </c>
      <c r="I2991">
        <f>(FINTERP('STAGE-STORAGE'!$D$4:$D$54,'STAGE-STORAGE'!$A$4:$A$54,H2991))</f>
        <v>0</v>
      </c>
    </row>
    <row r="2992" spans="1:9" x14ac:dyDescent="0.25">
      <c r="A2992">
        <v>2989</v>
      </c>
      <c r="B2992" s="132">
        <f t="shared" si="187"/>
        <v>498</v>
      </c>
      <c r="C2992" s="162">
        <f>IF(B2992&lt;(MAX(USER_INPUT!$J$14:$J$2000)),FINTERP(USER_INPUT!$J$14:$J$2000,USER_INPUT!$K$14:$K$2000,HYDROGRAPH!B2992),0)</f>
        <v>0</v>
      </c>
      <c r="D2992" s="132">
        <f t="shared" si="186"/>
        <v>0</v>
      </c>
      <c r="E2992" s="162">
        <f t="shared" si="188"/>
        <v>0</v>
      </c>
      <c r="F2992" s="162">
        <f t="shared" si="189"/>
        <v>0</v>
      </c>
      <c r="G2992" s="162">
        <f>FINTERP(REFERENCE!$W$17:$W$67,REFERENCE!$V$17:$V$67,HYDROGRAPH!F2992)</f>
        <v>0</v>
      </c>
      <c r="H2992" s="132">
        <f>(F2992-G2992)/2*REFERENCE!$P$19</f>
        <v>0</v>
      </c>
      <c r="I2992">
        <f>(FINTERP('STAGE-STORAGE'!$D$4:$D$54,'STAGE-STORAGE'!$A$4:$A$54,H2992))</f>
        <v>0</v>
      </c>
    </row>
    <row r="2993" spans="1:9" x14ac:dyDescent="0.25">
      <c r="A2993">
        <v>2990</v>
      </c>
      <c r="B2993" s="132">
        <f t="shared" si="187"/>
        <v>498.16666666666663</v>
      </c>
      <c r="C2993" s="162">
        <f>IF(B2993&lt;(MAX(USER_INPUT!$J$14:$J$2000)),FINTERP(USER_INPUT!$J$14:$J$2000,USER_INPUT!$K$14:$K$2000,HYDROGRAPH!B2993),0)</f>
        <v>0</v>
      </c>
      <c r="D2993" s="132">
        <f t="shared" si="186"/>
        <v>0</v>
      </c>
      <c r="E2993" s="162">
        <f t="shared" si="188"/>
        <v>0</v>
      </c>
      <c r="F2993" s="162">
        <f t="shared" si="189"/>
        <v>0</v>
      </c>
      <c r="G2993" s="162">
        <f>FINTERP(REFERENCE!$W$17:$W$67,REFERENCE!$V$17:$V$67,HYDROGRAPH!F2993)</f>
        <v>0</v>
      </c>
      <c r="H2993" s="132">
        <f>(F2993-G2993)/2*REFERENCE!$P$19</f>
        <v>0</v>
      </c>
      <c r="I2993">
        <f>(FINTERP('STAGE-STORAGE'!$D$4:$D$54,'STAGE-STORAGE'!$A$4:$A$54,H2993))</f>
        <v>0</v>
      </c>
    </row>
    <row r="2994" spans="1:9" x14ac:dyDescent="0.25">
      <c r="A2994">
        <v>2991</v>
      </c>
      <c r="B2994" s="132">
        <f t="shared" si="187"/>
        <v>498.33333333333331</v>
      </c>
      <c r="C2994" s="162">
        <f>IF(B2994&lt;(MAX(USER_INPUT!$J$14:$J$2000)),FINTERP(USER_INPUT!$J$14:$J$2000,USER_INPUT!$K$14:$K$2000,HYDROGRAPH!B2994),0)</f>
        <v>0</v>
      </c>
      <c r="D2994" s="132">
        <f t="shared" si="186"/>
        <v>0</v>
      </c>
      <c r="E2994" s="162">
        <f t="shared" si="188"/>
        <v>0</v>
      </c>
      <c r="F2994" s="162">
        <f t="shared" si="189"/>
        <v>0</v>
      </c>
      <c r="G2994" s="162">
        <f>FINTERP(REFERENCE!$W$17:$W$67,REFERENCE!$V$17:$V$67,HYDROGRAPH!F2994)</f>
        <v>0</v>
      </c>
      <c r="H2994" s="132">
        <f>(F2994-G2994)/2*REFERENCE!$P$19</f>
        <v>0</v>
      </c>
      <c r="I2994">
        <f>(FINTERP('STAGE-STORAGE'!$D$4:$D$54,'STAGE-STORAGE'!$A$4:$A$54,H2994))</f>
        <v>0</v>
      </c>
    </row>
    <row r="2995" spans="1:9" x14ac:dyDescent="0.25">
      <c r="A2995">
        <v>2992</v>
      </c>
      <c r="B2995" s="132">
        <f t="shared" si="187"/>
        <v>498.5</v>
      </c>
      <c r="C2995" s="162">
        <f>IF(B2995&lt;(MAX(USER_INPUT!$J$14:$J$2000)),FINTERP(USER_INPUT!$J$14:$J$2000,USER_INPUT!$K$14:$K$2000,HYDROGRAPH!B2995),0)</f>
        <v>0</v>
      </c>
      <c r="D2995" s="132">
        <f t="shared" si="186"/>
        <v>0</v>
      </c>
      <c r="E2995" s="162">
        <f t="shared" si="188"/>
        <v>0</v>
      </c>
      <c r="F2995" s="162">
        <f t="shared" si="189"/>
        <v>0</v>
      </c>
      <c r="G2995" s="162">
        <f>FINTERP(REFERENCE!$W$17:$W$67,REFERENCE!$V$17:$V$67,HYDROGRAPH!F2995)</f>
        <v>0</v>
      </c>
      <c r="H2995" s="132">
        <f>(F2995-G2995)/2*REFERENCE!$P$19</f>
        <v>0</v>
      </c>
      <c r="I2995">
        <f>(FINTERP('STAGE-STORAGE'!$D$4:$D$54,'STAGE-STORAGE'!$A$4:$A$54,H2995))</f>
        <v>0</v>
      </c>
    </row>
    <row r="2996" spans="1:9" x14ac:dyDescent="0.25">
      <c r="A2996">
        <v>2993</v>
      </c>
      <c r="B2996" s="132">
        <f t="shared" si="187"/>
        <v>498.66666666666663</v>
      </c>
      <c r="C2996" s="162">
        <f>IF(B2996&lt;(MAX(USER_INPUT!$J$14:$J$2000)),FINTERP(USER_INPUT!$J$14:$J$2000,USER_INPUT!$K$14:$K$2000,HYDROGRAPH!B2996),0)</f>
        <v>0</v>
      </c>
      <c r="D2996" s="132">
        <f t="shared" si="186"/>
        <v>0</v>
      </c>
      <c r="E2996" s="162">
        <f t="shared" si="188"/>
        <v>0</v>
      </c>
      <c r="F2996" s="162">
        <f t="shared" si="189"/>
        <v>0</v>
      </c>
      <c r="G2996" s="162">
        <f>FINTERP(REFERENCE!$W$17:$W$67,REFERENCE!$V$17:$V$67,HYDROGRAPH!F2996)</f>
        <v>0</v>
      </c>
      <c r="H2996" s="132">
        <f>(F2996-G2996)/2*REFERENCE!$P$19</f>
        <v>0</v>
      </c>
      <c r="I2996">
        <f>(FINTERP('STAGE-STORAGE'!$D$4:$D$54,'STAGE-STORAGE'!$A$4:$A$54,H2996))</f>
        <v>0</v>
      </c>
    </row>
    <row r="2997" spans="1:9" x14ac:dyDescent="0.25">
      <c r="A2997">
        <v>2994</v>
      </c>
      <c r="B2997" s="132">
        <f t="shared" si="187"/>
        <v>498.83333333333331</v>
      </c>
      <c r="C2997" s="162">
        <f>IF(B2997&lt;(MAX(USER_INPUT!$J$14:$J$2000)),FINTERP(USER_INPUT!$J$14:$J$2000,USER_INPUT!$K$14:$K$2000,HYDROGRAPH!B2997),0)</f>
        <v>0</v>
      </c>
      <c r="D2997" s="132">
        <f t="shared" si="186"/>
        <v>0</v>
      </c>
      <c r="E2997" s="162">
        <f t="shared" si="188"/>
        <v>0</v>
      </c>
      <c r="F2997" s="162">
        <f t="shared" si="189"/>
        <v>0</v>
      </c>
      <c r="G2997" s="162">
        <f>FINTERP(REFERENCE!$W$17:$W$67,REFERENCE!$V$17:$V$67,HYDROGRAPH!F2997)</f>
        <v>0</v>
      </c>
      <c r="H2997" s="132">
        <f>(F2997-G2997)/2*REFERENCE!$P$19</f>
        <v>0</v>
      </c>
      <c r="I2997">
        <f>(FINTERP('STAGE-STORAGE'!$D$4:$D$54,'STAGE-STORAGE'!$A$4:$A$54,H2997))</f>
        <v>0</v>
      </c>
    </row>
    <row r="2998" spans="1:9" x14ac:dyDescent="0.25">
      <c r="A2998">
        <v>2995</v>
      </c>
      <c r="B2998" s="132">
        <f t="shared" si="187"/>
        <v>499</v>
      </c>
      <c r="C2998" s="162">
        <f>IF(B2998&lt;(MAX(USER_INPUT!$J$14:$J$2000)),FINTERP(USER_INPUT!$J$14:$J$2000,USER_INPUT!$K$14:$K$2000,HYDROGRAPH!B2998),0)</f>
        <v>0</v>
      </c>
      <c r="D2998" s="132">
        <f t="shared" si="186"/>
        <v>0</v>
      </c>
      <c r="E2998" s="162">
        <f t="shared" si="188"/>
        <v>0</v>
      </c>
      <c r="F2998" s="162">
        <f t="shared" si="189"/>
        <v>0</v>
      </c>
      <c r="G2998" s="162">
        <f>FINTERP(REFERENCE!$W$17:$W$67,REFERENCE!$V$17:$V$67,HYDROGRAPH!F2998)</f>
        <v>0</v>
      </c>
      <c r="H2998" s="132">
        <f>(F2998-G2998)/2*REFERENCE!$P$19</f>
        <v>0</v>
      </c>
      <c r="I2998">
        <f>(FINTERP('STAGE-STORAGE'!$D$4:$D$54,'STAGE-STORAGE'!$A$4:$A$54,H2998))</f>
        <v>0</v>
      </c>
    </row>
    <row r="2999" spans="1:9" x14ac:dyDescent="0.25">
      <c r="A2999">
        <v>2996</v>
      </c>
      <c r="B2999" s="132">
        <f t="shared" si="187"/>
        <v>499.16666666666663</v>
      </c>
      <c r="C2999" s="162">
        <f>IF(B2999&lt;(MAX(USER_INPUT!$J$14:$J$2000)),FINTERP(USER_INPUT!$J$14:$J$2000,USER_INPUT!$K$14:$K$2000,HYDROGRAPH!B2999),0)</f>
        <v>0</v>
      </c>
      <c r="D2999" s="132">
        <f t="shared" si="186"/>
        <v>0</v>
      </c>
      <c r="E2999" s="162">
        <f t="shared" si="188"/>
        <v>0</v>
      </c>
      <c r="F2999" s="162">
        <f t="shared" si="189"/>
        <v>0</v>
      </c>
      <c r="G2999" s="162">
        <f>FINTERP(REFERENCE!$W$17:$W$67,REFERENCE!$V$17:$V$67,HYDROGRAPH!F2999)</f>
        <v>0</v>
      </c>
      <c r="H2999" s="132">
        <f>(F2999-G2999)/2*REFERENCE!$P$19</f>
        <v>0</v>
      </c>
      <c r="I2999">
        <f>(FINTERP('STAGE-STORAGE'!$D$4:$D$54,'STAGE-STORAGE'!$A$4:$A$54,H2999))</f>
        <v>0</v>
      </c>
    </row>
    <row r="3000" spans="1:9" x14ac:dyDescent="0.25">
      <c r="A3000">
        <v>2997</v>
      </c>
      <c r="B3000" s="132">
        <f t="shared" si="187"/>
        <v>499.33333333333331</v>
      </c>
      <c r="C3000" s="162">
        <f>IF(B3000&lt;(MAX(USER_INPUT!$J$14:$J$2000)),FINTERP(USER_INPUT!$J$14:$J$2000,USER_INPUT!$K$14:$K$2000,HYDROGRAPH!B3000),0)</f>
        <v>0</v>
      </c>
      <c r="D3000" s="132">
        <f t="shared" si="186"/>
        <v>0</v>
      </c>
      <c r="E3000" s="162">
        <f t="shared" si="188"/>
        <v>0</v>
      </c>
      <c r="F3000" s="162">
        <f t="shared" si="189"/>
        <v>0</v>
      </c>
      <c r="G3000" s="162">
        <f>FINTERP(REFERENCE!$W$17:$W$67,REFERENCE!$V$17:$V$67,HYDROGRAPH!F3000)</f>
        <v>0</v>
      </c>
      <c r="H3000" s="132">
        <f>(F3000-G3000)/2*REFERENCE!$P$19</f>
        <v>0</v>
      </c>
      <c r="I3000">
        <f>(FINTERP('STAGE-STORAGE'!$D$4:$D$54,'STAGE-STORAGE'!$A$4:$A$54,H3000))</f>
        <v>0</v>
      </c>
    </row>
    <row r="3001" spans="1:9" x14ac:dyDescent="0.25">
      <c r="A3001">
        <v>2998</v>
      </c>
      <c r="B3001" s="132">
        <f t="shared" si="187"/>
        <v>499.5</v>
      </c>
      <c r="C3001" s="162">
        <f>IF(B3001&lt;(MAX(USER_INPUT!$J$14:$J$2000)),FINTERP(USER_INPUT!$J$14:$J$2000,USER_INPUT!$K$14:$K$2000,HYDROGRAPH!B3001),0)</f>
        <v>0</v>
      </c>
      <c r="D3001" s="132">
        <f t="shared" si="186"/>
        <v>0</v>
      </c>
      <c r="E3001" s="162">
        <f t="shared" si="188"/>
        <v>0</v>
      </c>
      <c r="F3001" s="162">
        <f t="shared" si="189"/>
        <v>0</v>
      </c>
      <c r="G3001" s="162">
        <f>FINTERP(REFERENCE!$W$17:$W$67,REFERENCE!$V$17:$V$67,HYDROGRAPH!F3001)</f>
        <v>0</v>
      </c>
      <c r="H3001" s="132">
        <f>(F3001-G3001)/2*REFERENCE!$P$19</f>
        <v>0</v>
      </c>
      <c r="I3001">
        <f>(FINTERP('STAGE-STORAGE'!$D$4:$D$54,'STAGE-STORAGE'!$A$4:$A$54,H3001))</f>
        <v>0</v>
      </c>
    </row>
    <row r="3002" spans="1:9" x14ac:dyDescent="0.25">
      <c r="A3002">
        <v>2999</v>
      </c>
      <c r="B3002" s="132">
        <f t="shared" si="187"/>
        <v>499.66666666666663</v>
      </c>
      <c r="C3002" s="162">
        <f>IF(B3002&lt;(MAX(USER_INPUT!$J$14:$J$2000)),FINTERP(USER_INPUT!$J$14:$J$2000,USER_INPUT!$K$14:$K$2000,HYDROGRAPH!B3002),0)</f>
        <v>0</v>
      </c>
      <c r="D3002" s="132">
        <f t="shared" si="186"/>
        <v>0</v>
      </c>
      <c r="E3002" s="162">
        <f t="shared" si="188"/>
        <v>0</v>
      </c>
      <c r="F3002" s="162">
        <f t="shared" si="189"/>
        <v>0</v>
      </c>
      <c r="G3002" s="162">
        <f>FINTERP(REFERENCE!$W$17:$W$67,REFERENCE!$V$17:$V$67,HYDROGRAPH!F3002)</f>
        <v>0</v>
      </c>
      <c r="H3002" s="132">
        <f>(F3002-G3002)/2*REFERENCE!$P$19</f>
        <v>0</v>
      </c>
      <c r="I3002">
        <f>(FINTERP('STAGE-STORAGE'!$D$4:$D$54,'STAGE-STORAGE'!$A$4:$A$54,H3002))</f>
        <v>0</v>
      </c>
    </row>
    <row r="3003" spans="1:9" x14ac:dyDescent="0.25">
      <c r="A3003">
        <v>3000</v>
      </c>
      <c r="B3003" s="132">
        <f t="shared" si="187"/>
        <v>499.83333333333331</v>
      </c>
      <c r="C3003" s="162">
        <f>IF(B3003&lt;(MAX(USER_INPUT!$J$14:$J$2000)),FINTERP(USER_INPUT!$J$14:$J$2000,USER_INPUT!$K$14:$K$2000,HYDROGRAPH!B3003),0)</f>
        <v>0</v>
      </c>
      <c r="D3003" s="132">
        <f t="shared" si="186"/>
        <v>0</v>
      </c>
      <c r="E3003" s="162">
        <f t="shared" si="188"/>
        <v>0</v>
      </c>
      <c r="F3003" s="162">
        <f t="shared" si="189"/>
        <v>0</v>
      </c>
      <c r="G3003" s="162">
        <f>FINTERP(REFERENCE!$W$17:$W$67,REFERENCE!$V$17:$V$67,HYDROGRAPH!F3003)</f>
        <v>0</v>
      </c>
      <c r="H3003" s="132">
        <f>(F3003-G3003)/2*REFERENCE!$P$19</f>
        <v>0</v>
      </c>
      <c r="I3003">
        <f>(FINTERP('STAGE-STORAGE'!$D$4:$D$54,'STAGE-STORAGE'!$A$4:$A$54,H3003))</f>
        <v>0</v>
      </c>
    </row>
    <row r="3004" spans="1:9" x14ac:dyDescent="0.25">
      <c r="A3004">
        <v>3001</v>
      </c>
      <c r="B3004" s="132">
        <f t="shared" si="187"/>
        <v>500</v>
      </c>
      <c r="C3004" s="162">
        <f>IF(B3004&lt;(MAX(USER_INPUT!$J$14:$J$2000)),FINTERP(USER_INPUT!$J$14:$J$2000,USER_INPUT!$K$14:$K$2000,HYDROGRAPH!B3004),0)</f>
        <v>0</v>
      </c>
      <c r="D3004" s="132">
        <f t="shared" si="186"/>
        <v>0</v>
      </c>
      <c r="E3004" s="162">
        <f t="shared" si="188"/>
        <v>0</v>
      </c>
      <c r="F3004" s="162">
        <f t="shared" si="189"/>
        <v>0</v>
      </c>
      <c r="G3004" s="162">
        <f>FINTERP(REFERENCE!$W$17:$W$67,REFERENCE!$V$17:$V$67,HYDROGRAPH!F3004)</f>
        <v>0</v>
      </c>
      <c r="H3004" s="132">
        <f>(F3004-G3004)/2*REFERENCE!$P$19</f>
        <v>0</v>
      </c>
      <c r="I3004">
        <f>(FINTERP('STAGE-STORAGE'!$D$4:$D$54,'STAGE-STORAGE'!$A$4:$A$54,H3004))</f>
        <v>0</v>
      </c>
    </row>
    <row r="3005" spans="1:9" x14ac:dyDescent="0.25">
      <c r="A3005">
        <v>3002</v>
      </c>
      <c r="B3005" s="132">
        <f t="shared" si="187"/>
        <v>500.16666666666663</v>
      </c>
      <c r="C3005" s="162">
        <f>IF(B3005&lt;(MAX(USER_INPUT!$J$14:$J$2000)),FINTERP(USER_INPUT!$J$14:$J$2000,USER_INPUT!$K$14:$K$2000,HYDROGRAPH!B3005),0)</f>
        <v>0</v>
      </c>
      <c r="D3005" s="132">
        <f t="shared" si="186"/>
        <v>0</v>
      </c>
      <c r="E3005" s="162">
        <f t="shared" si="188"/>
        <v>0</v>
      </c>
      <c r="F3005" s="162">
        <f t="shared" si="189"/>
        <v>0</v>
      </c>
      <c r="G3005" s="162">
        <f>FINTERP(REFERENCE!$W$17:$W$67,REFERENCE!$V$17:$V$67,HYDROGRAPH!F3005)</f>
        <v>0</v>
      </c>
      <c r="H3005" s="132">
        <f>(F3005-G3005)/2*REFERENCE!$P$19</f>
        <v>0</v>
      </c>
      <c r="I3005">
        <f>(FINTERP('STAGE-STORAGE'!$D$4:$D$54,'STAGE-STORAGE'!$A$4:$A$54,H3005))</f>
        <v>0</v>
      </c>
    </row>
    <row r="3006" spans="1:9" x14ac:dyDescent="0.25">
      <c r="A3006">
        <v>3003</v>
      </c>
      <c r="B3006" s="132">
        <f t="shared" si="187"/>
        <v>500.33333333333331</v>
      </c>
      <c r="C3006" s="162">
        <f>IF(B3006&lt;(MAX(USER_INPUT!$J$14:$J$2000)),FINTERP(USER_INPUT!$J$14:$J$2000,USER_INPUT!$K$14:$K$2000,HYDROGRAPH!B3006),0)</f>
        <v>0</v>
      </c>
      <c r="D3006" s="132">
        <f t="shared" si="186"/>
        <v>0</v>
      </c>
      <c r="E3006" s="162">
        <f t="shared" si="188"/>
        <v>0</v>
      </c>
      <c r="F3006" s="162">
        <f t="shared" si="189"/>
        <v>0</v>
      </c>
      <c r="G3006" s="162">
        <f>FINTERP(REFERENCE!$W$17:$W$67,REFERENCE!$V$17:$V$67,HYDROGRAPH!F3006)</f>
        <v>0</v>
      </c>
      <c r="H3006" s="132">
        <f>(F3006-G3006)/2*REFERENCE!$P$19</f>
        <v>0</v>
      </c>
      <c r="I3006">
        <f>(FINTERP('STAGE-STORAGE'!$D$4:$D$54,'STAGE-STORAGE'!$A$4:$A$54,H3006))</f>
        <v>0</v>
      </c>
    </row>
    <row r="3007" spans="1:9" x14ac:dyDescent="0.25">
      <c r="A3007">
        <v>3004</v>
      </c>
      <c r="B3007" s="132">
        <f t="shared" si="187"/>
        <v>500.5</v>
      </c>
      <c r="C3007" s="162">
        <f>IF(B3007&lt;(MAX(USER_INPUT!$J$14:$J$2000)),FINTERP(USER_INPUT!$J$14:$J$2000,USER_INPUT!$K$14:$K$2000,HYDROGRAPH!B3007),0)</f>
        <v>0</v>
      </c>
      <c r="D3007" s="132">
        <f t="shared" si="186"/>
        <v>0</v>
      </c>
      <c r="E3007" s="162">
        <f t="shared" si="188"/>
        <v>0</v>
      </c>
      <c r="F3007" s="162">
        <f t="shared" si="189"/>
        <v>0</v>
      </c>
      <c r="G3007" s="162">
        <f>FINTERP(REFERENCE!$W$17:$W$67,REFERENCE!$V$17:$V$67,HYDROGRAPH!F3007)</f>
        <v>0</v>
      </c>
      <c r="H3007" s="132">
        <f>(F3007-G3007)/2*REFERENCE!$P$19</f>
        <v>0</v>
      </c>
      <c r="I3007">
        <f>(FINTERP('STAGE-STORAGE'!$D$4:$D$54,'STAGE-STORAGE'!$A$4:$A$54,H3007))</f>
        <v>0</v>
      </c>
    </row>
    <row r="3008" spans="1:9" x14ac:dyDescent="0.25">
      <c r="A3008">
        <v>3005</v>
      </c>
      <c r="B3008" s="132">
        <f t="shared" si="187"/>
        <v>500.66666666666663</v>
      </c>
      <c r="C3008" s="162">
        <f>IF(B3008&lt;(MAX(USER_INPUT!$J$14:$J$2000)),FINTERP(USER_INPUT!$J$14:$J$2000,USER_INPUT!$K$14:$K$2000,HYDROGRAPH!B3008),0)</f>
        <v>0</v>
      </c>
      <c r="D3008" s="132">
        <f t="shared" si="186"/>
        <v>0</v>
      </c>
      <c r="E3008" s="162">
        <f t="shared" si="188"/>
        <v>0</v>
      </c>
      <c r="F3008" s="162">
        <f t="shared" si="189"/>
        <v>0</v>
      </c>
      <c r="G3008" s="162">
        <f>FINTERP(REFERENCE!$W$17:$W$67,REFERENCE!$V$17:$V$67,HYDROGRAPH!F3008)</f>
        <v>0</v>
      </c>
      <c r="H3008" s="132">
        <f>(F3008-G3008)/2*REFERENCE!$P$19</f>
        <v>0</v>
      </c>
      <c r="I3008">
        <f>(FINTERP('STAGE-STORAGE'!$D$4:$D$54,'STAGE-STORAGE'!$A$4:$A$54,H3008))</f>
        <v>0</v>
      </c>
    </row>
    <row r="3009" spans="1:9" x14ac:dyDescent="0.25">
      <c r="A3009">
        <v>3006</v>
      </c>
      <c r="B3009" s="132">
        <f t="shared" si="187"/>
        <v>500.83333333333331</v>
      </c>
      <c r="C3009" s="162">
        <f>IF(B3009&lt;(MAX(USER_INPUT!$J$14:$J$2000)),FINTERP(USER_INPUT!$J$14:$J$2000,USER_INPUT!$K$14:$K$2000,HYDROGRAPH!B3009),0)</f>
        <v>0</v>
      </c>
      <c r="D3009" s="132">
        <f t="shared" si="186"/>
        <v>0</v>
      </c>
      <c r="E3009" s="162">
        <f t="shared" si="188"/>
        <v>0</v>
      </c>
      <c r="F3009" s="162">
        <f t="shared" si="189"/>
        <v>0</v>
      </c>
      <c r="G3009" s="162">
        <f>FINTERP(REFERENCE!$W$17:$W$67,REFERENCE!$V$17:$V$67,HYDROGRAPH!F3009)</f>
        <v>0</v>
      </c>
      <c r="H3009" s="132">
        <f>(F3009-G3009)/2*REFERENCE!$P$19</f>
        <v>0</v>
      </c>
      <c r="I3009">
        <f>(FINTERP('STAGE-STORAGE'!$D$4:$D$54,'STAGE-STORAGE'!$A$4:$A$54,H3009))</f>
        <v>0</v>
      </c>
    </row>
    <row r="3010" spans="1:9" x14ac:dyDescent="0.25">
      <c r="A3010">
        <v>3007</v>
      </c>
      <c r="B3010" s="132">
        <f t="shared" si="187"/>
        <v>501</v>
      </c>
      <c r="C3010" s="162">
        <f>IF(B3010&lt;(MAX(USER_INPUT!$J$14:$J$2000)),FINTERP(USER_INPUT!$J$14:$J$2000,USER_INPUT!$K$14:$K$2000,HYDROGRAPH!B3010),0)</f>
        <v>0</v>
      </c>
      <c r="D3010" s="132">
        <f t="shared" si="186"/>
        <v>0</v>
      </c>
      <c r="E3010" s="162">
        <f t="shared" si="188"/>
        <v>0</v>
      </c>
      <c r="F3010" s="162">
        <f t="shared" si="189"/>
        <v>0</v>
      </c>
      <c r="G3010" s="162">
        <f>FINTERP(REFERENCE!$W$17:$W$67,REFERENCE!$V$17:$V$67,HYDROGRAPH!F3010)</f>
        <v>0</v>
      </c>
      <c r="H3010" s="132">
        <f>(F3010-G3010)/2*REFERENCE!$P$19</f>
        <v>0</v>
      </c>
      <c r="I3010">
        <f>(FINTERP('STAGE-STORAGE'!$D$4:$D$54,'STAGE-STORAGE'!$A$4:$A$54,H3010))</f>
        <v>0</v>
      </c>
    </row>
    <row r="3011" spans="1:9" x14ac:dyDescent="0.25">
      <c r="A3011">
        <v>3008</v>
      </c>
      <c r="B3011" s="132">
        <f t="shared" si="187"/>
        <v>501.16666666666663</v>
      </c>
      <c r="C3011" s="162">
        <f>IF(B3011&lt;(MAX(USER_INPUT!$J$14:$J$2000)),FINTERP(USER_INPUT!$J$14:$J$2000,USER_INPUT!$K$14:$K$2000,HYDROGRAPH!B3011),0)</f>
        <v>0</v>
      </c>
      <c r="D3011" s="132">
        <f t="shared" si="186"/>
        <v>0</v>
      </c>
      <c r="E3011" s="162">
        <f t="shared" si="188"/>
        <v>0</v>
      </c>
      <c r="F3011" s="162">
        <f t="shared" si="189"/>
        <v>0</v>
      </c>
      <c r="G3011" s="162">
        <f>FINTERP(REFERENCE!$W$17:$W$67,REFERENCE!$V$17:$V$67,HYDROGRAPH!F3011)</f>
        <v>0</v>
      </c>
      <c r="H3011" s="132">
        <f>(F3011-G3011)/2*REFERENCE!$P$19</f>
        <v>0</v>
      </c>
      <c r="I3011">
        <f>(FINTERP('STAGE-STORAGE'!$D$4:$D$54,'STAGE-STORAGE'!$A$4:$A$54,H3011))</f>
        <v>0</v>
      </c>
    </row>
    <row r="3012" spans="1:9" x14ac:dyDescent="0.25">
      <c r="A3012">
        <v>3009</v>
      </c>
      <c r="B3012" s="132">
        <f t="shared" si="187"/>
        <v>501.33333333333331</v>
      </c>
      <c r="C3012" s="162">
        <f>IF(B3012&lt;(MAX(USER_INPUT!$J$14:$J$2000)),FINTERP(USER_INPUT!$J$14:$J$2000,USER_INPUT!$K$14:$K$2000,HYDROGRAPH!B3012),0)</f>
        <v>0</v>
      </c>
      <c r="D3012" s="132">
        <f t="shared" si="186"/>
        <v>0</v>
      </c>
      <c r="E3012" s="162">
        <f t="shared" si="188"/>
        <v>0</v>
      </c>
      <c r="F3012" s="162">
        <f t="shared" si="189"/>
        <v>0</v>
      </c>
      <c r="G3012" s="162">
        <f>FINTERP(REFERENCE!$W$17:$W$67,REFERENCE!$V$17:$V$67,HYDROGRAPH!F3012)</f>
        <v>0</v>
      </c>
      <c r="H3012" s="132">
        <f>(F3012-G3012)/2*REFERENCE!$P$19</f>
        <v>0</v>
      </c>
      <c r="I3012">
        <f>(FINTERP('STAGE-STORAGE'!$D$4:$D$54,'STAGE-STORAGE'!$A$4:$A$54,H3012))</f>
        <v>0</v>
      </c>
    </row>
    <row r="3013" spans="1:9" x14ac:dyDescent="0.25">
      <c r="A3013">
        <v>3010</v>
      </c>
      <c r="B3013" s="132">
        <f t="shared" si="187"/>
        <v>501.5</v>
      </c>
      <c r="C3013" s="162">
        <f>IF(B3013&lt;(MAX(USER_INPUT!$J$14:$J$2000)),FINTERP(USER_INPUT!$J$14:$J$2000,USER_INPUT!$K$14:$K$2000,HYDROGRAPH!B3013),0)</f>
        <v>0</v>
      </c>
      <c r="D3013" s="132">
        <f t="shared" ref="D3013:D3076" si="190">C3013+C3014</f>
        <v>0</v>
      </c>
      <c r="E3013" s="162">
        <f t="shared" si="188"/>
        <v>0</v>
      </c>
      <c r="F3013" s="162">
        <f t="shared" si="189"/>
        <v>0</v>
      </c>
      <c r="G3013" s="162">
        <f>FINTERP(REFERENCE!$W$17:$W$67,REFERENCE!$V$17:$V$67,HYDROGRAPH!F3013)</f>
        <v>0</v>
      </c>
      <c r="H3013" s="132">
        <f>(F3013-G3013)/2*REFERENCE!$P$19</f>
        <v>0</v>
      </c>
      <c r="I3013">
        <f>(FINTERP('STAGE-STORAGE'!$D$4:$D$54,'STAGE-STORAGE'!$A$4:$A$54,H3013))</f>
        <v>0</v>
      </c>
    </row>
    <row r="3014" spans="1:9" x14ac:dyDescent="0.25">
      <c r="A3014">
        <v>3011</v>
      </c>
      <c r="B3014" s="132">
        <f t="shared" si="187"/>
        <v>501.66666666666663</v>
      </c>
      <c r="C3014" s="162">
        <f>IF(B3014&lt;(MAX(USER_INPUT!$J$14:$J$2000)),FINTERP(USER_INPUT!$J$14:$J$2000,USER_INPUT!$K$14:$K$2000,HYDROGRAPH!B3014),0)</f>
        <v>0</v>
      </c>
      <c r="D3014" s="132">
        <f t="shared" si="190"/>
        <v>0</v>
      </c>
      <c r="E3014" s="162">
        <f t="shared" si="188"/>
        <v>0</v>
      </c>
      <c r="F3014" s="162">
        <f t="shared" si="189"/>
        <v>0</v>
      </c>
      <c r="G3014" s="162">
        <f>FINTERP(REFERENCE!$W$17:$W$67,REFERENCE!$V$17:$V$67,HYDROGRAPH!F3014)</f>
        <v>0</v>
      </c>
      <c r="H3014" s="132">
        <f>(F3014-G3014)/2*REFERENCE!$P$19</f>
        <v>0</v>
      </c>
      <c r="I3014">
        <f>(FINTERP('STAGE-STORAGE'!$D$4:$D$54,'STAGE-STORAGE'!$A$4:$A$54,H3014))</f>
        <v>0</v>
      </c>
    </row>
    <row r="3015" spans="1:9" x14ac:dyDescent="0.25">
      <c r="A3015">
        <v>3012</v>
      </c>
      <c r="B3015" s="132">
        <f t="shared" ref="B3015:B3078" si="191">$B$5*A3014</f>
        <v>501.83333333333331</v>
      </c>
      <c r="C3015" s="162">
        <f>IF(B3015&lt;(MAX(USER_INPUT!$J$14:$J$2000)),FINTERP(USER_INPUT!$J$14:$J$2000,USER_INPUT!$K$14:$K$2000,HYDROGRAPH!B3015),0)</f>
        <v>0</v>
      </c>
      <c r="D3015" s="132">
        <f t="shared" si="190"/>
        <v>0</v>
      </c>
      <c r="E3015" s="162">
        <f t="shared" si="188"/>
        <v>0</v>
      </c>
      <c r="F3015" s="162">
        <f t="shared" si="189"/>
        <v>0</v>
      </c>
      <c r="G3015" s="162">
        <f>FINTERP(REFERENCE!$W$17:$W$67,REFERENCE!$V$17:$V$67,HYDROGRAPH!F3015)</f>
        <v>0</v>
      </c>
      <c r="H3015" s="132">
        <f>(F3015-G3015)/2*REFERENCE!$P$19</f>
        <v>0</v>
      </c>
      <c r="I3015">
        <f>(FINTERP('STAGE-STORAGE'!$D$4:$D$54,'STAGE-STORAGE'!$A$4:$A$54,H3015))</f>
        <v>0</v>
      </c>
    </row>
    <row r="3016" spans="1:9" x14ac:dyDescent="0.25">
      <c r="A3016">
        <v>3013</v>
      </c>
      <c r="B3016" s="132">
        <f t="shared" si="191"/>
        <v>502</v>
      </c>
      <c r="C3016" s="162">
        <f>IF(B3016&lt;(MAX(USER_INPUT!$J$14:$J$2000)),FINTERP(USER_INPUT!$J$14:$J$2000,USER_INPUT!$K$14:$K$2000,HYDROGRAPH!B3016),0)</f>
        <v>0</v>
      </c>
      <c r="D3016" s="132">
        <f t="shared" si="190"/>
        <v>0</v>
      </c>
      <c r="E3016" s="162">
        <f t="shared" si="188"/>
        <v>0</v>
      </c>
      <c r="F3016" s="162">
        <f t="shared" si="189"/>
        <v>0</v>
      </c>
      <c r="G3016" s="162">
        <f>FINTERP(REFERENCE!$W$17:$W$67,REFERENCE!$V$17:$V$67,HYDROGRAPH!F3016)</f>
        <v>0</v>
      </c>
      <c r="H3016" s="132">
        <f>(F3016-G3016)/2*REFERENCE!$P$19</f>
        <v>0</v>
      </c>
      <c r="I3016">
        <f>(FINTERP('STAGE-STORAGE'!$D$4:$D$54,'STAGE-STORAGE'!$A$4:$A$54,H3016))</f>
        <v>0</v>
      </c>
    </row>
    <row r="3017" spans="1:9" x14ac:dyDescent="0.25">
      <c r="A3017">
        <v>3014</v>
      </c>
      <c r="B3017" s="132">
        <f t="shared" si="191"/>
        <v>502.16666666666663</v>
      </c>
      <c r="C3017" s="162">
        <f>IF(B3017&lt;(MAX(USER_INPUT!$J$14:$J$2000)),FINTERP(USER_INPUT!$J$14:$J$2000,USER_INPUT!$K$14:$K$2000,HYDROGRAPH!B3017),0)</f>
        <v>0</v>
      </c>
      <c r="D3017" s="132">
        <f t="shared" si="190"/>
        <v>0</v>
      </c>
      <c r="E3017" s="162">
        <f t="shared" ref="E3017:E3080" si="192">F3016-(2*G3016)</f>
        <v>0</v>
      </c>
      <c r="F3017" s="162">
        <f t="shared" ref="F3017:F3080" si="193">D3017+E3017</f>
        <v>0</v>
      </c>
      <c r="G3017" s="162">
        <f>FINTERP(REFERENCE!$W$17:$W$67,REFERENCE!$V$17:$V$67,HYDROGRAPH!F3017)</f>
        <v>0</v>
      </c>
      <c r="H3017" s="132">
        <f>(F3017-G3017)/2*REFERENCE!$P$19</f>
        <v>0</v>
      </c>
      <c r="I3017">
        <f>(FINTERP('STAGE-STORAGE'!$D$4:$D$54,'STAGE-STORAGE'!$A$4:$A$54,H3017))</f>
        <v>0</v>
      </c>
    </row>
    <row r="3018" spans="1:9" x14ac:dyDescent="0.25">
      <c r="A3018">
        <v>3015</v>
      </c>
      <c r="B3018" s="132">
        <f t="shared" si="191"/>
        <v>502.33333333333331</v>
      </c>
      <c r="C3018" s="162">
        <f>IF(B3018&lt;(MAX(USER_INPUT!$J$14:$J$2000)),FINTERP(USER_INPUT!$J$14:$J$2000,USER_INPUT!$K$14:$K$2000,HYDROGRAPH!B3018),0)</f>
        <v>0</v>
      </c>
      <c r="D3018" s="132">
        <f t="shared" si="190"/>
        <v>0</v>
      </c>
      <c r="E3018" s="162">
        <f t="shared" si="192"/>
        <v>0</v>
      </c>
      <c r="F3018" s="162">
        <f t="shared" si="193"/>
        <v>0</v>
      </c>
      <c r="G3018" s="162">
        <f>FINTERP(REFERENCE!$W$17:$W$67,REFERENCE!$V$17:$V$67,HYDROGRAPH!F3018)</f>
        <v>0</v>
      </c>
      <c r="H3018" s="132">
        <f>(F3018-G3018)/2*REFERENCE!$P$19</f>
        <v>0</v>
      </c>
      <c r="I3018">
        <f>(FINTERP('STAGE-STORAGE'!$D$4:$D$54,'STAGE-STORAGE'!$A$4:$A$54,H3018))</f>
        <v>0</v>
      </c>
    </row>
    <row r="3019" spans="1:9" x14ac:dyDescent="0.25">
      <c r="A3019">
        <v>3016</v>
      </c>
      <c r="B3019" s="132">
        <f t="shared" si="191"/>
        <v>502.5</v>
      </c>
      <c r="C3019" s="162">
        <f>IF(B3019&lt;(MAX(USER_INPUT!$J$14:$J$2000)),FINTERP(USER_INPUT!$J$14:$J$2000,USER_INPUT!$K$14:$K$2000,HYDROGRAPH!B3019),0)</f>
        <v>0</v>
      </c>
      <c r="D3019" s="132">
        <f t="shared" si="190"/>
        <v>0</v>
      </c>
      <c r="E3019" s="162">
        <f t="shared" si="192"/>
        <v>0</v>
      </c>
      <c r="F3019" s="162">
        <f t="shared" si="193"/>
        <v>0</v>
      </c>
      <c r="G3019" s="162">
        <f>FINTERP(REFERENCE!$W$17:$W$67,REFERENCE!$V$17:$V$67,HYDROGRAPH!F3019)</f>
        <v>0</v>
      </c>
      <c r="H3019" s="132">
        <f>(F3019-G3019)/2*REFERENCE!$P$19</f>
        <v>0</v>
      </c>
      <c r="I3019">
        <f>(FINTERP('STAGE-STORAGE'!$D$4:$D$54,'STAGE-STORAGE'!$A$4:$A$54,H3019))</f>
        <v>0</v>
      </c>
    </row>
    <row r="3020" spans="1:9" x14ac:dyDescent="0.25">
      <c r="A3020">
        <v>3017</v>
      </c>
      <c r="B3020" s="132">
        <f t="shared" si="191"/>
        <v>502.66666666666663</v>
      </c>
      <c r="C3020" s="162">
        <f>IF(B3020&lt;(MAX(USER_INPUT!$J$14:$J$2000)),FINTERP(USER_INPUT!$J$14:$J$2000,USER_INPUT!$K$14:$K$2000,HYDROGRAPH!B3020),0)</f>
        <v>0</v>
      </c>
      <c r="D3020" s="132">
        <f t="shared" si="190"/>
        <v>0</v>
      </c>
      <c r="E3020" s="162">
        <f t="shared" si="192"/>
        <v>0</v>
      </c>
      <c r="F3020" s="162">
        <f t="shared" si="193"/>
        <v>0</v>
      </c>
      <c r="G3020" s="162">
        <f>FINTERP(REFERENCE!$W$17:$W$67,REFERENCE!$V$17:$V$67,HYDROGRAPH!F3020)</f>
        <v>0</v>
      </c>
      <c r="H3020" s="132">
        <f>(F3020-G3020)/2*REFERENCE!$P$19</f>
        <v>0</v>
      </c>
      <c r="I3020">
        <f>(FINTERP('STAGE-STORAGE'!$D$4:$D$54,'STAGE-STORAGE'!$A$4:$A$54,H3020))</f>
        <v>0</v>
      </c>
    </row>
    <row r="3021" spans="1:9" x14ac:dyDescent="0.25">
      <c r="A3021">
        <v>3018</v>
      </c>
      <c r="B3021" s="132">
        <f t="shared" si="191"/>
        <v>502.83333333333331</v>
      </c>
      <c r="C3021" s="162">
        <f>IF(B3021&lt;(MAX(USER_INPUT!$J$14:$J$2000)),FINTERP(USER_INPUT!$J$14:$J$2000,USER_INPUT!$K$14:$K$2000,HYDROGRAPH!B3021),0)</f>
        <v>0</v>
      </c>
      <c r="D3021" s="132">
        <f t="shared" si="190"/>
        <v>0</v>
      </c>
      <c r="E3021" s="162">
        <f t="shared" si="192"/>
        <v>0</v>
      </c>
      <c r="F3021" s="162">
        <f t="shared" si="193"/>
        <v>0</v>
      </c>
      <c r="G3021" s="162">
        <f>FINTERP(REFERENCE!$W$17:$W$67,REFERENCE!$V$17:$V$67,HYDROGRAPH!F3021)</f>
        <v>0</v>
      </c>
      <c r="H3021" s="132">
        <f>(F3021-G3021)/2*REFERENCE!$P$19</f>
        <v>0</v>
      </c>
      <c r="I3021">
        <f>(FINTERP('STAGE-STORAGE'!$D$4:$D$54,'STAGE-STORAGE'!$A$4:$A$54,H3021))</f>
        <v>0</v>
      </c>
    </row>
    <row r="3022" spans="1:9" x14ac:dyDescent="0.25">
      <c r="A3022">
        <v>3019</v>
      </c>
      <c r="B3022" s="132">
        <f t="shared" si="191"/>
        <v>503</v>
      </c>
      <c r="C3022" s="162">
        <f>IF(B3022&lt;(MAX(USER_INPUT!$J$14:$J$2000)),FINTERP(USER_INPUT!$J$14:$J$2000,USER_INPUT!$K$14:$K$2000,HYDROGRAPH!B3022),0)</f>
        <v>0</v>
      </c>
      <c r="D3022" s="132">
        <f t="shared" si="190"/>
        <v>0</v>
      </c>
      <c r="E3022" s="162">
        <f t="shared" si="192"/>
        <v>0</v>
      </c>
      <c r="F3022" s="162">
        <f t="shared" si="193"/>
        <v>0</v>
      </c>
      <c r="G3022" s="162">
        <f>FINTERP(REFERENCE!$W$17:$W$67,REFERENCE!$V$17:$V$67,HYDROGRAPH!F3022)</f>
        <v>0</v>
      </c>
      <c r="H3022" s="132">
        <f>(F3022-G3022)/2*REFERENCE!$P$19</f>
        <v>0</v>
      </c>
      <c r="I3022">
        <f>(FINTERP('STAGE-STORAGE'!$D$4:$D$54,'STAGE-STORAGE'!$A$4:$A$54,H3022))</f>
        <v>0</v>
      </c>
    </row>
    <row r="3023" spans="1:9" x14ac:dyDescent="0.25">
      <c r="A3023">
        <v>3020</v>
      </c>
      <c r="B3023" s="132">
        <f t="shared" si="191"/>
        <v>503.16666666666663</v>
      </c>
      <c r="C3023" s="162">
        <f>IF(B3023&lt;(MAX(USER_INPUT!$J$14:$J$2000)),FINTERP(USER_INPUT!$J$14:$J$2000,USER_INPUT!$K$14:$K$2000,HYDROGRAPH!B3023),0)</f>
        <v>0</v>
      </c>
      <c r="D3023" s="132">
        <f t="shared" si="190"/>
        <v>0</v>
      </c>
      <c r="E3023" s="162">
        <f t="shared" si="192"/>
        <v>0</v>
      </c>
      <c r="F3023" s="162">
        <f t="shared" si="193"/>
        <v>0</v>
      </c>
      <c r="G3023" s="162">
        <f>FINTERP(REFERENCE!$W$17:$W$67,REFERENCE!$V$17:$V$67,HYDROGRAPH!F3023)</f>
        <v>0</v>
      </c>
      <c r="H3023" s="132">
        <f>(F3023-G3023)/2*REFERENCE!$P$19</f>
        <v>0</v>
      </c>
      <c r="I3023">
        <f>(FINTERP('STAGE-STORAGE'!$D$4:$D$54,'STAGE-STORAGE'!$A$4:$A$54,H3023))</f>
        <v>0</v>
      </c>
    </row>
    <row r="3024" spans="1:9" x14ac:dyDescent="0.25">
      <c r="A3024">
        <v>3021</v>
      </c>
      <c r="B3024" s="132">
        <f t="shared" si="191"/>
        <v>503.33333333333331</v>
      </c>
      <c r="C3024" s="162">
        <f>IF(B3024&lt;(MAX(USER_INPUT!$J$14:$J$2000)),FINTERP(USER_INPUT!$J$14:$J$2000,USER_INPUT!$K$14:$K$2000,HYDROGRAPH!B3024),0)</f>
        <v>0</v>
      </c>
      <c r="D3024" s="132">
        <f t="shared" si="190"/>
        <v>0</v>
      </c>
      <c r="E3024" s="162">
        <f t="shared" si="192"/>
        <v>0</v>
      </c>
      <c r="F3024" s="162">
        <f t="shared" si="193"/>
        <v>0</v>
      </c>
      <c r="G3024" s="162">
        <f>FINTERP(REFERENCE!$W$17:$W$67,REFERENCE!$V$17:$V$67,HYDROGRAPH!F3024)</f>
        <v>0</v>
      </c>
      <c r="H3024" s="132">
        <f>(F3024-G3024)/2*REFERENCE!$P$19</f>
        <v>0</v>
      </c>
      <c r="I3024">
        <f>(FINTERP('STAGE-STORAGE'!$D$4:$D$54,'STAGE-STORAGE'!$A$4:$A$54,H3024))</f>
        <v>0</v>
      </c>
    </row>
    <row r="3025" spans="1:9" x14ac:dyDescent="0.25">
      <c r="A3025">
        <v>3022</v>
      </c>
      <c r="B3025" s="132">
        <f t="shared" si="191"/>
        <v>503.5</v>
      </c>
      <c r="C3025" s="162">
        <f>IF(B3025&lt;(MAX(USER_INPUT!$J$14:$J$2000)),FINTERP(USER_INPUT!$J$14:$J$2000,USER_INPUT!$K$14:$K$2000,HYDROGRAPH!B3025),0)</f>
        <v>0</v>
      </c>
      <c r="D3025" s="132">
        <f t="shared" si="190"/>
        <v>0</v>
      </c>
      <c r="E3025" s="162">
        <f t="shared" si="192"/>
        <v>0</v>
      </c>
      <c r="F3025" s="162">
        <f t="shared" si="193"/>
        <v>0</v>
      </c>
      <c r="G3025" s="162">
        <f>FINTERP(REFERENCE!$W$17:$W$67,REFERENCE!$V$17:$V$67,HYDROGRAPH!F3025)</f>
        <v>0</v>
      </c>
      <c r="H3025" s="132">
        <f>(F3025-G3025)/2*REFERENCE!$P$19</f>
        <v>0</v>
      </c>
      <c r="I3025">
        <f>(FINTERP('STAGE-STORAGE'!$D$4:$D$54,'STAGE-STORAGE'!$A$4:$A$54,H3025))</f>
        <v>0</v>
      </c>
    </row>
    <row r="3026" spans="1:9" x14ac:dyDescent="0.25">
      <c r="A3026">
        <v>3023</v>
      </c>
      <c r="B3026" s="132">
        <f t="shared" si="191"/>
        <v>503.66666666666663</v>
      </c>
      <c r="C3026" s="162">
        <f>IF(B3026&lt;(MAX(USER_INPUT!$J$14:$J$2000)),FINTERP(USER_INPUT!$J$14:$J$2000,USER_INPUT!$K$14:$K$2000,HYDROGRAPH!B3026),0)</f>
        <v>0</v>
      </c>
      <c r="D3026" s="132">
        <f t="shared" si="190"/>
        <v>0</v>
      </c>
      <c r="E3026" s="162">
        <f t="shared" si="192"/>
        <v>0</v>
      </c>
      <c r="F3026" s="162">
        <f t="shared" si="193"/>
        <v>0</v>
      </c>
      <c r="G3026" s="162">
        <f>FINTERP(REFERENCE!$W$17:$W$67,REFERENCE!$V$17:$V$67,HYDROGRAPH!F3026)</f>
        <v>0</v>
      </c>
      <c r="H3026" s="132">
        <f>(F3026-G3026)/2*REFERENCE!$P$19</f>
        <v>0</v>
      </c>
      <c r="I3026">
        <f>(FINTERP('STAGE-STORAGE'!$D$4:$D$54,'STAGE-STORAGE'!$A$4:$A$54,H3026))</f>
        <v>0</v>
      </c>
    </row>
    <row r="3027" spans="1:9" x14ac:dyDescent="0.25">
      <c r="A3027">
        <v>3024</v>
      </c>
      <c r="B3027" s="132">
        <f t="shared" si="191"/>
        <v>503.83333333333331</v>
      </c>
      <c r="C3027" s="162">
        <f>IF(B3027&lt;(MAX(USER_INPUT!$J$14:$J$2000)),FINTERP(USER_INPUT!$J$14:$J$2000,USER_INPUT!$K$14:$K$2000,HYDROGRAPH!B3027),0)</f>
        <v>0</v>
      </c>
      <c r="D3027" s="132">
        <f t="shared" si="190"/>
        <v>0</v>
      </c>
      <c r="E3027" s="162">
        <f t="shared" si="192"/>
        <v>0</v>
      </c>
      <c r="F3027" s="162">
        <f t="shared" si="193"/>
        <v>0</v>
      </c>
      <c r="G3027" s="162">
        <f>FINTERP(REFERENCE!$W$17:$W$67,REFERENCE!$V$17:$V$67,HYDROGRAPH!F3027)</f>
        <v>0</v>
      </c>
      <c r="H3027" s="132">
        <f>(F3027-G3027)/2*REFERENCE!$P$19</f>
        <v>0</v>
      </c>
      <c r="I3027">
        <f>(FINTERP('STAGE-STORAGE'!$D$4:$D$54,'STAGE-STORAGE'!$A$4:$A$54,H3027))</f>
        <v>0</v>
      </c>
    </row>
    <row r="3028" spans="1:9" x14ac:dyDescent="0.25">
      <c r="A3028">
        <v>3025</v>
      </c>
      <c r="B3028" s="132">
        <f t="shared" si="191"/>
        <v>504</v>
      </c>
      <c r="C3028" s="162">
        <f>IF(B3028&lt;(MAX(USER_INPUT!$J$14:$J$2000)),FINTERP(USER_INPUT!$J$14:$J$2000,USER_INPUT!$K$14:$K$2000,HYDROGRAPH!B3028),0)</f>
        <v>0</v>
      </c>
      <c r="D3028" s="132">
        <f t="shared" si="190"/>
        <v>0</v>
      </c>
      <c r="E3028" s="162">
        <f t="shared" si="192"/>
        <v>0</v>
      </c>
      <c r="F3028" s="162">
        <f t="shared" si="193"/>
        <v>0</v>
      </c>
      <c r="G3028" s="162">
        <f>FINTERP(REFERENCE!$W$17:$W$67,REFERENCE!$V$17:$V$67,HYDROGRAPH!F3028)</f>
        <v>0</v>
      </c>
      <c r="H3028" s="132">
        <f>(F3028-G3028)/2*REFERENCE!$P$19</f>
        <v>0</v>
      </c>
      <c r="I3028">
        <f>(FINTERP('STAGE-STORAGE'!$D$4:$D$54,'STAGE-STORAGE'!$A$4:$A$54,H3028))</f>
        <v>0</v>
      </c>
    </row>
    <row r="3029" spans="1:9" x14ac:dyDescent="0.25">
      <c r="A3029">
        <v>3026</v>
      </c>
      <c r="B3029" s="132">
        <f t="shared" si="191"/>
        <v>504.16666666666663</v>
      </c>
      <c r="C3029" s="162">
        <f>IF(B3029&lt;(MAX(USER_INPUT!$J$14:$J$2000)),FINTERP(USER_INPUT!$J$14:$J$2000,USER_INPUT!$K$14:$K$2000,HYDROGRAPH!B3029),0)</f>
        <v>0</v>
      </c>
      <c r="D3029" s="132">
        <f t="shared" si="190"/>
        <v>0</v>
      </c>
      <c r="E3029" s="162">
        <f t="shared" si="192"/>
        <v>0</v>
      </c>
      <c r="F3029" s="162">
        <f t="shared" si="193"/>
        <v>0</v>
      </c>
      <c r="G3029" s="162">
        <f>FINTERP(REFERENCE!$W$17:$W$67,REFERENCE!$V$17:$V$67,HYDROGRAPH!F3029)</f>
        <v>0</v>
      </c>
      <c r="H3029" s="132">
        <f>(F3029-G3029)/2*REFERENCE!$P$19</f>
        <v>0</v>
      </c>
      <c r="I3029">
        <f>(FINTERP('STAGE-STORAGE'!$D$4:$D$54,'STAGE-STORAGE'!$A$4:$A$54,H3029))</f>
        <v>0</v>
      </c>
    </row>
    <row r="3030" spans="1:9" x14ac:dyDescent="0.25">
      <c r="A3030">
        <v>3027</v>
      </c>
      <c r="B3030" s="132">
        <f t="shared" si="191"/>
        <v>504.33333333333331</v>
      </c>
      <c r="C3030" s="162">
        <f>IF(B3030&lt;(MAX(USER_INPUT!$J$14:$J$2000)),FINTERP(USER_INPUT!$J$14:$J$2000,USER_INPUT!$K$14:$K$2000,HYDROGRAPH!B3030),0)</f>
        <v>0</v>
      </c>
      <c r="D3030" s="132">
        <f t="shared" si="190"/>
        <v>0</v>
      </c>
      <c r="E3030" s="162">
        <f t="shared" si="192"/>
        <v>0</v>
      </c>
      <c r="F3030" s="162">
        <f t="shared" si="193"/>
        <v>0</v>
      </c>
      <c r="G3030" s="162">
        <f>FINTERP(REFERENCE!$W$17:$W$67,REFERENCE!$V$17:$V$67,HYDROGRAPH!F3030)</f>
        <v>0</v>
      </c>
      <c r="H3030" s="132">
        <f>(F3030-G3030)/2*REFERENCE!$P$19</f>
        <v>0</v>
      </c>
      <c r="I3030">
        <f>(FINTERP('STAGE-STORAGE'!$D$4:$D$54,'STAGE-STORAGE'!$A$4:$A$54,H3030))</f>
        <v>0</v>
      </c>
    </row>
    <row r="3031" spans="1:9" x14ac:dyDescent="0.25">
      <c r="A3031">
        <v>3028</v>
      </c>
      <c r="B3031" s="132">
        <f t="shared" si="191"/>
        <v>504.5</v>
      </c>
      <c r="C3031" s="162">
        <f>IF(B3031&lt;(MAX(USER_INPUT!$J$14:$J$2000)),FINTERP(USER_INPUT!$J$14:$J$2000,USER_INPUT!$K$14:$K$2000,HYDROGRAPH!B3031),0)</f>
        <v>0</v>
      </c>
      <c r="D3031" s="132">
        <f t="shared" si="190"/>
        <v>0</v>
      </c>
      <c r="E3031" s="162">
        <f t="shared" si="192"/>
        <v>0</v>
      </c>
      <c r="F3031" s="162">
        <f t="shared" si="193"/>
        <v>0</v>
      </c>
      <c r="G3031" s="162">
        <f>FINTERP(REFERENCE!$W$17:$W$67,REFERENCE!$V$17:$V$67,HYDROGRAPH!F3031)</f>
        <v>0</v>
      </c>
      <c r="H3031" s="132">
        <f>(F3031-G3031)/2*REFERENCE!$P$19</f>
        <v>0</v>
      </c>
      <c r="I3031">
        <f>(FINTERP('STAGE-STORAGE'!$D$4:$D$54,'STAGE-STORAGE'!$A$4:$A$54,H3031))</f>
        <v>0</v>
      </c>
    </row>
    <row r="3032" spans="1:9" x14ac:dyDescent="0.25">
      <c r="A3032">
        <v>3029</v>
      </c>
      <c r="B3032" s="132">
        <f t="shared" si="191"/>
        <v>504.66666666666663</v>
      </c>
      <c r="C3032" s="162">
        <f>IF(B3032&lt;(MAX(USER_INPUT!$J$14:$J$2000)),FINTERP(USER_INPUT!$J$14:$J$2000,USER_INPUT!$K$14:$K$2000,HYDROGRAPH!B3032),0)</f>
        <v>0</v>
      </c>
      <c r="D3032" s="132">
        <f t="shared" si="190"/>
        <v>0</v>
      </c>
      <c r="E3032" s="162">
        <f t="shared" si="192"/>
        <v>0</v>
      </c>
      <c r="F3032" s="162">
        <f t="shared" si="193"/>
        <v>0</v>
      </c>
      <c r="G3032" s="162">
        <f>FINTERP(REFERENCE!$W$17:$W$67,REFERENCE!$V$17:$V$67,HYDROGRAPH!F3032)</f>
        <v>0</v>
      </c>
      <c r="H3032" s="132">
        <f>(F3032-G3032)/2*REFERENCE!$P$19</f>
        <v>0</v>
      </c>
      <c r="I3032">
        <f>(FINTERP('STAGE-STORAGE'!$D$4:$D$54,'STAGE-STORAGE'!$A$4:$A$54,H3032))</f>
        <v>0</v>
      </c>
    </row>
    <row r="3033" spans="1:9" x14ac:dyDescent="0.25">
      <c r="A3033">
        <v>3030</v>
      </c>
      <c r="B3033" s="132">
        <f t="shared" si="191"/>
        <v>504.83333333333331</v>
      </c>
      <c r="C3033" s="162">
        <f>IF(B3033&lt;(MAX(USER_INPUT!$J$14:$J$2000)),FINTERP(USER_INPUT!$J$14:$J$2000,USER_INPUT!$K$14:$K$2000,HYDROGRAPH!B3033),0)</f>
        <v>0</v>
      </c>
      <c r="D3033" s="132">
        <f t="shared" si="190"/>
        <v>0</v>
      </c>
      <c r="E3033" s="162">
        <f t="shared" si="192"/>
        <v>0</v>
      </c>
      <c r="F3033" s="162">
        <f t="shared" si="193"/>
        <v>0</v>
      </c>
      <c r="G3033" s="162">
        <f>FINTERP(REFERENCE!$W$17:$W$67,REFERENCE!$V$17:$V$67,HYDROGRAPH!F3033)</f>
        <v>0</v>
      </c>
      <c r="H3033" s="132">
        <f>(F3033-G3033)/2*REFERENCE!$P$19</f>
        <v>0</v>
      </c>
      <c r="I3033">
        <f>(FINTERP('STAGE-STORAGE'!$D$4:$D$54,'STAGE-STORAGE'!$A$4:$A$54,H3033))</f>
        <v>0</v>
      </c>
    </row>
    <row r="3034" spans="1:9" x14ac:dyDescent="0.25">
      <c r="A3034">
        <v>3031</v>
      </c>
      <c r="B3034" s="132">
        <f t="shared" si="191"/>
        <v>505</v>
      </c>
      <c r="C3034" s="162">
        <f>IF(B3034&lt;(MAX(USER_INPUT!$J$14:$J$2000)),FINTERP(USER_INPUT!$J$14:$J$2000,USER_INPUT!$K$14:$K$2000,HYDROGRAPH!B3034),0)</f>
        <v>0</v>
      </c>
      <c r="D3034" s="132">
        <f t="shared" si="190"/>
        <v>0</v>
      </c>
      <c r="E3034" s="162">
        <f t="shared" si="192"/>
        <v>0</v>
      </c>
      <c r="F3034" s="162">
        <f t="shared" si="193"/>
        <v>0</v>
      </c>
      <c r="G3034" s="162">
        <f>FINTERP(REFERENCE!$W$17:$W$67,REFERENCE!$V$17:$V$67,HYDROGRAPH!F3034)</f>
        <v>0</v>
      </c>
      <c r="H3034" s="132">
        <f>(F3034-G3034)/2*REFERENCE!$P$19</f>
        <v>0</v>
      </c>
      <c r="I3034">
        <f>(FINTERP('STAGE-STORAGE'!$D$4:$D$54,'STAGE-STORAGE'!$A$4:$A$54,H3034))</f>
        <v>0</v>
      </c>
    </row>
    <row r="3035" spans="1:9" x14ac:dyDescent="0.25">
      <c r="A3035">
        <v>3032</v>
      </c>
      <c r="B3035" s="132">
        <f t="shared" si="191"/>
        <v>505.16666666666663</v>
      </c>
      <c r="C3035" s="162">
        <f>IF(B3035&lt;(MAX(USER_INPUT!$J$14:$J$2000)),FINTERP(USER_INPUT!$J$14:$J$2000,USER_INPUT!$K$14:$K$2000,HYDROGRAPH!B3035),0)</f>
        <v>0</v>
      </c>
      <c r="D3035" s="132">
        <f t="shared" si="190"/>
        <v>0</v>
      </c>
      <c r="E3035" s="162">
        <f t="shared" si="192"/>
        <v>0</v>
      </c>
      <c r="F3035" s="162">
        <f t="shared" si="193"/>
        <v>0</v>
      </c>
      <c r="G3035" s="162">
        <f>FINTERP(REFERENCE!$W$17:$W$67,REFERENCE!$V$17:$V$67,HYDROGRAPH!F3035)</f>
        <v>0</v>
      </c>
      <c r="H3035" s="132">
        <f>(F3035-G3035)/2*REFERENCE!$P$19</f>
        <v>0</v>
      </c>
      <c r="I3035">
        <f>(FINTERP('STAGE-STORAGE'!$D$4:$D$54,'STAGE-STORAGE'!$A$4:$A$54,H3035))</f>
        <v>0</v>
      </c>
    </row>
    <row r="3036" spans="1:9" x14ac:dyDescent="0.25">
      <c r="A3036">
        <v>3033</v>
      </c>
      <c r="B3036" s="132">
        <f t="shared" si="191"/>
        <v>505.33333333333331</v>
      </c>
      <c r="C3036" s="162">
        <f>IF(B3036&lt;(MAX(USER_INPUT!$J$14:$J$2000)),FINTERP(USER_INPUT!$J$14:$J$2000,USER_INPUT!$K$14:$K$2000,HYDROGRAPH!B3036),0)</f>
        <v>0</v>
      </c>
      <c r="D3036" s="132">
        <f t="shared" si="190"/>
        <v>0</v>
      </c>
      <c r="E3036" s="162">
        <f t="shared" si="192"/>
        <v>0</v>
      </c>
      <c r="F3036" s="162">
        <f t="shared" si="193"/>
        <v>0</v>
      </c>
      <c r="G3036" s="162">
        <f>FINTERP(REFERENCE!$W$17:$W$67,REFERENCE!$V$17:$V$67,HYDROGRAPH!F3036)</f>
        <v>0</v>
      </c>
      <c r="H3036" s="132">
        <f>(F3036-G3036)/2*REFERENCE!$P$19</f>
        <v>0</v>
      </c>
      <c r="I3036">
        <f>(FINTERP('STAGE-STORAGE'!$D$4:$D$54,'STAGE-STORAGE'!$A$4:$A$54,H3036))</f>
        <v>0</v>
      </c>
    </row>
    <row r="3037" spans="1:9" x14ac:dyDescent="0.25">
      <c r="A3037">
        <v>3034</v>
      </c>
      <c r="B3037" s="132">
        <f t="shared" si="191"/>
        <v>505.5</v>
      </c>
      <c r="C3037" s="162">
        <f>IF(B3037&lt;(MAX(USER_INPUT!$J$14:$J$2000)),FINTERP(USER_INPUT!$J$14:$J$2000,USER_INPUT!$K$14:$K$2000,HYDROGRAPH!B3037),0)</f>
        <v>0</v>
      </c>
      <c r="D3037" s="132">
        <f t="shared" si="190"/>
        <v>0</v>
      </c>
      <c r="E3037" s="162">
        <f t="shared" si="192"/>
        <v>0</v>
      </c>
      <c r="F3037" s="162">
        <f t="shared" si="193"/>
        <v>0</v>
      </c>
      <c r="G3037" s="162">
        <f>FINTERP(REFERENCE!$W$17:$W$67,REFERENCE!$V$17:$V$67,HYDROGRAPH!F3037)</f>
        <v>0</v>
      </c>
      <c r="H3037" s="132">
        <f>(F3037-G3037)/2*REFERENCE!$P$19</f>
        <v>0</v>
      </c>
      <c r="I3037">
        <f>(FINTERP('STAGE-STORAGE'!$D$4:$D$54,'STAGE-STORAGE'!$A$4:$A$54,H3037))</f>
        <v>0</v>
      </c>
    </row>
    <row r="3038" spans="1:9" x14ac:dyDescent="0.25">
      <c r="A3038">
        <v>3035</v>
      </c>
      <c r="B3038" s="132">
        <f t="shared" si="191"/>
        <v>505.66666666666663</v>
      </c>
      <c r="C3038" s="162">
        <f>IF(B3038&lt;(MAX(USER_INPUT!$J$14:$J$2000)),FINTERP(USER_INPUT!$J$14:$J$2000,USER_INPUT!$K$14:$K$2000,HYDROGRAPH!B3038),0)</f>
        <v>0</v>
      </c>
      <c r="D3038" s="132">
        <f t="shared" si="190"/>
        <v>0</v>
      </c>
      <c r="E3038" s="162">
        <f t="shared" si="192"/>
        <v>0</v>
      </c>
      <c r="F3038" s="162">
        <f t="shared" si="193"/>
        <v>0</v>
      </c>
      <c r="G3038" s="162">
        <f>FINTERP(REFERENCE!$W$17:$W$67,REFERENCE!$V$17:$V$67,HYDROGRAPH!F3038)</f>
        <v>0</v>
      </c>
      <c r="H3038" s="132">
        <f>(F3038-G3038)/2*REFERENCE!$P$19</f>
        <v>0</v>
      </c>
      <c r="I3038">
        <f>(FINTERP('STAGE-STORAGE'!$D$4:$D$54,'STAGE-STORAGE'!$A$4:$A$54,H3038))</f>
        <v>0</v>
      </c>
    </row>
    <row r="3039" spans="1:9" x14ac:dyDescent="0.25">
      <c r="A3039">
        <v>3036</v>
      </c>
      <c r="B3039" s="132">
        <f t="shared" si="191"/>
        <v>505.83333333333331</v>
      </c>
      <c r="C3039" s="162">
        <f>IF(B3039&lt;(MAX(USER_INPUT!$J$14:$J$2000)),FINTERP(USER_INPUT!$J$14:$J$2000,USER_INPUT!$K$14:$K$2000,HYDROGRAPH!B3039),0)</f>
        <v>0</v>
      </c>
      <c r="D3039" s="132">
        <f t="shared" si="190"/>
        <v>0</v>
      </c>
      <c r="E3039" s="162">
        <f t="shared" si="192"/>
        <v>0</v>
      </c>
      <c r="F3039" s="162">
        <f t="shared" si="193"/>
        <v>0</v>
      </c>
      <c r="G3039" s="162">
        <f>FINTERP(REFERENCE!$W$17:$W$67,REFERENCE!$V$17:$V$67,HYDROGRAPH!F3039)</f>
        <v>0</v>
      </c>
      <c r="H3039" s="132">
        <f>(F3039-G3039)/2*REFERENCE!$P$19</f>
        <v>0</v>
      </c>
      <c r="I3039">
        <f>(FINTERP('STAGE-STORAGE'!$D$4:$D$54,'STAGE-STORAGE'!$A$4:$A$54,H3039))</f>
        <v>0</v>
      </c>
    </row>
    <row r="3040" spans="1:9" x14ac:dyDescent="0.25">
      <c r="A3040">
        <v>3037</v>
      </c>
      <c r="B3040" s="132">
        <f t="shared" si="191"/>
        <v>506</v>
      </c>
      <c r="C3040" s="162">
        <f>IF(B3040&lt;(MAX(USER_INPUT!$J$14:$J$2000)),FINTERP(USER_INPUT!$J$14:$J$2000,USER_INPUT!$K$14:$K$2000,HYDROGRAPH!B3040),0)</f>
        <v>0</v>
      </c>
      <c r="D3040" s="132">
        <f t="shared" si="190"/>
        <v>0</v>
      </c>
      <c r="E3040" s="162">
        <f t="shared" si="192"/>
        <v>0</v>
      </c>
      <c r="F3040" s="162">
        <f t="shared" si="193"/>
        <v>0</v>
      </c>
      <c r="G3040" s="162">
        <f>FINTERP(REFERENCE!$W$17:$W$67,REFERENCE!$V$17:$V$67,HYDROGRAPH!F3040)</f>
        <v>0</v>
      </c>
      <c r="H3040" s="132">
        <f>(F3040-G3040)/2*REFERENCE!$P$19</f>
        <v>0</v>
      </c>
      <c r="I3040">
        <f>(FINTERP('STAGE-STORAGE'!$D$4:$D$54,'STAGE-STORAGE'!$A$4:$A$54,H3040))</f>
        <v>0</v>
      </c>
    </row>
    <row r="3041" spans="1:9" x14ac:dyDescent="0.25">
      <c r="A3041">
        <v>3038</v>
      </c>
      <c r="B3041" s="132">
        <f t="shared" si="191"/>
        <v>506.16666666666663</v>
      </c>
      <c r="C3041" s="162">
        <f>IF(B3041&lt;(MAX(USER_INPUT!$J$14:$J$2000)),FINTERP(USER_INPUT!$J$14:$J$2000,USER_INPUT!$K$14:$K$2000,HYDROGRAPH!B3041),0)</f>
        <v>0</v>
      </c>
      <c r="D3041" s="132">
        <f t="shared" si="190"/>
        <v>0</v>
      </c>
      <c r="E3041" s="162">
        <f t="shared" si="192"/>
        <v>0</v>
      </c>
      <c r="F3041" s="162">
        <f t="shared" si="193"/>
        <v>0</v>
      </c>
      <c r="G3041" s="162">
        <f>FINTERP(REFERENCE!$W$17:$W$67,REFERENCE!$V$17:$V$67,HYDROGRAPH!F3041)</f>
        <v>0</v>
      </c>
      <c r="H3041" s="132">
        <f>(F3041-G3041)/2*REFERENCE!$P$19</f>
        <v>0</v>
      </c>
      <c r="I3041">
        <f>(FINTERP('STAGE-STORAGE'!$D$4:$D$54,'STAGE-STORAGE'!$A$4:$A$54,H3041))</f>
        <v>0</v>
      </c>
    </row>
    <row r="3042" spans="1:9" x14ac:dyDescent="0.25">
      <c r="A3042">
        <v>3039</v>
      </c>
      <c r="B3042" s="132">
        <f t="shared" si="191"/>
        <v>506.33333333333331</v>
      </c>
      <c r="C3042" s="162">
        <f>IF(B3042&lt;(MAX(USER_INPUT!$J$14:$J$2000)),FINTERP(USER_INPUT!$J$14:$J$2000,USER_INPUT!$K$14:$K$2000,HYDROGRAPH!B3042),0)</f>
        <v>0</v>
      </c>
      <c r="D3042" s="132">
        <f t="shared" si="190"/>
        <v>0</v>
      </c>
      <c r="E3042" s="162">
        <f t="shared" si="192"/>
        <v>0</v>
      </c>
      <c r="F3042" s="162">
        <f t="shared" si="193"/>
        <v>0</v>
      </c>
      <c r="G3042" s="162">
        <f>FINTERP(REFERENCE!$W$17:$W$67,REFERENCE!$V$17:$V$67,HYDROGRAPH!F3042)</f>
        <v>0</v>
      </c>
      <c r="H3042" s="132">
        <f>(F3042-G3042)/2*REFERENCE!$P$19</f>
        <v>0</v>
      </c>
      <c r="I3042">
        <f>(FINTERP('STAGE-STORAGE'!$D$4:$D$54,'STAGE-STORAGE'!$A$4:$A$54,H3042))</f>
        <v>0</v>
      </c>
    </row>
    <row r="3043" spans="1:9" x14ac:dyDescent="0.25">
      <c r="A3043">
        <v>3040</v>
      </c>
      <c r="B3043" s="132">
        <f t="shared" si="191"/>
        <v>506.5</v>
      </c>
      <c r="C3043" s="162">
        <f>IF(B3043&lt;(MAX(USER_INPUT!$J$14:$J$2000)),FINTERP(USER_INPUT!$J$14:$J$2000,USER_INPUT!$K$14:$K$2000,HYDROGRAPH!B3043),0)</f>
        <v>0</v>
      </c>
      <c r="D3043" s="132">
        <f t="shared" si="190"/>
        <v>0</v>
      </c>
      <c r="E3043" s="162">
        <f t="shared" si="192"/>
        <v>0</v>
      </c>
      <c r="F3043" s="162">
        <f t="shared" si="193"/>
        <v>0</v>
      </c>
      <c r="G3043" s="162">
        <f>FINTERP(REFERENCE!$W$17:$W$67,REFERENCE!$V$17:$V$67,HYDROGRAPH!F3043)</f>
        <v>0</v>
      </c>
      <c r="H3043" s="132">
        <f>(F3043-G3043)/2*REFERENCE!$P$19</f>
        <v>0</v>
      </c>
      <c r="I3043">
        <f>(FINTERP('STAGE-STORAGE'!$D$4:$D$54,'STAGE-STORAGE'!$A$4:$A$54,H3043))</f>
        <v>0</v>
      </c>
    </row>
    <row r="3044" spans="1:9" x14ac:dyDescent="0.25">
      <c r="A3044">
        <v>3041</v>
      </c>
      <c r="B3044" s="132">
        <f t="shared" si="191"/>
        <v>506.66666666666663</v>
      </c>
      <c r="C3044" s="162">
        <f>IF(B3044&lt;(MAX(USER_INPUT!$J$14:$J$2000)),FINTERP(USER_INPUT!$J$14:$J$2000,USER_INPUT!$K$14:$K$2000,HYDROGRAPH!B3044),0)</f>
        <v>0</v>
      </c>
      <c r="D3044" s="132">
        <f t="shared" si="190"/>
        <v>0</v>
      </c>
      <c r="E3044" s="162">
        <f t="shared" si="192"/>
        <v>0</v>
      </c>
      <c r="F3044" s="162">
        <f t="shared" si="193"/>
        <v>0</v>
      </c>
      <c r="G3044" s="162">
        <f>FINTERP(REFERENCE!$W$17:$W$67,REFERENCE!$V$17:$V$67,HYDROGRAPH!F3044)</f>
        <v>0</v>
      </c>
      <c r="H3044" s="132">
        <f>(F3044-G3044)/2*REFERENCE!$P$19</f>
        <v>0</v>
      </c>
      <c r="I3044">
        <f>(FINTERP('STAGE-STORAGE'!$D$4:$D$54,'STAGE-STORAGE'!$A$4:$A$54,H3044))</f>
        <v>0</v>
      </c>
    </row>
    <row r="3045" spans="1:9" x14ac:dyDescent="0.25">
      <c r="A3045">
        <v>3042</v>
      </c>
      <c r="B3045" s="132">
        <f t="shared" si="191"/>
        <v>506.83333333333331</v>
      </c>
      <c r="C3045" s="162">
        <f>IF(B3045&lt;(MAX(USER_INPUT!$J$14:$J$2000)),FINTERP(USER_INPUT!$J$14:$J$2000,USER_INPUT!$K$14:$K$2000,HYDROGRAPH!B3045),0)</f>
        <v>0</v>
      </c>
      <c r="D3045" s="132">
        <f t="shared" si="190"/>
        <v>0</v>
      </c>
      <c r="E3045" s="162">
        <f t="shared" si="192"/>
        <v>0</v>
      </c>
      <c r="F3045" s="162">
        <f t="shared" si="193"/>
        <v>0</v>
      </c>
      <c r="G3045" s="162">
        <f>FINTERP(REFERENCE!$W$17:$W$67,REFERENCE!$V$17:$V$67,HYDROGRAPH!F3045)</f>
        <v>0</v>
      </c>
      <c r="H3045" s="132">
        <f>(F3045-G3045)/2*REFERENCE!$P$19</f>
        <v>0</v>
      </c>
      <c r="I3045">
        <f>(FINTERP('STAGE-STORAGE'!$D$4:$D$54,'STAGE-STORAGE'!$A$4:$A$54,H3045))</f>
        <v>0</v>
      </c>
    </row>
    <row r="3046" spans="1:9" x14ac:dyDescent="0.25">
      <c r="A3046">
        <v>3043</v>
      </c>
      <c r="B3046" s="132">
        <f t="shared" si="191"/>
        <v>507</v>
      </c>
      <c r="C3046" s="162">
        <f>IF(B3046&lt;(MAX(USER_INPUT!$J$14:$J$2000)),FINTERP(USER_INPUT!$J$14:$J$2000,USER_INPUT!$K$14:$K$2000,HYDROGRAPH!B3046),0)</f>
        <v>0</v>
      </c>
      <c r="D3046" s="132">
        <f t="shared" si="190"/>
        <v>0</v>
      </c>
      <c r="E3046" s="162">
        <f t="shared" si="192"/>
        <v>0</v>
      </c>
      <c r="F3046" s="162">
        <f t="shared" si="193"/>
        <v>0</v>
      </c>
      <c r="G3046" s="162">
        <f>FINTERP(REFERENCE!$W$17:$W$67,REFERENCE!$V$17:$V$67,HYDROGRAPH!F3046)</f>
        <v>0</v>
      </c>
      <c r="H3046" s="132">
        <f>(F3046-G3046)/2*REFERENCE!$P$19</f>
        <v>0</v>
      </c>
      <c r="I3046">
        <f>(FINTERP('STAGE-STORAGE'!$D$4:$D$54,'STAGE-STORAGE'!$A$4:$A$54,H3046))</f>
        <v>0</v>
      </c>
    </row>
    <row r="3047" spans="1:9" x14ac:dyDescent="0.25">
      <c r="A3047">
        <v>3044</v>
      </c>
      <c r="B3047" s="132">
        <f t="shared" si="191"/>
        <v>507.16666666666663</v>
      </c>
      <c r="C3047" s="162">
        <f>IF(B3047&lt;(MAX(USER_INPUT!$J$14:$J$2000)),FINTERP(USER_INPUT!$J$14:$J$2000,USER_INPUT!$K$14:$K$2000,HYDROGRAPH!B3047),0)</f>
        <v>0</v>
      </c>
      <c r="D3047" s="132">
        <f t="shared" si="190"/>
        <v>0</v>
      </c>
      <c r="E3047" s="162">
        <f t="shared" si="192"/>
        <v>0</v>
      </c>
      <c r="F3047" s="162">
        <f t="shared" si="193"/>
        <v>0</v>
      </c>
      <c r="G3047" s="162">
        <f>FINTERP(REFERENCE!$W$17:$W$67,REFERENCE!$V$17:$V$67,HYDROGRAPH!F3047)</f>
        <v>0</v>
      </c>
      <c r="H3047" s="132">
        <f>(F3047-G3047)/2*REFERENCE!$P$19</f>
        <v>0</v>
      </c>
      <c r="I3047">
        <f>(FINTERP('STAGE-STORAGE'!$D$4:$D$54,'STAGE-STORAGE'!$A$4:$A$54,H3047))</f>
        <v>0</v>
      </c>
    </row>
    <row r="3048" spans="1:9" x14ac:dyDescent="0.25">
      <c r="A3048">
        <v>3045</v>
      </c>
      <c r="B3048" s="132">
        <f t="shared" si="191"/>
        <v>507.33333333333331</v>
      </c>
      <c r="C3048" s="162">
        <f>IF(B3048&lt;(MAX(USER_INPUT!$J$14:$J$2000)),FINTERP(USER_INPUT!$J$14:$J$2000,USER_INPUT!$K$14:$K$2000,HYDROGRAPH!B3048),0)</f>
        <v>0</v>
      </c>
      <c r="D3048" s="132">
        <f t="shared" si="190"/>
        <v>0</v>
      </c>
      <c r="E3048" s="162">
        <f t="shared" si="192"/>
        <v>0</v>
      </c>
      <c r="F3048" s="162">
        <f t="shared" si="193"/>
        <v>0</v>
      </c>
      <c r="G3048" s="162">
        <f>FINTERP(REFERENCE!$W$17:$W$67,REFERENCE!$V$17:$V$67,HYDROGRAPH!F3048)</f>
        <v>0</v>
      </c>
      <c r="H3048" s="132">
        <f>(F3048-G3048)/2*REFERENCE!$P$19</f>
        <v>0</v>
      </c>
      <c r="I3048">
        <f>(FINTERP('STAGE-STORAGE'!$D$4:$D$54,'STAGE-STORAGE'!$A$4:$A$54,H3048))</f>
        <v>0</v>
      </c>
    </row>
    <row r="3049" spans="1:9" x14ac:dyDescent="0.25">
      <c r="A3049">
        <v>3046</v>
      </c>
      <c r="B3049" s="132">
        <f t="shared" si="191"/>
        <v>507.5</v>
      </c>
      <c r="C3049" s="162">
        <f>IF(B3049&lt;(MAX(USER_INPUT!$J$14:$J$2000)),FINTERP(USER_INPUT!$J$14:$J$2000,USER_INPUT!$K$14:$K$2000,HYDROGRAPH!B3049),0)</f>
        <v>0</v>
      </c>
      <c r="D3049" s="132">
        <f t="shared" si="190"/>
        <v>0</v>
      </c>
      <c r="E3049" s="162">
        <f t="shared" si="192"/>
        <v>0</v>
      </c>
      <c r="F3049" s="162">
        <f t="shared" si="193"/>
        <v>0</v>
      </c>
      <c r="G3049" s="162">
        <f>FINTERP(REFERENCE!$W$17:$W$67,REFERENCE!$V$17:$V$67,HYDROGRAPH!F3049)</f>
        <v>0</v>
      </c>
      <c r="H3049" s="132">
        <f>(F3049-G3049)/2*REFERENCE!$P$19</f>
        <v>0</v>
      </c>
      <c r="I3049">
        <f>(FINTERP('STAGE-STORAGE'!$D$4:$D$54,'STAGE-STORAGE'!$A$4:$A$54,H3049))</f>
        <v>0</v>
      </c>
    </row>
    <row r="3050" spans="1:9" x14ac:dyDescent="0.25">
      <c r="A3050">
        <v>3047</v>
      </c>
      <c r="B3050" s="132">
        <f t="shared" si="191"/>
        <v>507.66666666666663</v>
      </c>
      <c r="C3050" s="162">
        <f>IF(B3050&lt;(MAX(USER_INPUT!$J$14:$J$2000)),FINTERP(USER_INPUT!$J$14:$J$2000,USER_INPUT!$K$14:$K$2000,HYDROGRAPH!B3050),0)</f>
        <v>0</v>
      </c>
      <c r="D3050" s="132">
        <f t="shared" si="190"/>
        <v>0</v>
      </c>
      <c r="E3050" s="162">
        <f t="shared" si="192"/>
        <v>0</v>
      </c>
      <c r="F3050" s="162">
        <f t="shared" si="193"/>
        <v>0</v>
      </c>
      <c r="G3050" s="162">
        <f>FINTERP(REFERENCE!$W$17:$W$67,REFERENCE!$V$17:$V$67,HYDROGRAPH!F3050)</f>
        <v>0</v>
      </c>
      <c r="H3050" s="132">
        <f>(F3050-G3050)/2*REFERENCE!$P$19</f>
        <v>0</v>
      </c>
      <c r="I3050">
        <f>(FINTERP('STAGE-STORAGE'!$D$4:$D$54,'STAGE-STORAGE'!$A$4:$A$54,H3050))</f>
        <v>0</v>
      </c>
    </row>
    <row r="3051" spans="1:9" x14ac:dyDescent="0.25">
      <c r="A3051">
        <v>3048</v>
      </c>
      <c r="B3051" s="132">
        <f t="shared" si="191"/>
        <v>507.83333333333331</v>
      </c>
      <c r="C3051" s="162">
        <f>IF(B3051&lt;(MAX(USER_INPUT!$J$14:$J$2000)),FINTERP(USER_INPUT!$J$14:$J$2000,USER_INPUT!$K$14:$K$2000,HYDROGRAPH!B3051),0)</f>
        <v>0</v>
      </c>
      <c r="D3051" s="132">
        <f t="shared" si="190"/>
        <v>0</v>
      </c>
      <c r="E3051" s="162">
        <f t="shared" si="192"/>
        <v>0</v>
      </c>
      <c r="F3051" s="162">
        <f t="shared" si="193"/>
        <v>0</v>
      </c>
      <c r="G3051" s="162">
        <f>FINTERP(REFERENCE!$W$17:$W$67,REFERENCE!$V$17:$V$67,HYDROGRAPH!F3051)</f>
        <v>0</v>
      </c>
      <c r="H3051" s="132">
        <f>(F3051-G3051)/2*REFERENCE!$P$19</f>
        <v>0</v>
      </c>
      <c r="I3051">
        <f>(FINTERP('STAGE-STORAGE'!$D$4:$D$54,'STAGE-STORAGE'!$A$4:$A$54,H3051))</f>
        <v>0</v>
      </c>
    </row>
    <row r="3052" spans="1:9" x14ac:dyDescent="0.25">
      <c r="A3052">
        <v>3049</v>
      </c>
      <c r="B3052" s="132">
        <f t="shared" si="191"/>
        <v>508</v>
      </c>
      <c r="C3052" s="162">
        <f>IF(B3052&lt;(MAX(USER_INPUT!$J$14:$J$2000)),FINTERP(USER_INPUT!$J$14:$J$2000,USER_INPUT!$K$14:$K$2000,HYDROGRAPH!B3052),0)</f>
        <v>0</v>
      </c>
      <c r="D3052" s="132">
        <f t="shared" si="190"/>
        <v>0</v>
      </c>
      <c r="E3052" s="162">
        <f t="shared" si="192"/>
        <v>0</v>
      </c>
      <c r="F3052" s="162">
        <f t="shared" si="193"/>
        <v>0</v>
      </c>
      <c r="G3052" s="162">
        <f>FINTERP(REFERENCE!$W$17:$W$67,REFERENCE!$V$17:$V$67,HYDROGRAPH!F3052)</f>
        <v>0</v>
      </c>
      <c r="H3052" s="132">
        <f>(F3052-G3052)/2*REFERENCE!$P$19</f>
        <v>0</v>
      </c>
      <c r="I3052">
        <f>(FINTERP('STAGE-STORAGE'!$D$4:$D$54,'STAGE-STORAGE'!$A$4:$A$54,H3052))</f>
        <v>0</v>
      </c>
    </row>
    <row r="3053" spans="1:9" x14ac:dyDescent="0.25">
      <c r="A3053">
        <v>3050</v>
      </c>
      <c r="B3053" s="132">
        <f t="shared" si="191"/>
        <v>508.16666666666663</v>
      </c>
      <c r="C3053" s="162">
        <f>IF(B3053&lt;(MAX(USER_INPUT!$J$14:$J$2000)),FINTERP(USER_INPUT!$J$14:$J$2000,USER_INPUT!$K$14:$K$2000,HYDROGRAPH!B3053),0)</f>
        <v>0</v>
      </c>
      <c r="D3053" s="132">
        <f t="shared" si="190"/>
        <v>0</v>
      </c>
      <c r="E3053" s="162">
        <f t="shared" si="192"/>
        <v>0</v>
      </c>
      <c r="F3053" s="162">
        <f t="shared" si="193"/>
        <v>0</v>
      </c>
      <c r="G3053" s="162">
        <f>FINTERP(REFERENCE!$W$17:$W$67,REFERENCE!$V$17:$V$67,HYDROGRAPH!F3053)</f>
        <v>0</v>
      </c>
      <c r="H3053" s="132">
        <f>(F3053-G3053)/2*REFERENCE!$P$19</f>
        <v>0</v>
      </c>
      <c r="I3053">
        <f>(FINTERP('STAGE-STORAGE'!$D$4:$D$54,'STAGE-STORAGE'!$A$4:$A$54,H3053))</f>
        <v>0</v>
      </c>
    </row>
    <row r="3054" spans="1:9" x14ac:dyDescent="0.25">
      <c r="A3054">
        <v>3051</v>
      </c>
      <c r="B3054" s="132">
        <f t="shared" si="191"/>
        <v>508.33333333333331</v>
      </c>
      <c r="C3054" s="162">
        <f>IF(B3054&lt;(MAX(USER_INPUT!$J$14:$J$2000)),FINTERP(USER_INPUT!$J$14:$J$2000,USER_INPUT!$K$14:$K$2000,HYDROGRAPH!B3054),0)</f>
        <v>0</v>
      </c>
      <c r="D3054" s="132">
        <f t="shared" si="190"/>
        <v>0</v>
      </c>
      <c r="E3054" s="162">
        <f t="shared" si="192"/>
        <v>0</v>
      </c>
      <c r="F3054" s="162">
        <f t="shared" si="193"/>
        <v>0</v>
      </c>
      <c r="G3054" s="162">
        <f>FINTERP(REFERENCE!$W$17:$W$67,REFERENCE!$V$17:$V$67,HYDROGRAPH!F3054)</f>
        <v>0</v>
      </c>
      <c r="H3054" s="132">
        <f>(F3054-G3054)/2*REFERENCE!$P$19</f>
        <v>0</v>
      </c>
      <c r="I3054">
        <f>(FINTERP('STAGE-STORAGE'!$D$4:$D$54,'STAGE-STORAGE'!$A$4:$A$54,H3054))</f>
        <v>0</v>
      </c>
    </row>
    <row r="3055" spans="1:9" x14ac:dyDescent="0.25">
      <c r="A3055">
        <v>3052</v>
      </c>
      <c r="B3055" s="132">
        <f t="shared" si="191"/>
        <v>508.5</v>
      </c>
      <c r="C3055" s="162">
        <f>IF(B3055&lt;(MAX(USER_INPUT!$J$14:$J$2000)),FINTERP(USER_INPUT!$J$14:$J$2000,USER_INPUT!$K$14:$K$2000,HYDROGRAPH!B3055),0)</f>
        <v>0</v>
      </c>
      <c r="D3055" s="132">
        <f t="shared" si="190"/>
        <v>0</v>
      </c>
      <c r="E3055" s="162">
        <f t="shared" si="192"/>
        <v>0</v>
      </c>
      <c r="F3055" s="162">
        <f t="shared" si="193"/>
        <v>0</v>
      </c>
      <c r="G3055" s="162">
        <f>FINTERP(REFERENCE!$W$17:$W$67,REFERENCE!$V$17:$V$67,HYDROGRAPH!F3055)</f>
        <v>0</v>
      </c>
      <c r="H3055" s="132">
        <f>(F3055-G3055)/2*REFERENCE!$P$19</f>
        <v>0</v>
      </c>
      <c r="I3055">
        <f>(FINTERP('STAGE-STORAGE'!$D$4:$D$54,'STAGE-STORAGE'!$A$4:$A$54,H3055))</f>
        <v>0</v>
      </c>
    </row>
    <row r="3056" spans="1:9" x14ac:dyDescent="0.25">
      <c r="A3056">
        <v>3053</v>
      </c>
      <c r="B3056" s="132">
        <f t="shared" si="191"/>
        <v>508.66666666666663</v>
      </c>
      <c r="C3056" s="162">
        <f>IF(B3056&lt;(MAX(USER_INPUT!$J$14:$J$2000)),FINTERP(USER_INPUT!$J$14:$J$2000,USER_INPUT!$K$14:$K$2000,HYDROGRAPH!B3056),0)</f>
        <v>0</v>
      </c>
      <c r="D3056" s="132">
        <f t="shared" si="190"/>
        <v>0</v>
      </c>
      <c r="E3056" s="162">
        <f t="shared" si="192"/>
        <v>0</v>
      </c>
      <c r="F3056" s="162">
        <f t="shared" si="193"/>
        <v>0</v>
      </c>
      <c r="G3056" s="162">
        <f>FINTERP(REFERENCE!$W$17:$W$67,REFERENCE!$V$17:$V$67,HYDROGRAPH!F3056)</f>
        <v>0</v>
      </c>
      <c r="H3056" s="132">
        <f>(F3056-G3056)/2*REFERENCE!$P$19</f>
        <v>0</v>
      </c>
      <c r="I3056">
        <f>(FINTERP('STAGE-STORAGE'!$D$4:$D$54,'STAGE-STORAGE'!$A$4:$A$54,H3056))</f>
        <v>0</v>
      </c>
    </row>
    <row r="3057" spans="1:9" x14ac:dyDescent="0.25">
      <c r="A3057">
        <v>3054</v>
      </c>
      <c r="B3057" s="132">
        <f t="shared" si="191"/>
        <v>508.83333333333331</v>
      </c>
      <c r="C3057" s="162">
        <f>IF(B3057&lt;(MAX(USER_INPUT!$J$14:$J$2000)),FINTERP(USER_INPUT!$J$14:$J$2000,USER_INPUT!$K$14:$K$2000,HYDROGRAPH!B3057),0)</f>
        <v>0</v>
      </c>
      <c r="D3057" s="132">
        <f t="shared" si="190"/>
        <v>0</v>
      </c>
      <c r="E3057" s="162">
        <f t="shared" si="192"/>
        <v>0</v>
      </c>
      <c r="F3057" s="162">
        <f t="shared" si="193"/>
        <v>0</v>
      </c>
      <c r="G3057" s="162">
        <f>FINTERP(REFERENCE!$W$17:$W$67,REFERENCE!$V$17:$V$67,HYDROGRAPH!F3057)</f>
        <v>0</v>
      </c>
      <c r="H3057" s="132">
        <f>(F3057-G3057)/2*REFERENCE!$P$19</f>
        <v>0</v>
      </c>
      <c r="I3057">
        <f>(FINTERP('STAGE-STORAGE'!$D$4:$D$54,'STAGE-STORAGE'!$A$4:$A$54,H3057))</f>
        <v>0</v>
      </c>
    </row>
    <row r="3058" spans="1:9" x14ac:dyDescent="0.25">
      <c r="A3058">
        <v>3055</v>
      </c>
      <c r="B3058" s="132">
        <f t="shared" si="191"/>
        <v>509</v>
      </c>
      <c r="C3058" s="162">
        <f>IF(B3058&lt;(MAX(USER_INPUT!$J$14:$J$2000)),FINTERP(USER_INPUT!$J$14:$J$2000,USER_INPUT!$K$14:$K$2000,HYDROGRAPH!B3058),0)</f>
        <v>0</v>
      </c>
      <c r="D3058" s="132">
        <f t="shared" si="190"/>
        <v>0</v>
      </c>
      <c r="E3058" s="162">
        <f t="shared" si="192"/>
        <v>0</v>
      </c>
      <c r="F3058" s="162">
        <f t="shared" si="193"/>
        <v>0</v>
      </c>
      <c r="G3058" s="162">
        <f>FINTERP(REFERENCE!$W$17:$W$67,REFERENCE!$V$17:$V$67,HYDROGRAPH!F3058)</f>
        <v>0</v>
      </c>
      <c r="H3058" s="132">
        <f>(F3058-G3058)/2*REFERENCE!$P$19</f>
        <v>0</v>
      </c>
      <c r="I3058">
        <f>(FINTERP('STAGE-STORAGE'!$D$4:$D$54,'STAGE-STORAGE'!$A$4:$A$54,H3058))</f>
        <v>0</v>
      </c>
    </row>
    <row r="3059" spans="1:9" x14ac:dyDescent="0.25">
      <c r="A3059">
        <v>3056</v>
      </c>
      <c r="B3059" s="132">
        <f t="shared" si="191"/>
        <v>509.16666666666663</v>
      </c>
      <c r="C3059" s="162">
        <f>IF(B3059&lt;(MAX(USER_INPUT!$J$14:$J$2000)),FINTERP(USER_INPUT!$J$14:$J$2000,USER_INPUT!$K$14:$K$2000,HYDROGRAPH!B3059),0)</f>
        <v>0</v>
      </c>
      <c r="D3059" s="132">
        <f t="shared" si="190"/>
        <v>0</v>
      </c>
      <c r="E3059" s="162">
        <f t="shared" si="192"/>
        <v>0</v>
      </c>
      <c r="F3059" s="162">
        <f t="shared" si="193"/>
        <v>0</v>
      </c>
      <c r="G3059" s="162">
        <f>FINTERP(REFERENCE!$W$17:$W$67,REFERENCE!$V$17:$V$67,HYDROGRAPH!F3059)</f>
        <v>0</v>
      </c>
      <c r="H3059" s="132">
        <f>(F3059-G3059)/2*REFERENCE!$P$19</f>
        <v>0</v>
      </c>
      <c r="I3059">
        <f>(FINTERP('STAGE-STORAGE'!$D$4:$D$54,'STAGE-STORAGE'!$A$4:$A$54,H3059))</f>
        <v>0</v>
      </c>
    </row>
    <row r="3060" spans="1:9" x14ac:dyDescent="0.25">
      <c r="A3060">
        <v>3057</v>
      </c>
      <c r="B3060" s="132">
        <f t="shared" si="191"/>
        <v>509.33333333333331</v>
      </c>
      <c r="C3060" s="162">
        <f>IF(B3060&lt;(MAX(USER_INPUT!$J$14:$J$2000)),FINTERP(USER_INPUT!$J$14:$J$2000,USER_INPUT!$K$14:$K$2000,HYDROGRAPH!B3060),0)</f>
        <v>0</v>
      </c>
      <c r="D3060" s="132">
        <f t="shared" si="190"/>
        <v>0</v>
      </c>
      <c r="E3060" s="162">
        <f t="shared" si="192"/>
        <v>0</v>
      </c>
      <c r="F3060" s="162">
        <f t="shared" si="193"/>
        <v>0</v>
      </c>
      <c r="G3060" s="162">
        <f>FINTERP(REFERENCE!$W$17:$W$67,REFERENCE!$V$17:$V$67,HYDROGRAPH!F3060)</f>
        <v>0</v>
      </c>
      <c r="H3060" s="132">
        <f>(F3060-G3060)/2*REFERENCE!$P$19</f>
        <v>0</v>
      </c>
      <c r="I3060">
        <f>(FINTERP('STAGE-STORAGE'!$D$4:$D$54,'STAGE-STORAGE'!$A$4:$A$54,H3060))</f>
        <v>0</v>
      </c>
    </row>
    <row r="3061" spans="1:9" x14ac:dyDescent="0.25">
      <c r="A3061">
        <v>3058</v>
      </c>
      <c r="B3061" s="132">
        <f t="shared" si="191"/>
        <v>509.5</v>
      </c>
      <c r="C3061" s="162">
        <f>IF(B3061&lt;(MAX(USER_INPUT!$J$14:$J$2000)),FINTERP(USER_INPUT!$J$14:$J$2000,USER_INPUT!$K$14:$K$2000,HYDROGRAPH!B3061),0)</f>
        <v>0</v>
      </c>
      <c r="D3061" s="132">
        <f t="shared" si="190"/>
        <v>0</v>
      </c>
      <c r="E3061" s="162">
        <f t="shared" si="192"/>
        <v>0</v>
      </c>
      <c r="F3061" s="162">
        <f t="shared" si="193"/>
        <v>0</v>
      </c>
      <c r="G3061" s="162">
        <f>FINTERP(REFERENCE!$W$17:$W$67,REFERENCE!$V$17:$V$67,HYDROGRAPH!F3061)</f>
        <v>0</v>
      </c>
      <c r="H3061" s="132">
        <f>(F3061-G3061)/2*REFERENCE!$P$19</f>
        <v>0</v>
      </c>
      <c r="I3061">
        <f>(FINTERP('STAGE-STORAGE'!$D$4:$D$54,'STAGE-STORAGE'!$A$4:$A$54,H3061))</f>
        <v>0</v>
      </c>
    </row>
    <row r="3062" spans="1:9" x14ac:dyDescent="0.25">
      <c r="A3062">
        <v>3059</v>
      </c>
      <c r="B3062" s="132">
        <f t="shared" si="191"/>
        <v>509.66666666666663</v>
      </c>
      <c r="C3062" s="162">
        <f>IF(B3062&lt;(MAX(USER_INPUT!$J$14:$J$2000)),FINTERP(USER_INPUT!$J$14:$J$2000,USER_INPUT!$K$14:$K$2000,HYDROGRAPH!B3062),0)</f>
        <v>0</v>
      </c>
      <c r="D3062" s="132">
        <f t="shared" si="190"/>
        <v>0</v>
      </c>
      <c r="E3062" s="162">
        <f t="shared" si="192"/>
        <v>0</v>
      </c>
      <c r="F3062" s="162">
        <f t="shared" si="193"/>
        <v>0</v>
      </c>
      <c r="G3062" s="162">
        <f>FINTERP(REFERENCE!$W$17:$W$67,REFERENCE!$V$17:$V$67,HYDROGRAPH!F3062)</f>
        <v>0</v>
      </c>
      <c r="H3062" s="132">
        <f>(F3062-G3062)/2*REFERENCE!$P$19</f>
        <v>0</v>
      </c>
      <c r="I3062">
        <f>(FINTERP('STAGE-STORAGE'!$D$4:$D$54,'STAGE-STORAGE'!$A$4:$A$54,H3062))</f>
        <v>0</v>
      </c>
    </row>
    <row r="3063" spans="1:9" x14ac:dyDescent="0.25">
      <c r="A3063">
        <v>3060</v>
      </c>
      <c r="B3063" s="132">
        <f t="shared" si="191"/>
        <v>509.83333333333331</v>
      </c>
      <c r="C3063" s="162">
        <f>IF(B3063&lt;(MAX(USER_INPUT!$J$14:$J$2000)),FINTERP(USER_INPUT!$J$14:$J$2000,USER_INPUT!$K$14:$K$2000,HYDROGRAPH!B3063),0)</f>
        <v>0</v>
      </c>
      <c r="D3063" s="132">
        <f t="shared" si="190"/>
        <v>0</v>
      </c>
      <c r="E3063" s="162">
        <f t="shared" si="192"/>
        <v>0</v>
      </c>
      <c r="F3063" s="162">
        <f t="shared" si="193"/>
        <v>0</v>
      </c>
      <c r="G3063" s="162">
        <f>FINTERP(REFERENCE!$W$17:$W$67,REFERENCE!$V$17:$V$67,HYDROGRAPH!F3063)</f>
        <v>0</v>
      </c>
      <c r="H3063" s="132">
        <f>(F3063-G3063)/2*REFERENCE!$P$19</f>
        <v>0</v>
      </c>
      <c r="I3063">
        <f>(FINTERP('STAGE-STORAGE'!$D$4:$D$54,'STAGE-STORAGE'!$A$4:$A$54,H3063))</f>
        <v>0</v>
      </c>
    </row>
    <row r="3064" spans="1:9" x14ac:dyDescent="0.25">
      <c r="A3064">
        <v>3061</v>
      </c>
      <c r="B3064" s="132">
        <f t="shared" si="191"/>
        <v>510</v>
      </c>
      <c r="C3064" s="162">
        <f>IF(B3064&lt;(MAX(USER_INPUT!$J$14:$J$2000)),FINTERP(USER_INPUT!$J$14:$J$2000,USER_INPUT!$K$14:$K$2000,HYDROGRAPH!B3064),0)</f>
        <v>0</v>
      </c>
      <c r="D3064" s="132">
        <f t="shared" si="190"/>
        <v>0</v>
      </c>
      <c r="E3064" s="162">
        <f t="shared" si="192"/>
        <v>0</v>
      </c>
      <c r="F3064" s="162">
        <f t="shared" si="193"/>
        <v>0</v>
      </c>
      <c r="G3064" s="162">
        <f>FINTERP(REFERENCE!$W$17:$W$67,REFERENCE!$V$17:$V$67,HYDROGRAPH!F3064)</f>
        <v>0</v>
      </c>
      <c r="H3064" s="132">
        <f>(F3064-G3064)/2*REFERENCE!$P$19</f>
        <v>0</v>
      </c>
      <c r="I3064">
        <f>(FINTERP('STAGE-STORAGE'!$D$4:$D$54,'STAGE-STORAGE'!$A$4:$A$54,H3064))</f>
        <v>0</v>
      </c>
    </row>
    <row r="3065" spans="1:9" x14ac:dyDescent="0.25">
      <c r="A3065">
        <v>3062</v>
      </c>
      <c r="B3065" s="132">
        <f t="shared" si="191"/>
        <v>510.16666666666663</v>
      </c>
      <c r="C3065" s="162">
        <f>IF(B3065&lt;(MAX(USER_INPUT!$J$14:$J$2000)),FINTERP(USER_INPUT!$J$14:$J$2000,USER_INPUT!$K$14:$K$2000,HYDROGRAPH!B3065),0)</f>
        <v>0</v>
      </c>
      <c r="D3065" s="132">
        <f t="shared" si="190"/>
        <v>0</v>
      </c>
      <c r="E3065" s="162">
        <f t="shared" si="192"/>
        <v>0</v>
      </c>
      <c r="F3065" s="162">
        <f t="shared" si="193"/>
        <v>0</v>
      </c>
      <c r="G3065" s="162">
        <f>FINTERP(REFERENCE!$W$17:$W$67,REFERENCE!$V$17:$V$67,HYDROGRAPH!F3065)</f>
        <v>0</v>
      </c>
      <c r="H3065" s="132">
        <f>(F3065-G3065)/2*REFERENCE!$P$19</f>
        <v>0</v>
      </c>
      <c r="I3065">
        <f>(FINTERP('STAGE-STORAGE'!$D$4:$D$54,'STAGE-STORAGE'!$A$4:$A$54,H3065))</f>
        <v>0</v>
      </c>
    </row>
    <row r="3066" spans="1:9" x14ac:dyDescent="0.25">
      <c r="A3066">
        <v>3063</v>
      </c>
      <c r="B3066" s="132">
        <f t="shared" si="191"/>
        <v>510.33333333333331</v>
      </c>
      <c r="C3066" s="162">
        <f>IF(B3066&lt;(MAX(USER_INPUT!$J$14:$J$2000)),FINTERP(USER_INPUT!$J$14:$J$2000,USER_INPUT!$K$14:$K$2000,HYDROGRAPH!B3066),0)</f>
        <v>0</v>
      </c>
      <c r="D3066" s="132">
        <f t="shared" si="190"/>
        <v>0</v>
      </c>
      <c r="E3066" s="162">
        <f t="shared" si="192"/>
        <v>0</v>
      </c>
      <c r="F3066" s="162">
        <f t="shared" si="193"/>
        <v>0</v>
      </c>
      <c r="G3066" s="162">
        <f>FINTERP(REFERENCE!$W$17:$W$67,REFERENCE!$V$17:$V$67,HYDROGRAPH!F3066)</f>
        <v>0</v>
      </c>
      <c r="H3066" s="132">
        <f>(F3066-G3066)/2*REFERENCE!$P$19</f>
        <v>0</v>
      </c>
      <c r="I3066">
        <f>(FINTERP('STAGE-STORAGE'!$D$4:$D$54,'STAGE-STORAGE'!$A$4:$A$54,H3066))</f>
        <v>0</v>
      </c>
    </row>
    <row r="3067" spans="1:9" x14ac:dyDescent="0.25">
      <c r="A3067">
        <v>3064</v>
      </c>
      <c r="B3067" s="132">
        <f t="shared" si="191"/>
        <v>510.5</v>
      </c>
      <c r="C3067" s="162">
        <f>IF(B3067&lt;(MAX(USER_INPUT!$J$14:$J$2000)),FINTERP(USER_INPUT!$J$14:$J$2000,USER_INPUT!$K$14:$K$2000,HYDROGRAPH!B3067),0)</f>
        <v>0</v>
      </c>
      <c r="D3067" s="132">
        <f t="shared" si="190"/>
        <v>0</v>
      </c>
      <c r="E3067" s="162">
        <f t="shared" si="192"/>
        <v>0</v>
      </c>
      <c r="F3067" s="162">
        <f t="shared" si="193"/>
        <v>0</v>
      </c>
      <c r="G3067" s="162">
        <f>FINTERP(REFERENCE!$W$17:$W$67,REFERENCE!$V$17:$V$67,HYDROGRAPH!F3067)</f>
        <v>0</v>
      </c>
      <c r="H3067" s="132">
        <f>(F3067-G3067)/2*REFERENCE!$P$19</f>
        <v>0</v>
      </c>
      <c r="I3067">
        <f>(FINTERP('STAGE-STORAGE'!$D$4:$D$54,'STAGE-STORAGE'!$A$4:$A$54,H3067))</f>
        <v>0</v>
      </c>
    </row>
    <row r="3068" spans="1:9" x14ac:dyDescent="0.25">
      <c r="A3068">
        <v>3065</v>
      </c>
      <c r="B3068" s="132">
        <f t="shared" si="191"/>
        <v>510.66666666666663</v>
      </c>
      <c r="C3068" s="162">
        <f>IF(B3068&lt;(MAX(USER_INPUT!$J$14:$J$2000)),FINTERP(USER_INPUT!$J$14:$J$2000,USER_INPUT!$K$14:$K$2000,HYDROGRAPH!B3068),0)</f>
        <v>0</v>
      </c>
      <c r="D3068" s="132">
        <f t="shared" si="190"/>
        <v>0</v>
      </c>
      <c r="E3068" s="162">
        <f t="shared" si="192"/>
        <v>0</v>
      </c>
      <c r="F3068" s="162">
        <f t="shared" si="193"/>
        <v>0</v>
      </c>
      <c r="G3068" s="162">
        <f>FINTERP(REFERENCE!$W$17:$W$67,REFERENCE!$V$17:$V$67,HYDROGRAPH!F3068)</f>
        <v>0</v>
      </c>
      <c r="H3068" s="132">
        <f>(F3068-G3068)/2*REFERENCE!$P$19</f>
        <v>0</v>
      </c>
      <c r="I3068">
        <f>(FINTERP('STAGE-STORAGE'!$D$4:$D$54,'STAGE-STORAGE'!$A$4:$A$54,H3068))</f>
        <v>0</v>
      </c>
    </row>
    <row r="3069" spans="1:9" x14ac:dyDescent="0.25">
      <c r="A3069">
        <v>3066</v>
      </c>
      <c r="B3069" s="132">
        <f t="shared" si="191"/>
        <v>510.83333333333331</v>
      </c>
      <c r="C3069" s="162">
        <f>IF(B3069&lt;(MAX(USER_INPUT!$J$14:$J$2000)),FINTERP(USER_INPUT!$J$14:$J$2000,USER_INPUT!$K$14:$K$2000,HYDROGRAPH!B3069),0)</f>
        <v>0</v>
      </c>
      <c r="D3069" s="132">
        <f t="shared" si="190"/>
        <v>0</v>
      </c>
      <c r="E3069" s="162">
        <f t="shared" si="192"/>
        <v>0</v>
      </c>
      <c r="F3069" s="162">
        <f t="shared" si="193"/>
        <v>0</v>
      </c>
      <c r="G3069" s="162">
        <f>FINTERP(REFERENCE!$W$17:$W$67,REFERENCE!$V$17:$V$67,HYDROGRAPH!F3069)</f>
        <v>0</v>
      </c>
      <c r="H3069" s="132">
        <f>(F3069-G3069)/2*REFERENCE!$P$19</f>
        <v>0</v>
      </c>
      <c r="I3069">
        <f>(FINTERP('STAGE-STORAGE'!$D$4:$D$54,'STAGE-STORAGE'!$A$4:$A$54,H3069))</f>
        <v>0</v>
      </c>
    </row>
    <row r="3070" spans="1:9" x14ac:dyDescent="0.25">
      <c r="A3070">
        <v>3067</v>
      </c>
      <c r="B3070" s="132">
        <f t="shared" si="191"/>
        <v>511</v>
      </c>
      <c r="C3070" s="162">
        <f>IF(B3070&lt;(MAX(USER_INPUT!$J$14:$J$2000)),FINTERP(USER_INPUT!$J$14:$J$2000,USER_INPUT!$K$14:$K$2000,HYDROGRAPH!B3070),0)</f>
        <v>0</v>
      </c>
      <c r="D3070" s="132">
        <f t="shared" si="190"/>
        <v>0</v>
      </c>
      <c r="E3070" s="162">
        <f t="shared" si="192"/>
        <v>0</v>
      </c>
      <c r="F3070" s="162">
        <f t="shared" si="193"/>
        <v>0</v>
      </c>
      <c r="G3070" s="162">
        <f>FINTERP(REFERENCE!$W$17:$W$67,REFERENCE!$V$17:$V$67,HYDROGRAPH!F3070)</f>
        <v>0</v>
      </c>
      <c r="H3070" s="132">
        <f>(F3070-G3070)/2*REFERENCE!$P$19</f>
        <v>0</v>
      </c>
      <c r="I3070">
        <f>(FINTERP('STAGE-STORAGE'!$D$4:$D$54,'STAGE-STORAGE'!$A$4:$A$54,H3070))</f>
        <v>0</v>
      </c>
    </row>
    <row r="3071" spans="1:9" x14ac:dyDescent="0.25">
      <c r="A3071">
        <v>3068</v>
      </c>
      <c r="B3071" s="132">
        <f t="shared" si="191"/>
        <v>511.16666666666663</v>
      </c>
      <c r="C3071" s="162">
        <f>IF(B3071&lt;(MAX(USER_INPUT!$J$14:$J$2000)),FINTERP(USER_INPUT!$J$14:$J$2000,USER_INPUT!$K$14:$K$2000,HYDROGRAPH!B3071),0)</f>
        <v>0</v>
      </c>
      <c r="D3071" s="132">
        <f t="shared" si="190"/>
        <v>0</v>
      </c>
      <c r="E3071" s="162">
        <f t="shared" si="192"/>
        <v>0</v>
      </c>
      <c r="F3071" s="162">
        <f t="shared" si="193"/>
        <v>0</v>
      </c>
      <c r="G3071" s="162">
        <f>FINTERP(REFERENCE!$W$17:$W$67,REFERENCE!$V$17:$V$67,HYDROGRAPH!F3071)</f>
        <v>0</v>
      </c>
      <c r="H3071" s="132">
        <f>(F3071-G3071)/2*REFERENCE!$P$19</f>
        <v>0</v>
      </c>
      <c r="I3071">
        <f>(FINTERP('STAGE-STORAGE'!$D$4:$D$54,'STAGE-STORAGE'!$A$4:$A$54,H3071))</f>
        <v>0</v>
      </c>
    </row>
    <row r="3072" spans="1:9" x14ac:dyDescent="0.25">
      <c r="A3072">
        <v>3069</v>
      </c>
      <c r="B3072" s="132">
        <f t="shared" si="191"/>
        <v>511.33333333333331</v>
      </c>
      <c r="C3072" s="162">
        <f>IF(B3072&lt;(MAX(USER_INPUT!$J$14:$J$2000)),FINTERP(USER_INPUT!$J$14:$J$2000,USER_INPUT!$K$14:$K$2000,HYDROGRAPH!B3072),0)</f>
        <v>0</v>
      </c>
      <c r="D3072" s="132">
        <f t="shared" si="190"/>
        <v>0</v>
      </c>
      <c r="E3072" s="162">
        <f t="shared" si="192"/>
        <v>0</v>
      </c>
      <c r="F3072" s="162">
        <f t="shared" si="193"/>
        <v>0</v>
      </c>
      <c r="G3072" s="162">
        <f>FINTERP(REFERENCE!$W$17:$W$67,REFERENCE!$V$17:$V$67,HYDROGRAPH!F3072)</f>
        <v>0</v>
      </c>
      <c r="H3072" s="132">
        <f>(F3072-G3072)/2*REFERENCE!$P$19</f>
        <v>0</v>
      </c>
      <c r="I3072">
        <f>(FINTERP('STAGE-STORAGE'!$D$4:$D$54,'STAGE-STORAGE'!$A$4:$A$54,H3072))</f>
        <v>0</v>
      </c>
    </row>
    <row r="3073" spans="1:9" x14ac:dyDescent="0.25">
      <c r="A3073">
        <v>3070</v>
      </c>
      <c r="B3073" s="132">
        <f t="shared" si="191"/>
        <v>511.5</v>
      </c>
      <c r="C3073" s="162">
        <f>IF(B3073&lt;(MAX(USER_INPUT!$J$14:$J$2000)),FINTERP(USER_INPUT!$J$14:$J$2000,USER_INPUT!$K$14:$K$2000,HYDROGRAPH!B3073),0)</f>
        <v>0</v>
      </c>
      <c r="D3073" s="132">
        <f t="shared" si="190"/>
        <v>0</v>
      </c>
      <c r="E3073" s="162">
        <f t="shared" si="192"/>
        <v>0</v>
      </c>
      <c r="F3073" s="162">
        <f t="shared" si="193"/>
        <v>0</v>
      </c>
      <c r="G3073" s="162">
        <f>FINTERP(REFERENCE!$W$17:$W$67,REFERENCE!$V$17:$V$67,HYDROGRAPH!F3073)</f>
        <v>0</v>
      </c>
      <c r="H3073" s="132">
        <f>(F3073-G3073)/2*REFERENCE!$P$19</f>
        <v>0</v>
      </c>
      <c r="I3073">
        <f>(FINTERP('STAGE-STORAGE'!$D$4:$D$54,'STAGE-STORAGE'!$A$4:$A$54,H3073))</f>
        <v>0</v>
      </c>
    </row>
    <row r="3074" spans="1:9" x14ac:dyDescent="0.25">
      <c r="A3074">
        <v>3071</v>
      </c>
      <c r="B3074" s="132">
        <f t="shared" si="191"/>
        <v>511.66666666666663</v>
      </c>
      <c r="C3074" s="162">
        <f>IF(B3074&lt;(MAX(USER_INPUT!$J$14:$J$2000)),FINTERP(USER_INPUT!$J$14:$J$2000,USER_INPUT!$K$14:$K$2000,HYDROGRAPH!B3074),0)</f>
        <v>0</v>
      </c>
      <c r="D3074" s="132">
        <f t="shared" si="190"/>
        <v>0</v>
      </c>
      <c r="E3074" s="162">
        <f t="shared" si="192"/>
        <v>0</v>
      </c>
      <c r="F3074" s="162">
        <f t="shared" si="193"/>
        <v>0</v>
      </c>
      <c r="G3074" s="162">
        <f>FINTERP(REFERENCE!$W$17:$W$67,REFERENCE!$V$17:$V$67,HYDROGRAPH!F3074)</f>
        <v>0</v>
      </c>
      <c r="H3074" s="132">
        <f>(F3074-G3074)/2*REFERENCE!$P$19</f>
        <v>0</v>
      </c>
      <c r="I3074">
        <f>(FINTERP('STAGE-STORAGE'!$D$4:$D$54,'STAGE-STORAGE'!$A$4:$A$54,H3074))</f>
        <v>0</v>
      </c>
    </row>
    <row r="3075" spans="1:9" x14ac:dyDescent="0.25">
      <c r="A3075">
        <v>3072</v>
      </c>
      <c r="B3075" s="132">
        <f t="shared" si="191"/>
        <v>511.83333333333331</v>
      </c>
      <c r="C3075" s="162">
        <f>IF(B3075&lt;(MAX(USER_INPUT!$J$14:$J$2000)),FINTERP(USER_INPUT!$J$14:$J$2000,USER_INPUT!$K$14:$K$2000,HYDROGRAPH!B3075),0)</f>
        <v>0</v>
      </c>
      <c r="D3075" s="132">
        <f t="shared" si="190"/>
        <v>0</v>
      </c>
      <c r="E3075" s="162">
        <f t="shared" si="192"/>
        <v>0</v>
      </c>
      <c r="F3075" s="162">
        <f t="shared" si="193"/>
        <v>0</v>
      </c>
      <c r="G3075" s="162">
        <f>FINTERP(REFERENCE!$W$17:$W$67,REFERENCE!$V$17:$V$67,HYDROGRAPH!F3075)</f>
        <v>0</v>
      </c>
      <c r="H3075" s="132">
        <f>(F3075-G3075)/2*REFERENCE!$P$19</f>
        <v>0</v>
      </c>
      <c r="I3075">
        <f>(FINTERP('STAGE-STORAGE'!$D$4:$D$54,'STAGE-STORAGE'!$A$4:$A$54,H3075))</f>
        <v>0</v>
      </c>
    </row>
    <row r="3076" spans="1:9" x14ac:dyDescent="0.25">
      <c r="A3076">
        <v>3073</v>
      </c>
      <c r="B3076" s="132">
        <f t="shared" si="191"/>
        <v>512</v>
      </c>
      <c r="C3076" s="162">
        <f>IF(B3076&lt;(MAX(USER_INPUT!$J$14:$J$2000)),FINTERP(USER_INPUT!$J$14:$J$2000,USER_INPUT!$K$14:$K$2000,HYDROGRAPH!B3076),0)</f>
        <v>0</v>
      </c>
      <c r="D3076" s="132">
        <f t="shared" si="190"/>
        <v>0</v>
      </c>
      <c r="E3076" s="162">
        <f t="shared" si="192"/>
        <v>0</v>
      </c>
      <c r="F3076" s="162">
        <f t="shared" si="193"/>
        <v>0</v>
      </c>
      <c r="G3076" s="162">
        <f>FINTERP(REFERENCE!$W$17:$W$67,REFERENCE!$V$17:$V$67,HYDROGRAPH!F3076)</f>
        <v>0</v>
      </c>
      <c r="H3076" s="132">
        <f>(F3076-G3076)/2*REFERENCE!$P$19</f>
        <v>0</v>
      </c>
      <c r="I3076">
        <f>(FINTERP('STAGE-STORAGE'!$D$4:$D$54,'STAGE-STORAGE'!$A$4:$A$54,H3076))</f>
        <v>0</v>
      </c>
    </row>
    <row r="3077" spans="1:9" x14ac:dyDescent="0.25">
      <c r="A3077">
        <v>3074</v>
      </c>
      <c r="B3077" s="132">
        <f t="shared" si="191"/>
        <v>512.16666666666663</v>
      </c>
      <c r="C3077" s="162">
        <f>IF(B3077&lt;(MAX(USER_INPUT!$J$14:$J$2000)),FINTERP(USER_INPUT!$J$14:$J$2000,USER_INPUT!$K$14:$K$2000,HYDROGRAPH!B3077),0)</f>
        <v>0</v>
      </c>
      <c r="D3077" s="132">
        <f t="shared" ref="D3077:D3140" si="194">C3077+C3078</f>
        <v>0</v>
      </c>
      <c r="E3077" s="162">
        <f t="shared" si="192"/>
        <v>0</v>
      </c>
      <c r="F3077" s="162">
        <f t="shared" si="193"/>
        <v>0</v>
      </c>
      <c r="G3077" s="162">
        <f>FINTERP(REFERENCE!$W$17:$W$67,REFERENCE!$V$17:$V$67,HYDROGRAPH!F3077)</f>
        <v>0</v>
      </c>
      <c r="H3077" s="132">
        <f>(F3077-G3077)/2*REFERENCE!$P$19</f>
        <v>0</v>
      </c>
      <c r="I3077">
        <f>(FINTERP('STAGE-STORAGE'!$D$4:$D$54,'STAGE-STORAGE'!$A$4:$A$54,H3077))</f>
        <v>0</v>
      </c>
    </row>
    <row r="3078" spans="1:9" x14ac:dyDescent="0.25">
      <c r="A3078">
        <v>3075</v>
      </c>
      <c r="B3078" s="132">
        <f t="shared" si="191"/>
        <v>512.33333333333326</v>
      </c>
      <c r="C3078" s="162">
        <f>IF(B3078&lt;(MAX(USER_INPUT!$J$14:$J$2000)),FINTERP(USER_INPUT!$J$14:$J$2000,USER_INPUT!$K$14:$K$2000,HYDROGRAPH!B3078),0)</f>
        <v>0</v>
      </c>
      <c r="D3078" s="132">
        <f t="shared" si="194"/>
        <v>0</v>
      </c>
      <c r="E3078" s="162">
        <f t="shared" si="192"/>
        <v>0</v>
      </c>
      <c r="F3078" s="162">
        <f t="shared" si="193"/>
        <v>0</v>
      </c>
      <c r="G3078" s="162">
        <f>FINTERP(REFERENCE!$W$17:$W$67,REFERENCE!$V$17:$V$67,HYDROGRAPH!F3078)</f>
        <v>0</v>
      </c>
      <c r="H3078" s="132">
        <f>(F3078-G3078)/2*REFERENCE!$P$19</f>
        <v>0</v>
      </c>
      <c r="I3078">
        <f>(FINTERP('STAGE-STORAGE'!$D$4:$D$54,'STAGE-STORAGE'!$A$4:$A$54,H3078))</f>
        <v>0</v>
      </c>
    </row>
    <row r="3079" spans="1:9" x14ac:dyDescent="0.25">
      <c r="A3079">
        <v>3076</v>
      </c>
      <c r="B3079" s="132">
        <f t="shared" ref="B3079:B3142" si="195">$B$5*A3078</f>
        <v>512.5</v>
      </c>
      <c r="C3079" s="162">
        <f>IF(B3079&lt;(MAX(USER_INPUT!$J$14:$J$2000)),FINTERP(USER_INPUT!$J$14:$J$2000,USER_INPUT!$K$14:$K$2000,HYDROGRAPH!B3079),0)</f>
        <v>0</v>
      </c>
      <c r="D3079" s="132">
        <f t="shared" si="194"/>
        <v>0</v>
      </c>
      <c r="E3079" s="162">
        <f t="shared" si="192"/>
        <v>0</v>
      </c>
      <c r="F3079" s="162">
        <f t="shared" si="193"/>
        <v>0</v>
      </c>
      <c r="G3079" s="162">
        <f>FINTERP(REFERENCE!$W$17:$W$67,REFERENCE!$V$17:$V$67,HYDROGRAPH!F3079)</f>
        <v>0</v>
      </c>
      <c r="H3079" s="132">
        <f>(F3079-G3079)/2*REFERENCE!$P$19</f>
        <v>0</v>
      </c>
      <c r="I3079">
        <f>(FINTERP('STAGE-STORAGE'!$D$4:$D$54,'STAGE-STORAGE'!$A$4:$A$54,H3079))</f>
        <v>0</v>
      </c>
    </row>
    <row r="3080" spans="1:9" x14ac:dyDescent="0.25">
      <c r="A3080">
        <v>3077</v>
      </c>
      <c r="B3080" s="132">
        <f t="shared" si="195"/>
        <v>512.66666666666663</v>
      </c>
      <c r="C3080" s="162">
        <f>IF(B3080&lt;(MAX(USER_INPUT!$J$14:$J$2000)),FINTERP(USER_INPUT!$J$14:$J$2000,USER_INPUT!$K$14:$K$2000,HYDROGRAPH!B3080),0)</f>
        <v>0</v>
      </c>
      <c r="D3080" s="132">
        <f t="shared" si="194"/>
        <v>0</v>
      </c>
      <c r="E3080" s="162">
        <f t="shared" si="192"/>
        <v>0</v>
      </c>
      <c r="F3080" s="162">
        <f t="shared" si="193"/>
        <v>0</v>
      </c>
      <c r="G3080" s="162">
        <f>FINTERP(REFERENCE!$W$17:$W$67,REFERENCE!$V$17:$V$67,HYDROGRAPH!F3080)</f>
        <v>0</v>
      </c>
      <c r="H3080" s="132">
        <f>(F3080-G3080)/2*REFERENCE!$P$19</f>
        <v>0</v>
      </c>
      <c r="I3080">
        <f>(FINTERP('STAGE-STORAGE'!$D$4:$D$54,'STAGE-STORAGE'!$A$4:$A$54,H3080))</f>
        <v>0</v>
      </c>
    </row>
    <row r="3081" spans="1:9" x14ac:dyDescent="0.25">
      <c r="A3081">
        <v>3078</v>
      </c>
      <c r="B3081" s="132">
        <f t="shared" si="195"/>
        <v>512.83333333333326</v>
      </c>
      <c r="C3081" s="162">
        <f>IF(B3081&lt;(MAX(USER_INPUT!$J$14:$J$2000)),FINTERP(USER_INPUT!$J$14:$J$2000,USER_INPUT!$K$14:$K$2000,HYDROGRAPH!B3081),0)</f>
        <v>0</v>
      </c>
      <c r="D3081" s="132">
        <f t="shared" si="194"/>
        <v>0</v>
      </c>
      <c r="E3081" s="162">
        <f t="shared" ref="E3081:E3144" si="196">F3080-(2*G3080)</f>
        <v>0</v>
      </c>
      <c r="F3081" s="162">
        <f t="shared" ref="F3081:F3144" si="197">D3081+E3081</f>
        <v>0</v>
      </c>
      <c r="G3081" s="162">
        <f>FINTERP(REFERENCE!$W$17:$W$67,REFERENCE!$V$17:$V$67,HYDROGRAPH!F3081)</f>
        <v>0</v>
      </c>
      <c r="H3081" s="132">
        <f>(F3081-G3081)/2*REFERENCE!$P$19</f>
        <v>0</v>
      </c>
      <c r="I3081">
        <f>(FINTERP('STAGE-STORAGE'!$D$4:$D$54,'STAGE-STORAGE'!$A$4:$A$54,H3081))</f>
        <v>0</v>
      </c>
    </row>
    <row r="3082" spans="1:9" x14ac:dyDescent="0.25">
      <c r="A3082">
        <v>3079</v>
      </c>
      <c r="B3082" s="132">
        <f t="shared" si="195"/>
        <v>513</v>
      </c>
      <c r="C3082" s="162">
        <f>IF(B3082&lt;(MAX(USER_INPUT!$J$14:$J$2000)),FINTERP(USER_INPUT!$J$14:$J$2000,USER_INPUT!$K$14:$K$2000,HYDROGRAPH!B3082),0)</f>
        <v>0</v>
      </c>
      <c r="D3082" s="132">
        <f t="shared" si="194"/>
        <v>0</v>
      </c>
      <c r="E3082" s="162">
        <f t="shared" si="196"/>
        <v>0</v>
      </c>
      <c r="F3082" s="162">
        <f t="shared" si="197"/>
        <v>0</v>
      </c>
      <c r="G3082" s="162">
        <f>FINTERP(REFERENCE!$W$17:$W$67,REFERENCE!$V$17:$V$67,HYDROGRAPH!F3082)</f>
        <v>0</v>
      </c>
      <c r="H3082" s="132">
        <f>(F3082-G3082)/2*REFERENCE!$P$19</f>
        <v>0</v>
      </c>
      <c r="I3082">
        <f>(FINTERP('STAGE-STORAGE'!$D$4:$D$54,'STAGE-STORAGE'!$A$4:$A$54,H3082))</f>
        <v>0</v>
      </c>
    </row>
    <row r="3083" spans="1:9" x14ac:dyDescent="0.25">
      <c r="A3083">
        <v>3080</v>
      </c>
      <c r="B3083" s="132">
        <f t="shared" si="195"/>
        <v>513.16666666666663</v>
      </c>
      <c r="C3083" s="162">
        <f>IF(B3083&lt;(MAX(USER_INPUT!$J$14:$J$2000)),FINTERP(USER_INPUT!$J$14:$J$2000,USER_INPUT!$K$14:$K$2000,HYDROGRAPH!B3083),0)</f>
        <v>0</v>
      </c>
      <c r="D3083" s="132">
        <f t="shared" si="194"/>
        <v>0</v>
      </c>
      <c r="E3083" s="162">
        <f t="shared" si="196"/>
        <v>0</v>
      </c>
      <c r="F3083" s="162">
        <f t="shared" si="197"/>
        <v>0</v>
      </c>
      <c r="G3083" s="162">
        <f>FINTERP(REFERENCE!$W$17:$W$67,REFERENCE!$V$17:$V$67,HYDROGRAPH!F3083)</f>
        <v>0</v>
      </c>
      <c r="H3083" s="132">
        <f>(F3083-G3083)/2*REFERENCE!$P$19</f>
        <v>0</v>
      </c>
      <c r="I3083">
        <f>(FINTERP('STAGE-STORAGE'!$D$4:$D$54,'STAGE-STORAGE'!$A$4:$A$54,H3083))</f>
        <v>0</v>
      </c>
    </row>
    <row r="3084" spans="1:9" x14ac:dyDescent="0.25">
      <c r="A3084">
        <v>3081</v>
      </c>
      <c r="B3084" s="132">
        <f t="shared" si="195"/>
        <v>513.33333333333326</v>
      </c>
      <c r="C3084" s="162">
        <f>IF(B3084&lt;(MAX(USER_INPUT!$J$14:$J$2000)),FINTERP(USER_INPUT!$J$14:$J$2000,USER_INPUT!$K$14:$K$2000,HYDROGRAPH!B3084),0)</f>
        <v>0</v>
      </c>
      <c r="D3084" s="132">
        <f t="shared" si="194"/>
        <v>0</v>
      </c>
      <c r="E3084" s="162">
        <f t="shared" si="196"/>
        <v>0</v>
      </c>
      <c r="F3084" s="162">
        <f t="shared" si="197"/>
        <v>0</v>
      </c>
      <c r="G3084" s="162">
        <f>FINTERP(REFERENCE!$W$17:$W$67,REFERENCE!$V$17:$V$67,HYDROGRAPH!F3084)</f>
        <v>0</v>
      </c>
      <c r="H3084" s="132">
        <f>(F3084-G3084)/2*REFERENCE!$P$19</f>
        <v>0</v>
      </c>
      <c r="I3084">
        <f>(FINTERP('STAGE-STORAGE'!$D$4:$D$54,'STAGE-STORAGE'!$A$4:$A$54,H3084))</f>
        <v>0</v>
      </c>
    </row>
    <row r="3085" spans="1:9" x14ac:dyDescent="0.25">
      <c r="A3085">
        <v>3082</v>
      </c>
      <c r="B3085" s="132">
        <f t="shared" si="195"/>
        <v>513.5</v>
      </c>
      <c r="C3085" s="162">
        <f>IF(B3085&lt;(MAX(USER_INPUT!$J$14:$J$2000)),FINTERP(USER_INPUT!$J$14:$J$2000,USER_INPUT!$K$14:$K$2000,HYDROGRAPH!B3085),0)</f>
        <v>0</v>
      </c>
      <c r="D3085" s="132">
        <f t="shared" si="194"/>
        <v>0</v>
      </c>
      <c r="E3085" s="162">
        <f t="shared" si="196"/>
        <v>0</v>
      </c>
      <c r="F3085" s="162">
        <f t="shared" si="197"/>
        <v>0</v>
      </c>
      <c r="G3085" s="162">
        <f>FINTERP(REFERENCE!$W$17:$W$67,REFERENCE!$V$17:$V$67,HYDROGRAPH!F3085)</f>
        <v>0</v>
      </c>
      <c r="H3085" s="132">
        <f>(F3085-G3085)/2*REFERENCE!$P$19</f>
        <v>0</v>
      </c>
      <c r="I3085">
        <f>(FINTERP('STAGE-STORAGE'!$D$4:$D$54,'STAGE-STORAGE'!$A$4:$A$54,H3085))</f>
        <v>0</v>
      </c>
    </row>
    <row r="3086" spans="1:9" x14ac:dyDescent="0.25">
      <c r="A3086">
        <v>3083</v>
      </c>
      <c r="B3086" s="132">
        <f t="shared" si="195"/>
        <v>513.66666666666663</v>
      </c>
      <c r="C3086" s="162">
        <f>IF(B3086&lt;(MAX(USER_INPUT!$J$14:$J$2000)),FINTERP(USER_INPUT!$J$14:$J$2000,USER_INPUT!$K$14:$K$2000,HYDROGRAPH!B3086),0)</f>
        <v>0</v>
      </c>
      <c r="D3086" s="132">
        <f t="shared" si="194"/>
        <v>0</v>
      </c>
      <c r="E3086" s="162">
        <f t="shared" si="196"/>
        <v>0</v>
      </c>
      <c r="F3086" s="162">
        <f t="shared" si="197"/>
        <v>0</v>
      </c>
      <c r="G3086" s="162">
        <f>FINTERP(REFERENCE!$W$17:$W$67,REFERENCE!$V$17:$V$67,HYDROGRAPH!F3086)</f>
        <v>0</v>
      </c>
      <c r="H3086" s="132">
        <f>(F3086-G3086)/2*REFERENCE!$P$19</f>
        <v>0</v>
      </c>
      <c r="I3086">
        <f>(FINTERP('STAGE-STORAGE'!$D$4:$D$54,'STAGE-STORAGE'!$A$4:$A$54,H3086))</f>
        <v>0</v>
      </c>
    </row>
    <row r="3087" spans="1:9" x14ac:dyDescent="0.25">
      <c r="A3087">
        <v>3084</v>
      </c>
      <c r="B3087" s="132">
        <f t="shared" si="195"/>
        <v>513.83333333333326</v>
      </c>
      <c r="C3087" s="162">
        <f>IF(B3087&lt;(MAX(USER_INPUT!$J$14:$J$2000)),FINTERP(USER_INPUT!$J$14:$J$2000,USER_INPUT!$K$14:$K$2000,HYDROGRAPH!B3087),0)</f>
        <v>0</v>
      </c>
      <c r="D3087" s="132">
        <f t="shared" si="194"/>
        <v>0</v>
      </c>
      <c r="E3087" s="162">
        <f t="shared" si="196"/>
        <v>0</v>
      </c>
      <c r="F3087" s="162">
        <f t="shared" si="197"/>
        <v>0</v>
      </c>
      <c r="G3087" s="162">
        <f>FINTERP(REFERENCE!$W$17:$W$67,REFERENCE!$V$17:$V$67,HYDROGRAPH!F3087)</f>
        <v>0</v>
      </c>
      <c r="H3087" s="132">
        <f>(F3087-G3087)/2*REFERENCE!$P$19</f>
        <v>0</v>
      </c>
      <c r="I3087">
        <f>(FINTERP('STAGE-STORAGE'!$D$4:$D$54,'STAGE-STORAGE'!$A$4:$A$54,H3087))</f>
        <v>0</v>
      </c>
    </row>
    <row r="3088" spans="1:9" x14ac:dyDescent="0.25">
      <c r="A3088">
        <v>3085</v>
      </c>
      <c r="B3088" s="132">
        <f t="shared" si="195"/>
        <v>514</v>
      </c>
      <c r="C3088" s="162">
        <f>IF(B3088&lt;(MAX(USER_INPUT!$J$14:$J$2000)),FINTERP(USER_INPUT!$J$14:$J$2000,USER_INPUT!$K$14:$K$2000,HYDROGRAPH!B3088),0)</f>
        <v>0</v>
      </c>
      <c r="D3088" s="132">
        <f t="shared" si="194"/>
        <v>0</v>
      </c>
      <c r="E3088" s="162">
        <f t="shared" si="196"/>
        <v>0</v>
      </c>
      <c r="F3088" s="162">
        <f t="shared" si="197"/>
        <v>0</v>
      </c>
      <c r="G3088" s="162">
        <f>FINTERP(REFERENCE!$W$17:$W$67,REFERENCE!$V$17:$V$67,HYDROGRAPH!F3088)</f>
        <v>0</v>
      </c>
      <c r="H3088" s="132">
        <f>(F3088-G3088)/2*REFERENCE!$P$19</f>
        <v>0</v>
      </c>
      <c r="I3088">
        <f>(FINTERP('STAGE-STORAGE'!$D$4:$D$54,'STAGE-STORAGE'!$A$4:$A$54,H3088))</f>
        <v>0</v>
      </c>
    </row>
    <row r="3089" spans="1:9" x14ac:dyDescent="0.25">
      <c r="A3089">
        <v>3086</v>
      </c>
      <c r="B3089" s="132">
        <f t="shared" si="195"/>
        <v>514.16666666666663</v>
      </c>
      <c r="C3089" s="162">
        <f>IF(B3089&lt;(MAX(USER_INPUT!$J$14:$J$2000)),FINTERP(USER_INPUT!$J$14:$J$2000,USER_INPUT!$K$14:$K$2000,HYDROGRAPH!B3089),0)</f>
        <v>0</v>
      </c>
      <c r="D3089" s="132">
        <f t="shared" si="194"/>
        <v>0</v>
      </c>
      <c r="E3089" s="162">
        <f t="shared" si="196"/>
        <v>0</v>
      </c>
      <c r="F3089" s="162">
        <f t="shared" si="197"/>
        <v>0</v>
      </c>
      <c r="G3089" s="162">
        <f>FINTERP(REFERENCE!$W$17:$W$67,REFERENCE!$V$17:$V$67,HYDROGRAPH!F3089)</f>
        <v>0</v>
      </c>
      <c r="H3089" s="132">
        <f>(F3089-G3089)/2*REFERENCE!$P$19</f>
        <v>0</v>
      </c>
      <c r="I3089">
        <f>(FINTERP('STAGE-STORAGE'!$D$4:$D$54,'STAGE-STORAGE'!$A$4:$A$54,H3089))</f>
        <v>0</v>
      </c>
    </row>
    <row r="3090" spans="1:9" x14ac:dyDescent="0.25">
      <c r="A3090">
        <v>3087</v>
      </c>
      <c r="B3090" s="132">
        <f t="shared" si="195"/>
        <v>514.33333333333326</v>
      </c>
      <c r="C3090" s="162">
        <f>IF(B3090&lt;(MAX(USER_INPUT!$J$14:$J$2000)),FINTERP(USER_INPUT!$J$14:$J$2000,USER_INPUT!$K$14:$K$2000,HYDROGRAPH!B3090),0)</f>
        <v>0</v>
      </c>
      <c r="D3090" s="132">
        <f t="shared" si="194"/>
        <v>0</v>
      </c>
      <c r="E3090" s="162">
        <f t="shared" si="196"/>
        <v>0</v>
      </c>
      <c r="F3090" s="162">
        <f t="shared" si="197"/>
        <v>0</v>
      </c>
      <c r="G3090" s="162">
        <f>FINTERP(REFERENCE!$W$17:$W$67,REFERENCE!$V$17:$V$67,HYDROGRAPH!F3090)</f>
        <v>0</v>
      </c>
      <c r="H3090" s="132">
        <f>(F3090-G3090)/2*REFERENCE!$P$19</f>
        <v>0</v>
      </c>
      <c r="I3090">
        <f>(FINTERP('STAGE-STORAGE'!$D$4:$D$54,'STAGE-STORAGE'!$A$4:$A$54,H3090))</f>
        <v>0</v>
      </c>
    </row>
    <row r="3091" spans="1:9" x14ac:dyDescent="0.25">
      <c r="A3091">
        <v>3088</v>
      </c>
      <c r="B3091" s="132">
        <f t="shared" si="195"/>
        <v>514.5</v>
      </c>
      <c r="C3091" s="162">
        <f>IF(B3091&lt;(MAX(USER_INPUT!$J$14:$J$2000)),FINTERP(USER_INPUT!$J$14:$J$2000,USER_INPUT!$K$14:$K$2000,HYDROGRAPH!B3091),0)</f>
        <v>0</v>
      </c>
      <c r="D3091" s="132">
        <f t="shared" si="194"/>
        <v>0</v>
      </c>
      <c r="E3091" s="162">
        <f t="shared" si="196"/>
        <v>0</v>
      </c>
      <c r="F3091" s="162">
        <f t="shared" si="197"/>
        <v>0</v>
      </c>
      <c r="G3091" s="162">
        <f>FINTERP(REFERENCE!$W$17:$W$67,REFERENCE!$V$17:$V$67,HYDROGRAPH!F3091)</f>
        <v>0</v>
      </c>
      <c r="H3091" s="132">
        <f>(F3091-G3091)/2*REFERENCE!$P$19</f>
        <v>0</v>
      </c>
      <c r="I3091">
        <f>(FINTERP('STAGE-STORAGE'!$D$4:$D$54,'STAGE-STORAGE'!$A$4:$A$54,H3091))</f>
        <v>0</v>
      </c>
    </row>
    <row r="3092" spans="1:9" x14ac:dyDescent="0.25">
      <c r="A3092">
        <v>3089</v>
      </c>
      <c r="B3092" s="132">
        <f t="shared" si="195"/>
        <v>514.66666666666663</v>
      </c>
      <c r="C3092" s="162">
        <f>IF(B3092&lt;(MAX(USER_INPUT!$J$14:$J$2000)),FINTERP(USER_INPUT!$J$14:$J$2000,USER_INPUT!$K$14:$K$2000,HYDROGRAPH!B3092),0)</f>
        <v>0</v>
      </c>
      <c r="D3092" s="132">
        <f t="shared" si="194"/>
        <v>0</v>
      </c>
      <c r="E3092" s="162">
        <f t="shared" si="196"/>
        <v>0</v>
      </c>
      <c r="F3092" s="162">
        <f t="shared" si="197"/>
        <v>0</v>
      </c>
      <c r="G3092" s="162">
        <f>FINTERP(REFERENCE!$W$17:$W$67,REFERENCE!$V$17:$V$67,HYDROGRAPH!F3092)</f>
        <v>0</v>
      </c>
      <c r="H3092" s="132">
        <f>(F3092-G3092)/2*REFERENCE!$P$19</f>
        <v>0</v>
      </c>
      <c r="I3092">
        <f>(FINTERP('STAGE-STORAGE'!$D$4:$D$54,'STAGE-STORAGE'!$A$4:$A$54,H3092))</f>
        <v>0</v>
      </c>
    </row>
    <row r="3093" spans="1:9" x14ac:dyDescent="0.25">
      <c r="A3093">
        <v>3090</v>
      </c>
      <c r="B3093" s="132">
        <f t="shared" si="195"/>
        <v>514.83333333333326</v>
      </c>
      <c r="C3093" s="162">
        <f>IF(B3093&lt;(MAX(USER_INPUT!$J$14:$J$2000)),FINTERP(USER_INPUT!$J$14:$J$2000,USER_INPUT!$K$14:$K$2000,HYDROGRAPH!B3093),0)</f>
        <v>0</v>
      </c>
      <c r="D3093" s="132">
        <f t="shared" si="194"/>
        <v>0</v>
      </c>
      <c r="E3093" s="162">
        <f t="shared" si="196"/>
        <v>0</v>
      </c>
      <c r="F3093" s="162">
        <f t="shared" si="197"/>
        <v>0</v>
      </c>
      <c r="G3093" s="162">
        <f>FINTERP(REFERENCE!$W$17:$W$67,REFERENCE!$V$17:$V$67,HYDROGRAPH!F3093)</f>
        <v>0</v>
      </c>
      <c r="H3093" s="132">
        <f>(F3093-G3093)/2*REFERENCE!$P$19</f>
        <v>0</v>
      </c>
      <c r="I3093">
        <f>(FINTERP('STAGE-STORAGE'!$D$4:$D$54,'STAGE-STORAGE'!$A$4:$A$54,H3093))</f>
        <v>0</v>
      </c>
    </row>
    <row r="3094" spans="1:9" x14ac:dyDescent="0.25">
      <c r="A3094">
        <v>3091</v>
      </c>
      <c r="B3094" s="132">
        <f t="shared" si="195"/>
        <v>515</v>
      </c>
      <c r="C3094" s="162">
        <f>IF(B3094&lt;(MAX(USER_INPUT!$J$14:$J$2000)),FINTERP(USER_INPUT!$J$14:$J$2000,USER_INPUT!$K$14:$K$2000,HYDROGRAPH!B3094),0)</f>
        <v>0</v>
      </c>
      <c r="D3094" s="132">
        <f t="shared" si="194"/>
        <v>0</v>
      </c>
      <c r="E3094" s="162">
        <f t="shared" si="196"/>
        <v>0</v>
      </c>
      <c r="F3094" s="162">
        <f t="shared" si="197"/>
        <v>0</v>
      </c>
      <c r="G3094" s="162">
        <f>FINTERP(REFERENCE!$W$17:$W$67,REFERENCE!$V$17:$V$67,HYDROGRAPH!F3094)</f>
        <v>0</v>
      </c>
      <c r="H3094" s="132">
        <f>(F3094-G3094)/2*REFERENCE!$P$19</f>
        <v>0</v>
      </c>
      <c r="I3094">
        <f>(FINTERP('STAGE-STORAGE'!$D$4:$D$54,'STAGE-STORAGE'!$A$4:$A$54,H3094))</f>
        <v>0</v>
      </c>
    </row>
    <row r="3095" spans="1:9" x14ac:dyDescent="0.25">
      <c r="A3095">
        <v>3092</v>
      </c>
      <c r="B3095" s="132">
        <f t="shared" si="195"/>
        <v>515.16666666666663</v>
      </c>
      <c r="C3095" s="162">
        <f>IF(B3095&lt;(MAX(USER_INPUT!$J$14:$J$2000)),FINTERP(USER_INPUT!$J$14:$J$2000,USER_INPUT!$K$14:$K$2000,HYDROGRAPH!B3095),0)</f>
        <v>0</v>
      </c>
      <c r="D3095" s="132">
        <f t="shared" si="194"/>
        <v>0</v>
      </c>
      <c r="E3095" s="162">
        <f t="shared" si="196"/>
        <v>0</v>
      </c>
      <c r="F3095" s="162">
        <f t="shared" si="197"/>
        <v>0</v>
      </c>
      <c r="G3095" s="162">
        <f>FINTERP(REFERENCE!$W$17:$W$67,REFERENCE!$V$17:$V$67,HYDROGRAPH!F3095)</f>
        <v>0</v>
      </c>
      <c r="H3095" s="132">
        <f>(F3095-G3095)/2*REFERENCE!$P$19</f>
        <v>0</v>
      </c>
      <c r="I3095">
        <f>(FINTERP('STAGE-STORAGE'!$D$4:$D$54,'STAGE-STORAGE'!$A$4:$A$54,H3095))</f>
        <v>0</v>
      </c>
    </row>
    <row r="3096" spans="1:9" x14ac:dyDescent="0.25">
      <c r="A3096">
        <v>3093</v>
      </c>
      <c r="B3096" s="132">
        <f t="shared" si="195"/>
        <v>515.33333333333326</v>
      </c>
      <c r="C3096" s="162">
        <f>IF(B3096&lt;(MAX(USER_INPUT!$J$14:$J$2000)),FINTERP(USER_INPUT!$J$14:$J$2000,USER_INPUT!$K$14:$K$2000,HYDROGRAPH!B3096),0)</f>
        <v>0</v>
      </c>
      <c r="D3096" s="132">
        <f t="shared" si="194"/>
        <v>0</v>
      </c>
      <c r="E3096" s="162">
        <f t="shared" si="196"/>
        <v>0</v>
      </c>
      <c r="F3096" s="162">
        <f t="shared" si="197"/>
        <v>0</v>
      </c>
      <c r="G3096" s="162">
        <f>FINTERP(REFERENCE!$W$17:$W$67,REFERENCE!$V$17:$V$67,HYDROGRAPH!F3096)</f>
        <v>0</v>
      </c>
      <c r="H3096" s="132">
        <f>(F3096-G3096)/2*REFERENCE!$P$19</f>
        <v>0</v>
      </c>
      <c r="I3096">
        <f>(FINTERP('STAGE-STORAGE'!$D$4:$D$54,'STAGE-STORAGE'!$A$4:$A$54,H3096))</f>
        <v>0</v>
      </c>
    </row>
    <row r="3097" spans="1:9" x14ac:dyDescent="0.25">
      <c r="A3097">
        <v>3094</v>
      </c>
      <c r="B3097" s="132">
        <f t="shared" si="195"/>
        <v>515.5</v>
      </c>
      <c r="C3097" s="162">
        <f>IF(B3097&lt;(MAX(USER_INPUT!$J$14:$J$2000)),FINTERP(USER_INPUT!$J$14:$J$2000,USER_INPUT!$K$14:$K$2000,HYDROGRAPH!B3097),0)</f>
        <v>0</v>
      </c>
      <c r="D3097" s="132">
        <f t="shared" si="194"/>
        <v>0</v>
      </c>
      <c r="E3097" s="162">
        <f t="shared" si="196"/>
        <v>0</v>
      </c>
      <c r="F3097" s="162">
        <f t="shared" si="197"/>
        <v>0</v>
      </c>
      <c r="G3097" s="162">
        <f>FINTERP(REFERENCE!$W$17:$W$67,REFERENCE!$V$17:$V$67,HYDROGRAPH!F3097)</f>
        <v>0</v>
      </c>
      <c r="H3097" s="132">
        <f>(F3097-G3097)/2*REFERENCE!$P$19</f>
        <v>0</v>
      </c>
      <c r="I3097">
        <f>(FINTERP('STAGE-STORAGE'!$D$4:$D$54,'STAGE-STORAGE'!$A$4:$A$54,H3097))</f>
        <v>0</v>
      </c>
    </row>
    <row r="3098" spans="1:9" x14ac:dyDescent="0.25">
      <c r="A3098">
        <v>3095</v>
      </c>
      <c r="B3098" s="132">
        <f t="shared" si="195"/>
        <v>515.66666666666663</v>
      </c>
      <c r="C3098" s="162">
        <f>IF(B3098&lt;(MAX(USER_INPUT!$J$14:$J$2000)),FINTERP(USER_INPUT!$J$14:$J$2000,USER_INPUT!$K$14:$K$2000,HYDROGRAPH!B3098),0)</f>
        <v>0</v>
      </c>
      <c r="D3098" s="132">
        <f t="shared" si="194"/>
        <v>0</v>
      </c>
      <c r="E3098" s="162">
        <f t="shared" si="196"/>
        <v>0</v>
      </c>
      <c r="F3098" s="162">
        <f t="shared" si="197"/>
        <v>0</v>
      </c>
      <c r="G3098" s="162">
        <f>FINTERP(REFERENCE!$W$17:$W$67,REFERENCE!$V$17:$V$67,HYDROGRAPH!F3098)</f>
        <v>0</v>
      </c>
      <c r="H3098" s="132">
        <f>(F3098-G3098)/2*REFERENCE!$P$19</f>
        <v>0</v>
      </c>
      <c r="I3098">
        <f>(FINTERP('STAGE-STORAGE'!$D$4:$D$54,'STAGE-STORAGE'!$A$4:$A$54,H3098))</f>
        <v>0</v>
      </c>
    </row>
    <row r="3099" spans="1:9" x14ac:dyDescent="0.25">
      <c r="A3099">
        <v>3096</v>
      </c>
      <c r="B3099" s="132">
        <f t="shared" si="195"/>
        <v>515.83333333333326</v>
      </c>
      <c r="C3099" s="162">
        <f>IF(B3099&lt;(MAX(USER_INPUT!$J$14:$J$2000)),FINTERP(USER_INPUT!$J$14:$J$2000,USER_INPUT!$K$14:$K$2000,HYDROGRAPH!B3099),0)</f>
        <v>0</v>
      </c>
      <c r="D3099" s="132">
        <f t="shared" si="194"/>
        <v>0</v>
      </c>
      <c r="E3099" s="162">
        <f t="shared" si="196"/>
        <v>0</v>
      </c>
      <c r="F3099" s="162">
        <f t="shared" si="197"/>
        <v>0</v>
      </c>
      <c r="G3099" s="162">
        <f>FINTERP(REFERENCE!$W$17:$W$67,REFERENCE!$V$17:$V$67,HYDROGRAPH!F3099)</f>
        <v>0</v>
      </c>
      <c r="H3099" s="132">
        <f>(F3099-G3099)/2*REFERENCE!$P$19</f>
        <v>0</v>
      </c>
      <c r="I3099">
        <f>(FINTERP('STAGE-STORAGE'!$D$4:$D$54,'STAGE-STORAGE'!$A$4:$A$54,H3099))</f>
        <v>0</v>
      </c>
    </row>
    <row r="3100" spans="1:9" x14ac:dyDescent="0.25">
      <c r="A3100">
        <v>3097</v>
      </c>
      <c r="B3100" s="132">
        <f t="shared" si="195"/>
        <v>516</v>
      </c>
      <c r="C3100" s="162">
        <f>IF(B3100&lt;(MAX(USER_INPUT!$J$14:$J$2000)),FINTERP(USER_INPUT!$J$14:$J$2000,USER_INPUT!$K$14:$K$2000,HYDROGRAPH!B3100),0)</f>
        <v>0</v>
      </c>
      <c r="D3100" s="132">
        <f t="shared" si="194"/>
        <v>0</v>
      </c>
      <c r="E3100" s="162">
        <f t="shared" si="196"/>
        <v>0</v>
      </c>
      <c r="F3100" s="162">
        <f t="shared" si="197"/>
        <v>0</v>
      </c>
      <c r="G3100" s="162">
        <f>FINTERP(REFERENCE!$W$17:$W$67,REFERENCE!$V$17:$V$67,HYDROGRAPH!F3100)</f>
        <v>0</v>
      </c>
      <c r="H3100" s="132">
        <f>(F3100-G3100)/2*REFERENCE!$P$19</f>
        <v>0</v>
      </c>
      <c r="I3100">
        <f>(FINTERP('STAGE-STORAGE'!$D$4:$D$54,'STAGE-STORAGE'!$A$4:$A$54,H3100))</f>
        <v>0</v>
      </c>
    </row>
    <row r="3101" spans="1:9" x14ac:dyDescent="0.25">
      <c r="A3101">
        <v>3098</v>
      </c>
      <c r="B3101" s="132">
        <f t="shared" si="195"/>
        <v>516.16666666666663</v>
      </c>
      <c r="C3101" s="162">
        <f>IF(B3101&lt;(MAX(USER_INPUT!$J$14:$J$2000)),FINTERP(USER_INPUT!$J$14:$J$2000,USER_INPUT!$K$14:$K$2000,HYDROGRAPH!B3101),0)</f>
        <v>0</v>
      </c>
      <c r="D3101" s="132">
        <f t="shared" si="194"/>
        <v>0</v>
      </c>
      <c r="E3101" s="162">
        <f t="shared" si="196"/>
        <v>0</v>
      </c>
      <c r="F3101" s="162">
        <f t="shared" si="197"/>
        <v>0</v>
      </c>
      <c r="G3101" s="162">
        <f>FINTERP(REFERENCE!$W$17:$W$67,REFERENCE!$V$17:$V$67,HYDROGRAPH!F3101)</f>
        <v>0</v>
      </c>
      <c r="H3101" s="132">
        <f>(F3101-G3101)/2*REFERENCE!$P$19</f>
        <v>0</v>
      </c>
      <c r="I3101">
        <f>(FINTERP('STAGE-STORAGE'!$D$4:$D$54,'STAGE-STORAGE'!$A$4:$A$54,H3101))</f>
        <v>0</v>
      </c>
    </row>
    <row r="3102" spans="1:9" x14ac:dyDescent="0.25">
      <c r="A3102">
        <v>3099</v>
      </c>
      <c r="B3102" s="132">
        <f t="shared" si="195"/>
        <v>516.33333333333326</v>
      </c>
      <c r="C3102" s="162">
        <f>IF(B3102&lt;(MAX(USER_INPUT!$J$14:$J$2000)),FINTERP(USER_INPUT!$J$14:$J$2000,USER_INPUT!$K$14:$K$2000,HYDROGRAPH!B3102),0)</f>
        <v>0</v>
      </c>
      <c r="D3102" s="132">
        <f t="shared" si="194"/>
        <v>0</v>
      </c>
      <c r="E3102" s="162">
        <f t="shared" si="196"/>
        <v>0</v>
      </c>
      <c r="F3102" s="162">
        <f t="shared" si="197"/>
        <v>0</v>
      </c>
      <c r="G3102" s="162">
        <f>FINTERP(REFERENCE!$W$17:$W$67,REFERENCE!$V$17:$V$67,HYDROGRAPH!F3102)</f>
        <v>0</v>
      </c>
      <c r="H3102" s="132">
        <f>(F3102-G3102)/2*REFERENCE!$P$19</f>
        <v>0</v>
      </c>
      <c r="I3102">
        <f>(FINTERP('STAGE-STORAGE'!$D$4:$D$54,'STAGE-STORAGE'!$A$4:$A$54,H3102))</f>
        <v>0</v>
      </c>
    </row>
    <row r="3103" spans="1:9" x14ac:dyDescent="0.25">
      <c r="A3103">
        <v>3100</v>
      </c>
      <c r="B3103" s="132">
        <f t="shared" si="195"/>
        <v>516.5</v>
      </c>
      <c r="C3103" s="162">
        <f>IF(B3103&lt;(MAX(USER_INPUT!$J$14:$J$2000)),FINTERP(USER_INPUT!$J$14:$J$2000,USER_INPUT!$K$14:$K$2000,HYDROGRAPH!B3103),0)</f>
        <v>0</v>
      </c>
      <c r="D3103" s="132">
        <f t="shared" si="194"/>
        <v>0</v>
      </c>
      <c r="E3103" s="162">
        <f t="shared" si="196"/>
        <v>0</v>
      </c>
      <c r="F3103" s="162">
        <f t="shared" si="197"/>
        <v>0</v>
      </c>
      <c r="G3103" s="162">
        <f>FINTERP(REFERENCE!$W$17:$W$67,REFERENCE!$V$17:$V$67,HYDROGRAPH!F3103)</f>
        <v>0</v>
      </c>
      <c r="H3103" s="132">
        <f>(F3103-G3103)/2*REFERENCE!$P$19</f>
        <v>0</v>
      </c>
      <c r="I3103">
        <f>(FINTERP('STAGE-STORAGE'!$D$4:$D$54,'STAGE-STORAGE'!$A$4:$A$54,H3103))</f>
        <v>0</v>
      </c>
    </row>
    <row r="3104" spans="1:9" x14ac:dyDescent="0.25">
      <c r="A3104">
        <v>3101</v>
      </c>
      <c r="B3104" s="132">
        <f t="shared" si="195"/>
        <v>516.66666666666663</v>
      </c>
      <c r="C3104" s="162">
        <f>IF(B3104&lt;(MAX(USER_INPUT!$J$14:$J$2000)),FINTERP(USER_INPUT!$J$14:$J$2000,USER_INPUT!$K$14:$K$2000,HYDROGRAPH!B3104),0)</f>
        <v>0</v>
      </c>
      <c r="D3104" s="132">
        <f t="shared" si="194"/>
        <v>0</v>
      </c>
      <c r="E3104" s="162">
        <f t="shared" si="196"/>
        <v>0</v>
      </c>
      <c r="F3104" s="162">
        <f t="shared" si="197"/>
        <v>0</v>
      </c>
      <c r="G3104" s="162">
        <f>FINTERP(REFERENCE!$W$17:$W$67,REFERENCE!$V$17:$V$67,HYDROGRAPH!F3104)</f>
        <v>0</v>
      </c>
      <c r="H3104" s="132">
        <f>(F3104-G3104)/2*REFERENCE!$P$19</f>
        <v>0</v>
      </c>
      <c r="I3104">
        <f>(FINTERP('STAGE-STORAGE'!$D$4:$D$54,'STAGE-STORAGE'!$A$4:$A$54,H3104))</f>
        <v>0</v>
      </c>
    </row>
    <row r="3105" spans="1:9" x14ac:dyDescent="0.25">
      <c r="A3105">
        <v>3102</v>
      </c>
      <c r="B3105" s="132">
        <f t="shared" si="195"/>
        <v>516.83333333333326</v>
      </c>
      <c r="C3105" s="162">
        <f>IF(B3105&lt;(MAX(USER_INPUT!$J$14:$J$2000)),FINTERP(USER_INPUT!$J$14:$J$2000,USER_INPUT!$K$14:$K$2000,HYDROGRAPH!B3105),0)</f>
        <v>0</v>
      </c>
      <c r="D3105" s="132">
        <f t="shared" si="194"/>
        <v>0</v>
      </c>
      <c r="E3105" s="162">
        <f t="shared" si="196"/>
        <v>0</v>
      </c>
      <c r="F3105" s="162">
        <f t="shared" si="197"/>
        <v>0</v>
      </c>
      <c r="G3105" s="162">
        <f>FINTERP(REFERENCE!$W$17:$W$67,REFERENCE!$V$17:$V$67,HYDROGRAPH!F3105)</f>
        <v>0</v>
      </c>
      <c r="H3105" s="132">
        <f>(F3105-G3105)/2*REFERENCE!$P$19</f>
        <v>0</v>
      </c>
      <c r="I3105">
        <f>(FINTERP('STAGE-STORAGE'!$D$4:$D$54,'STAGE-STORAGE'!$A$4:$A$54,H3105))</f>
        <v>0</v>
      </c>
    </row>
    <row r="3106" spans="1:9" x14ac:dyDescent="0.25">
      <c r="A3106">
        <v>3103</v>
      </c>
      <c r="B3106" s="132">
        <f t="shared" si="195"/>
        <v>517</v>
      </c>
      <c r="C3106" s="162">
        <f>IF(B3106&lt;(MAX(USER_INPUT!$J$14:$J$2000)),FINTERP(USER_INPUT!$J$14:$J$2000,USER_INPUT!$K$14:$K$2000,HYDROGRAPH!B3106),0)</f>
        <v>0</v>
      </c>
      <c r="D3106" s="132">
        <f t="shared" si="194"/>
        <v>0</v>
      </c>
      <c r="E3106" s="162">
        <f t="shared" si="196"/>
        <v>0</v>
      </c>
      <c r="F3106" s="162">
        <f t="shared" si="197"/>
        <v>0</v>
      </c>
      <c r="G3106" s="162">
        <f>FINTERP(REFERENCE!$W$17:$W$67,REFERENCE!$V$17:$V$67,HYDROGRAPH!F3106)</f>
        <v>0</v>
      </c>
      <c r="H3106" s="132">
        <f>(F3106-G3106)/2*REFERENCE!$P$19</f>
        <v>0</v>
      </c>
      <c r="I3106">
        <f>(FINTERP('STAGE-STORAGE'!$D$4:$D$54,'STAGE-STORAGE'!$A$4:$A$54,H3106))</f>
        <v>0</v>
      </c>
    </row>
    <row r="3107" spans="1:9" x14ac:dyDescent="0.25">
      <c r="A3107">
        <v>3104</v>
      </c>
      <c r="B3107" s="132">
        <f t="shared" si="195"/>
        <v>517.16666666666663</v>
      </c>
      <c r="C3107" s="162">
        <f>IF(B3107&lt;(MAX(USER_INPUT!$J$14:$J$2000)),FINTERP(USER_INPUT!$J$14:$J$2000,USER_INPUT!$K$14:$K$2000,HYDROGRAPH!B3107),0)</f>
        <v>0</v>
      </c>
      <c r="D3107" s="132">
        <f t="shared" si="194"/>
        <v>0</v>
      </c>
      <c r="E3107" s="162">
        <f t="shared" si="196"/>
        <v>0</v>
      </c>
      <c r="F3107" s="162">
        <f t="shared" si="197"/>
        <v>0</v>
      </c>
      <c r="G3107" s="162">
        <f>FINTERP(REFERENCE!$W$17:$W$67,REFERENCE!$V$17:$V$67,HYDROGRAPH!F3107)</f>
        <v>0</v>
      </c>
      <c r="H3107" s="132">
        <f>(F3107-G3107)/2*REFERENCE!$P$19</f>
        <v>0</v>
      </c>
      <c r="I3107">
        <f>(FINTERP('STAGE-STORAGE'!$D$4:$D$54,'STAGE-STORAGE'!$A$4:$A$54,H3107))</f>
        <v>0</v>
      </c>
    </row>
    <row r="3108" spans="1:9" x14ac:dyDescent="0.25">
      <c r="A3108">
        <v>3105</v>
      </c>
      <c r="B3108" s="132">
        <f t="shared" si="195"/>
        <v>517.33333333333326</v>
      </c>
      <c r="C3108" s="162">
        <f>IF(B3108&lt;(MAX(USER_INPUT!$J$14:$J$2000)),FINTERP(USER_INPUT!$J$14:$J$2000,USER_INPUT!$K$14:$K$2000,HYDROGRAPH!B3108),0)</f>
        <v>0</v>
      </c>
      <c r="D3108" s="132">
        <f t="shared" si="194"/>
        <v>0</v>
      </c>
      <c r="E3108" s="162">
        <f t="shared" si="196"/>
        <v>0</v>
      </c>
      <c r="F3108" s="162">
        <f t="shared" si="197"/>
        <v>0</v>
      </c>
      <c r="G3108" s="162">
        <f>FINTERP(REFERENCE!$W$17:$W$67,REFERENCE!$V$17:$V$67,HYDROGRAPH!F3108)</f>
        <v>0</v>
      </c>
      <c r="H3108" s="132">
        <f>(F3108-G3108)/2*REFERENCE!$P$19</f>
        <v>0</v>
      </c>
      <c r="I3108">
        <f>(FINTERP('STAGE-STORAGE'!$D$4:$D$54,'STAGE-STORAGE'!$A$4:$A$54,H3108))</f>
        <v>0</v>
      </c>
    </row>
    <row r="3109" spans="1:9" x14ac:dyDescent="0.25">
      <c r="A3109">
        <v>3106</v>
      </c>
      <c r="B3109" s="132">
        <f t="shared" si="195"/>
        <v>517.5</v>
      </c>
      <c r="C3109" s="162">
        <f>IF(B3109&lt;(MAX(USER_INPUT!$J$14:$J$2000)),FINTERP(USER_INPUT!$J$14:$J$2000,USER_INPUT!$K$14:$K$2000,HYDROGRAPH!B3109),0)</f>
        <v>0</v>
      </c>
      <c r="D3109" s="132">
        <f t="shared" si="194"/>
        <v>0</v>
      </c>
      <c r="E3109" s="162">
        <f t="shared" si="196"/>
        <v>0</v>
      </c>
      <c r="F3109" s="162">
        <f t="shared" si="197"/>
        <v>0</v>
      </c>
      <c r="G3109" s="162">
        <f>FINTERP(REFERENCE!$W$17:$W$67,REFERENCE!$V$17:$V$67,HYDROGRAPH!F3109)</f>
        <v>0</v>
      </c>
      <c r="H3109" s="132">
        <f>(F3109-G3109)/2*REFERENCE!$P$19</f>
        <v>0</v>
      </c>
      <c r="I3109">
        <f>(FINTERP('STAGE-STORAGE'!$D$4:$D$54,'STAGE-STORAGE'!$A$4:$A$54,H3109))</f>
        <v>0</v>
      </c>
    </row>
    <row r="3110" spans="1:9" x14ac:dyDescent="0.25">
      <c r="A3110">
        <v>3107</v>
      </c>
      <c r="B3110" s="132">
        <f t="shared" si="195"/>
        <v>517.66666666666663</v>
      </c>
      <c r="C3110" s="162">
        <f>IF(B3110&lt;(MAX(USER_INPUT!$J$14:$J$2000)),FINTERP(USER_INPUT!$J$14:$J$2000,USER_INPUT!$K$14:$K$2000,HYDROGRAPH!B3110),0)</f>
        <v>0</v>
      </c>
      <c r="D3110" s="132">
        <f t="shared" si="194"/>
        <v>0</v>
      </c>
      <c r="E3110" s="162">
        <f t="shared" si="196"/>
        <v>0</v>
      </c>
      <c r="F3110" s="162">
        <f t="shared" si="197"/>
        <v>0</v>
      </c>
      <c r="G3110" s="162">
        <f>FINTERP(REFERENCE!$W$17:$W$67,REFERENCE!$V$17:$V$67,HYDROGRAPH!F3110)</f>
        <v>0</v>
      </c>
      <c r="H3110" s="132">
        <f>(F3110-G3110)/2*REFERENCE!$P$19</f>
        <v>0</v>
      </c>
      <c r="I3110">
        <f>(FINTERP('STAGE-STORAGE'!$D$4:$D$54,'STAGE-STORAGE'!$A$4:$A$54,H3110))</f>
        <v>0</v>
      </c>
    </row>
    <row r="3111" spans="1:9" x14ac:dyDescent="0.25">
      <c r="A3111">
        <v>3108</v>
      </c>
      <c r="B3111" s="132">
        <f t="shared" si="195"/>
        <v>517.83333333333326</v>
      </c>
      <c r="C3111" s="162">
        <f>IF(B3111&lt;(MAX(USER_INPUT!$J$14:$J$2000)),FINTERP(USER_INPUT!$J$14:$J$2000,USER_INPUT!$K$14:$K$2000,HYDROGRAPH!B3111),0)</f>
        <v>0</v>
      </c>
      <c r="D3111" s="132">
        <f t="shared" si="194"/>
        <v>0</v>
      </c>
      <c r="E3111" s="162">
        <f t="shared" si="196"/>
        <v>0</v>
      </c>
      <c r="F3111" s="162">
        <f t="shared" si="197"/>
        <v>0</v>
      </c>
      <c r="G3111" s="162">
        <f>FINTERP(REFERENCE!$W$17:$W$67,REFERENCE!$V$17:$V$67,HYDROGRAPH!F3111)</f>
        <v>0</v>
      </c>
      <c r="H3111" s="132">
        <f>(F3111-G3111)/2*REFERENCE!$P$19</f>
        <v>0</v>
      </c>
      <c r="I3111">
        <f>(FINTERP('STAGE-STORAGE'!$D$4:$D$54,'STAGE-STORAGE'!$A$4:$A$54,H3111))</f>
        <v>0</v>
      </c>
    </row>
    <row r="3112" spans="1:9" x14ac:dyDescent="0.25">
      <c r="A3112">
        <v>3109</v>
      </c>
      <c r="B3112" s="132">
        <f t="shared" si="195"/>
        <v>518</v>
      </c>
      <c r="C3112" s="162">
        <f>IF(B3112&lt;(MAX(USER_INPUT!$J$14:$J$2000)),FINTERP(USER_INPUT!$J$14:$J$2000,USER_INPUT!$K$14:$K$2000,HYDROGRAPH!B3112),0)</f>
        <v>0</v>
      </c>
      <c r="D3112" s="132">
        <f t="shared" si="194"/>
        <v>0</v>
      </c>
      <c r="E3112" s="162">
        <f t="shared" si="196"/>
        <v>0</v>
      </c>
      <c r="F3112" s="162">
        <f t="shared" si="197"/>
        <v>0</v>
      </c>
      <c r="G3112" s="162">
        <f>FINTERP(REFERENCE!$W$17:$W$67,REFERENCE!$V$17:$V$67,HYDROGRAPH!F3112)</f>
        <v>0</v>
      </c>
      <c r="H3112" s="132">
        <f>(F3112-G3112)/2*REFERENCE!$P$19</f>
        <v>0</v>
      </c>
      <c r="I3112">
        <f>(FINTERP('STAGE-STORAGE'!$D$4:$D$54,'STAGE-STORAGE'!$A$4:$A$54,H3112))</f>
        <v>0</v>
      </c>
    </row>
    <row r="3113" spans="1:9" x14ac:dyDescent="0.25">
      <c r="A3113">
        <v>3110</v>
      </c>
      <c r="B3113" s="132">
        <f t="shared" si="195"/>
        <v>518.16666666666663</v>
      </c>
      <c r="C3113" s="162">
        <f>IF(B3113&lt;(MAX(USER_INPUT!$J$14:$J$2000)),FINTERP(USER_INPUT!$J$14:$J$2000,USER_INPUT!$K$14:$K$2000,HYDROGRAPH!B3113),0)</f>
        <v>0</v>
      </c>
      <c r="D3113" s="132">
        <f t="shared" si="194"/>
        <v>0</v>
      </c>
      <c r="E3113" s="162">
        <f t="shared" si="196"/>
        <v>0</v>
      </c>
      <c r="F3113" s="162">
        <f t="shared" si="197"/>
        <v>0</v>
      </c>
      <c r="G3113" s="162">
        <f>FINTERP(REFERENCE!$W$17:$W$67,REFERENCE!$V$17:$V$67,HYDROGRAPH!F3113)</f>
        <v>0</v>
      </c>
      <c r="H3113" s="132">
        <f>(F3113-G3113)/2*REFERENCE!$P$19</f>
        <v>0</v>
      </c>
      <c r="I3113">
        <f>(FINTERP('STAGE-STORAGE'!$D$4:$D$54,'STAGE-STORAGE'!$A$4:$A$54,H3113))</f>
        <v>0</v>
      </c>
    </row>
    <row r="3114" spans="1:9" x14ac:dyDescent="0.25">
      <c r="A3114">
        <v>3111</v>
      </c>
      <c r="B3114" s="132">
        <f t="shared" si="195"/>
        <v>518.33333333333326</v>
      </c>
      <c r="C3114" s="162">
        <f>IF(B3114&lt;(MAX(USER_INPUT!$J$14:$J$2000)),FINTERP(USER_INPUT!$J$14:$J$2000,USER_INPUT!$K$14:$K$2000,HYDROGRAPH!B3114),0)</f>
        <v>0</v>
      </c>
      <c r="D3114" s="132">
        <f t="shared" si="194"/>
        <v>0</v>
      </c>
      <c r="E3114" s="162">
        <f t="shared" si="196"/>
        <v>0</v>
      </c>
      <c r="F3114" s="162">
        <f t="shared" si="197"/>
        <v>0</v>
      </c>
      <c r="G3114" s="162">
        <f>FINTERP(REFERENCE!$W$17:$W$67,REFERENCE!$V$17:$V$67,HYDROGRAPH!F3114)</f>
        <v>0</v>
      </c>
      <c r="H3114" s="132">
        <f>(F3114-G3114)/2*REFERENCE!$P$19</f>
        <v>0</v>
      </c>
      <c r="I3114">
        <f>(FINTERP('STAGE-STORAGE'!$D$4:$D$54,'STAGE-STORAGE'!$A$4:$A$54,H3114))</f>
        <v>0</v>
      </c>
    </row>
    <row r="3115" spans="1:9" x14ac:dyDescent="0.25">
      <c r="A3115">
        <v>3112</v>
      </c>
      <c r="B3115" s="132">
        <f t="shared" si="195"/>
        <v>518.5</v>
      </c>
      <c r="C3115" s="162">
        <f>IF(B3115&lt;(MAX(USER_INPUT!$J$14:$J$2000)),FINTERP(USER_INPUT!$J$14:$J$2000,USER_INPUT!$K$14:$K$2000,HYDROGRAPH!B3115),0)</f>
        <v>0</v>
      </c>
      <c r="D3115" s="132">
        <f t="shared" si="194"/>
        <v>0</v>
      </c>
      <c r="E3115" s="162">
        <f t="shared" si="196"/>
        <v>0</v>
      </c>
      <c r="F3115" s="162">
        <f t="shared" si="197"/>
        <v>0</v>
      </c>
      <c r="G3115" s="162">
        <f>FINTERP(REFERENCE!$W$17:$W$67,REFERENCE!$V$17:$V$67,HYDROGRAPH!F3115)</f>
        <v>0</v>
      </c>
      <c r="H3115" s="132">
        <f>(F3115-G3115)/2*REFERENCE!$P$19</f>
        <v>0</v>
      </c>
      <c r="I3115">
        <f>(FINTERP('STAGE-STORAGE'!$D$4:$D$54,'STAGE-STORAGE'!$A$4:$A$54,H3115))</f>
        <v>0</v>
      </c>
    </row>
    <row r="3116" spans="1:9" x14ac:dyDescent="0.25">
      <c r="A3116">
        <v>3113</v>
      </c>
      <c r="B3116" s="132">
        <f t="shared" si="195"/>
        <v>518.66666666666663</v>
      </c>
      <c r="C3116" s="162">
        <f>IF(B3116&lt;(MAX(USER_INPUT!$J$14:$J$2000)),FINTERP(USER_INPUT!$J$14:$J$2000,USER_INPUT!$K$14:$K$2000,HYDROGRAPH!B3116),0)</f>
        <v>0</v>
      </c>
      <c r="D3116" s="132">
        <f t="shared" si="194"/>
        <v>0</v>
      </c>
      <c r="E3116" s="162">
        <f t="shared" si="196"/>
        <v>0</v>
      </c>
      <c r="F3116" s="162">
        <f t="shared" si="197"/>
        <v>0</v>
      </c>
      <c r="G3116" s="162">
        <f>FINTERP(REFERENCE!$W$17:$W$67,REFERENCE!$V$17:$V$67,HYDROGRAPH!F3116)</f>
        <v>0</v>
      </c>
      <c r="H3116" s="132">
        <f>(F3116-G3116)/2*REFERENCE!$P$19</f>
        <v>0</v>
      </c>
      <c r="I3116">
        <f>(FINTERP('STAGE-STORAGE'!$D$4:$D$54,'STAGE-STORAGE'!$A$4:$A$54,H3116))</f>
        <v>0</v>
      </c>
    </row>
    <row r="3117" spans="1:9" x14ac:dyDescent="0.25">
      <c r="A3117">
        <v>3114</v>
      </c>
      <c r="B3117" s="132">
        <f t="shared" si="195"/>
        <v>518.83333333333326</v>
      </c>
      <c r="C3117" s="162">
        <f>IF(B3117&lt;(MAX(USER_INPUT!$J$14:$J$2000)),FINTERP(USER_INPUT!$J$14:$J$2000,USER_INPUT!$K$14:$K$2000,HYDROGRAPH!B3117),0)</f>
        <v>0</v>
      </c>
      <c r="D3117" s="132">
        <f t="shared" si="194"/>
        <v>0</v>
      </c>
      <c r="E3117" s="162">
        <f t="shared" si="196"/>
        <v>0</v>
      </c>
      <c r="F3117" s="162">
        <f t="shared" si="197"/>
        <v>0</v>
      </c>
      <c r="G3117" s="162">
        <f>FINTERP(REFERENCE!$W$17:$W$67,REFERENCE!$V$17:$V$67,HYDROGRAPH!F3117)</f>
        <v>0</v>
      </c>
      <c r="H3117" s="132">
        <f>(F3117-G3117)/2*REFERENCE!$P$19</f>
        <v>0</v>
      </c>
      <c r="I3117">
        <f>(FINTERP('STAGE-STORAGE'!$D$4:$D$54,'STAGE-STORAGE'!$A$4:$A$54,H3117))</f>
        <v>0</v>
      </c>
    </row>
    <row r="3118" spans="1:9" x14ac:dyDescent="0.25">
      <c r="A3118">
        <v>3115</v>
      </c>
      <c r="B3118" s="132">
        <f t="shared" si="195"/>
        <v>519</v>
      </c>
      <c r="C3118" s="162">
        <f>IF(B3118&lt;(MAX(USER_INPUT!$J$14:$J$2000)),FINTERP(USER_INPUT!$J$14:$J$2000,USER_INPUT!$K$14:$K$2000,HYDROGRAPH!B3118),0)</f>
        <v>0</v>
      </c>
      <c r="D3118" s="132">
        <f t="shared" si="194"/>
        <v>0</v>
      </c>
      <c r="E3118" s="162">
        <f t="shared" si="196"/>
        <v>0</v>
      </c>
      <c r="F3118" s="162">
        <f t="shared" si="197"/>
        <v>0</v>
      </c>
      <c r="G3118" s="162">
        <f>FINTERP(REFERENCE!$W$17:$W$67,REFERENCE!$V$17:$V$67,HYDROGRAPH!F3118)</f>
        <v>0</v>
      </c>
      <c r="H3118" s="132">
        <f>(F3118-G3118)/2*REFERENCE!$P$19</f>
        <v>0</v>
      </c>
      <c r="I3118">
        <f>(FINTERP('STAGE-STORAGE'!$D$4:$D$54,'STAGE-STORAGE'!$A$4:$A$54,H3118))</f>
        <v>0</v>
      </c>
    </row>
    <row r="3119" spans="1:9" x14ac:dyDescent="0.25">
      <c r="A3119">
        <v>3116</v>
      </c>
      <c r="B3119" s="132">
        <f t="shared" si="195"/>
        <v>519.16666666666663</v>
      </c>
      <c r="C3119" s="162">
        <f>IF(B3119&lt;(MAX(USER_INPUT!$J$14:$J$2000)),FINTERP(USER_INPUT!$J$14:$J$2000,USER_INPUT!$K$14:$K$2000,HYDROGRAPH!B3119),0)</f>
        <v>0</v>
      </c>
      <c r="D3119" s="132">
        <f t="shared" si="194"/>
        <v>0</v>
      </c>
      <c r="E3119" s="162">
        <f t="shared" si="196"/>
        <v>0</v>
      </c>
      <c r="F3119" s="162">
        <f t="shared" si="197"/>
        <v>0</v>
      </c>
      <c r="G3119" s="162">
        <f>FINTERP(REFERENCE!$W$17:$W$67,REFERENCE!$V$17:$V$67,HYDROGRAPH!F3119)</f>
        <v>0</v>
      </c>
      <c r="H3119" s="132">
        <f>(F3119-G3119)/2*REFERENCE!$P$19</f>
        <v>0</v>
      </c>
      <c r="I3119">
        <f>(FINTERP('STAGE-STORAGE'!$D$4:$D$54,'STAGE-STORAGE'!$A$4:$A$54,H3119))</f>
        <v>0</v>
      </c>
    </row>
    <row r="3120" spans="1:9" x14ac:dyDescent="0.25">
      <c r="A3120">
        <v>3117</v>
      </c>
      <c r="B3120" s="132">
        <f t="shared" si="195"/>
        <v>519.33333333333326</v>
      </c>
      <c r="C3120" s="162">
        <f>IF(B3120&lt;(MAX(USER_INPUT!$J$14:$J$2000)),FINTERP(USER_INPUT!$J$14:$J$2000,USER_INPUT!$K$14:$K$2000,HYDROGRAPH!B3120),0)</f>
        <v>0</v>
      </c>
      <c r="D3120" s="132">
        <f t="shared" si="194"/>
        <v>0</v>
      </c>
      <c r="E3120" s="162">
        <f t="shared" si="196"/>
        <v>0</v>
      </c>
      <c r="F3120" s="162">
        <f t="shared" si="197"/>
        <v>0</v>
      </c>
      <c r="G3120" s="162">
        <f>FINTERP(REFERENCE!$W$17:$W$67,REFERENCE!$V$17:$V$67,HYDROGRAPH!F3120)</f>
        <v>0</v>
      </c>
      <c r="H3120" s="132">
        <f>(F3120-G3120)/2*REFERENCE!$P$19</f>
        <v>0</v>
      </c>
      <c r="I3120">
        <f>(FINTERP('STAGE-STORAGE'!$D$4:$D$54,'STAGE-STORAGE'!$A$4:$A$54,H3120))</f>
        <v>0</v>
      </c>
    </row>
    <row r="3121" spans="1:9" x14ac:dyDescent="0.25">
      <c r="A3121">
        <v>3118</v>
      </c>
      <c r="B3121" s="132">
        <f t="shared" si="195"/>
        <v>519.5</v>
      </c>
      <c r="C3121" s="162">
        <f>IF(B3121&lt;(MAX(USER_INPUT!$J$14:$J$2000)),FINTERP(USER_INPUT!$J$14:$J$2000,USER_INPUT!$K$14:$K$2000,HYDROGRAPH!B3121),0)</f>
        <v>0</v>
      </c>
      <c r="D3121" s="132">
        <f t="shared" si="194"/>
        <v>0</v>
      </c>
      <c r="E3121" s="162">
        <f t="shared" si="196"/>
        <v>0</v>
      </c>
      <c r="F3121" s="162">
        <f t="shared" si="197"/>
        <v>0</v>
      </c>
      <c r="G3121" s="162">
        <f>FINTERP(REFERENCE!$W$17:$W$67,REFERENCE!$V$17:$V$67,HYDROGRAPH!F3121)</f>
        <v>0</v>
      </c>
      <c r="H3121" s="132">
        <f>(F3121-G3121)/2*REFERENCE!$P$19</f>
        <v>0</v>
      </c>
      <c r="I3121">
        <f>(FINTERP('STAGE-STORAGE'!$D$4:$D$54,'STAGE-STORAGE'!$A$4:$A$54,H3121))</f>
        <v>0</v>
      </c>
    </row>
    <row r="3122" spans="1:9" x14ac:dyDescent="0.25">
      <c r="A3122">
        <v>3119</v>
      </c>
      <c r="B3122" s="132">
        <f t="shared" si="195"/>
        <v>519.66666666666663</v>
      </c>
      <c r="C3122" s="162">
        <f>IF(B3122&lt;(MAX(USER_INPUT!$J$14:$J$2000)),FINTERP(USER_INPUT!$J$14:$J$2000,USER_INPUT!$K$14:$K$2000,HYDROGRAPH!B3122),0)</f>
        <v>0</v>
      </c>
      <c r="D3122" s="132">
        <f t="shared" si="194"/>
        <v>0</v>
      </c>
      <c r="E3122" s="162">
        <f t="shared" si="196"/>
        <v>0</v>
      </c>
      <c r="F3122" s="162">
        <f t="shared" si="197"/>
        <v>0</v>
      </c>
      <c r="G3122" s="162">
        <f>FINTERP(REFERENCE!$W$17:$W$67,REFERENCE!$V$17:$V$67,HYDROGRAPH!F3122)</f>
        <v>0</v>
      </c>
      <c r="H3122" s="132">
        <f>(F3122-G3122)/2*REFERENCE!$P$19</f>
        <v>0</v>
      </c>
      <c r="I3122">
        <f>(FINTERP('STAGE-STORAGE'!$D$4:$D$54,'STAGE-STORAGE'!$A$4:$A$54,H3122))</f>
        <v>0</v>
      </c>
    </row>
    <row r="3123" spans="1:9" x14ac:dyDescent="0.25">
      <c r="A3123">
        <v>3120</v>
      </c>
      <c r="B3123" s="132">
        <f t="shared" si="195"/>
        <v>519.83333333333326</v>
      </c>
      <c r="C3123" s="162">
        <f>IF(B3123&lt;(MAX(USER_INPUT!$J$14:$J$2000)),FINTERP(USER_INPUT!$J$14:$J$2000,USER_INPUT!$K$14:$K$2000,HYDROGRAPH!B3123),0)</f>
        <v>0</v>
      </c>
      <c r="D3123" s="132">
        <f t="shared" si="194"/>
        <v>0</v>
      </c>
      <c r="E3123" s="162">
        <f t="shared" si="196"/>
        <v>0</v>
      </c>
      <c r="F3123" s="162">
        <f t="shared" si="197"/>
        <v>0</v>
      </c>
      <c r="G3123" s="162">
        <f>FINTERP(REFERENCE!$W$17:$W$67,REFERENCE!$V$17:$V$67,HYDROGRAPH!F3123)</f>
        <v>0</v>
      </c>
      <c r="H3123" s="132">
        <f>(F3123-G3123)/2*REFERENCE!$P$19</f>
        <v>0</v>
      </c>
      <c r="I3123">
        <f>(FINTERP('STAGE-STORAGE'!$D$4:$D$54,'STAGE-STORAGE'!$A$4:$A$54,H3123))</f>
        <v>0</v>
      </c>
    </row>
    <row r="3124" spans="1:9" x14ac:dyDescent="0.25">
      <c r="A3124">
        <v>3121</v>
      </c>
      <c r="B3124" s="132">
        <f t="shared" si="195"/>
        <v>520</v>
      </c>
      <c r="C3124" s="162">
        <f>IF(B3124&lt;(MAX(USER_INPUT!$J$14:$J$2000)),FINTERP(USER_INPUT!$J$14:$J$2000,USER_INPUT!$K$14:$K$2000,HYDROGRAPH!B3124),0)</f>
        <v>0</v>
      </c>
      <c r="D3124" s="132">
        <f t="shared" si="194"/>
        <v>0</v>
      </c>
      <c r="E3124" s="162">
        <f t="shared" si="196"/>
        <v>0</v>
      </c>
      <c r="F3124" s="162">
        <f t="shared" si="197"/>
        <v>0</v>
      </c>
      <c r="G3124" s="162">
        <f>FINTERP(REFERENCE!$W$17:$W$67,REFERENCE!$V$17:$V$67,HYDROGRAPH!F3124)</f>
        <v>0</v>
      </c>
      <c r="H3124" s="132">
        <f>(F3124-G3124)/2*REFERENCE!$P$19</f>
        <v>0</v>
      </c>
      <c r="I3124">
        <f>(FINTERP('STAGE-STORAGE'!$D$4:$D$54,'STAGE-STORAGE'!$A$4:$A$54,H3124))</f>
        <v>0</v>
      </c>
    </row>
    <row r="3125" spans="1:9" x14ac:dyDescent="0.25">
      <c r="A3125">
        <v>3122</v>
      </c>
      <c r="B3125" s="132">
        <f t="shared" si="195"/>
        <v>520.16666666666663</v>
      </c>
      <c r="C3125" s="162">
        <f>IF(B3125&lt;(MAX(USER_INPUT!$J$14:$J$2000)),FINTERP(USER_INPUT!$J$14:$J$2000,USER_INPUT!$K$14:$K$2000,HYDROGRAPH!B3125),0)</f>
        <v>0</v>
      </c>
      <c r="D3125" s="132">
        <f t="shared" si="194"/>
        <v>0</v>
      </c>
      <c r="E3125" s="162">
        <f t="shared" si="196"/>
        <v>0</v>
      </c>
      <c r="F3125" s="162">
        <f t="shared" si="197"/>
        <v>0</v>
      </c>
      <c r="G3125" s="162">
        <f>FINTERP(REFERENCE!$W$17:$W$67,REFERENCE!$V$17:$V$67,HYDROGRAPH!F3125)</f>
        <v>0</v>
      </c>
      <c r="H3125" s="132">
        <f>(F3125-G3125)/2*REFERENCE!$P$19</f>
        <v>0</v>
      </c>
      <c r="I3125">
        <f>(FINTERP('STAGE-STORAGE'!$D$4:$D$54,'STAGE-STORAGE'!$A$4:$A$54,H3125))</f>
        <v>0</v>
      </c>
    </row>
    <row r="3126" spans="1:9" x14ac:dyDescent="0.25">
      <c r="A3126">
        <v>3123</v>
      </c>
      <c r="B3126" s="132">
        <f t="shared" si="195"/>
        <v>520.33333333333326</v>
      </c>
      <c r="C3126" s="162">
        <f>IF(B3126&lt;(MAX(USER_INPUT!$J$14:$J$2000)),FINTERP(USER_INPUT!$J$14:$J$2000,USER_INPUT!$K$14:$K$2000,HYDROGRAPH!B3126),0)</f>
        <v>0</v>
      </c>
      <c r="D3126" s="132">
        <f t="shared" si="194"/>
        <v>0</v>
      </c>
      <c r="E3126" s="162">
        <f t="shared" si="196"/>
        <v>0</v>
      </c>
      <c r="F3126" s="162">
        <f t="shared" si="197"/>
        <v>0</v>
      </c>
      <c r="G3126" s="162">
        <f>FINTERP(REFERENCE!$W$17:$W$67,REFERENCE!$V$17:$V$67,HYDROGRAPH!F3126)</f>
        <v>0</v>
      </c>
      <c r="H3126" s="132">
        <f>(F3126-G3126)/2*REFERENCE!$P$19</f>
        <v>0</v>
      </c>
      <c r="I3126">
        <f>(FINTERP('STAGE-STORAGE'!$D$4:$D$54,'STAGE-STORAGE'!$A$4:$A$54,H3126))</f>
        <v>0</v>
      </c>
    </row>
    <row r="3127" spans="1:9" x14ac:dyDescent="0.25">
      <c r="A3127">
        <v>3124</v>
      </c>
      <c r="B3127" s="132">
        <f t="shared" si="195"/>
        <v>520.5</v>
      </c>
      <c r="C3127" s="162">
        <f>IF(B3127&lt;(MAX(USER_INPUT!$J$14:$J$2000)),FINTERP(USER_INPUT!$J$14:$J$2000,USER_INPUT!$K$14:$K$2000,HYDROGRAPH!B3127),0)</f>
        <v>0</v>
      </c>
      <c r="D3127" s="132">
        <f t="shared" si="194"/>
        <v>0</v>
      </c>
      <c r="E3127" s="162">
        <f t="shared" si="196"/>
        <v>0</v>
      </c>
      <c r="F3127" s="162">
        <f t="shared" si="197"/>
        <v>0</v>
      </c>
      <c r="G3127" s="162">
        <f>FINTERP(REFERENCE!$W$17:$W$67,REFERENCE!$V$17:$V$67,HYDROGRAPH!F3127)</f>
        <v>0</v>
      </c>
      <c r="H3127" s="132">
        <f>(F3127-G3127)/2*REFERENCE!$P$19</f>
        <v>0</v>
      </c>
      <c r="I3127">
        <f>(FINTERP('STAGE-STORAGE'!$D$4:$D$54,'STAGE-STORAGE'!$A$4:$A$54,H3127))</f>
        <v>0</v>
      </c>
    </row>
    <row r="3128" spans="1:9" x14ac:dyDescent="0.25">
      <c r="A3128">
        <v>3125</v>
      </c>
      <c r="B3128" s="132">
        <f t="shared" si="195"/>
        <v>520.66666666666663</v>
      </c>
      <c r="C3128" s="162">
        <f>IF(B3128&lt;(MAX(USER_INPUT!$J$14:$J$2000)),FINTERP(USER_INPUT!$J$14:$J$2000,USER_INPUT!$K$14:$K$2000,HYDROGRAPH!B3128),0)</f>
        <v>0</v>
      </c>
      <c r="D3128" s="132">
        <f t="shared" si="194"/>
        <v>0</v>
      </c>
      <c r="E3128" s="162">
        <f t="shared" si="196"/>
        <v>0</v>
      </c>
      <c r="F3128" s="162">
        <f t="shared" si="197"/>
        <v>0</v>
      </c>
      <c r="G3128" s="162">
        <f>FINTERP(REFERENCE!$W$17:$W$67,REFERENCE!$V$17:$V$67,HYDROGRAPH!F3128)</f>
        <v>0</v>
      </c>
      <c r="H3128" s="132">
        <f>(F3128-G3128)/2*REFERENCE!$P$19</f>
        <v>0</v>
      </c>
      <c r="I3128">
        <f>(FINTERP('STAGE-STORAGE'!$D$4:$D$54,'STAGE-STORAGE'!$A$4:$A$54,H3128))</f>
        <v>0</v>
      </c>
    </row>
    <row r="3129" spans="1:9" x14ac:dyDescent="0.25">
      <c r="A3129">
        <v>3126</v>
      </c>
      <c r="B3129" s="132">
        <f t="shared" si="195"/>
        <v>520.83333333333326</v>
      </c>
      <c r="C3129" s="162">
        <f>IF(B3129&lt;(MAX(USER_INPUT!$J$14:$J$2000)),FINTERP(USER_INPUT!$J$14:$J$2000,USER_INPUT!$K$14:$K$2000,HYDROGRAPH!B3129),0)</f>
        <v>0</v>
      </c>
      <c r="D3129" s="132">
        <f t="shared" si="194"/>
        <v>0</v>
      </c>
      <c r="E3129" s="162">
        <f t="shared" si="196"/>
        <v>0</v>
      </c>
      <c r="F3129" s="162">
        <f t="shared" si="197"/>
        <v>0</v>
      </c>
      <c r="G3129" s="162">
        <f>FINTERP(REFERENCE!$W$17:$W$67,REFERENCE!$V$17:$V$67,HYDROGRAPH!F3129)</f>
        <v>0</v>
      </c>
      <c r="H3129" s="132">
        <f>(F3129-G3129)/2*REFERENCE!$P$19</f>
        <v>0</v>
      </c>
      <c r="I3129">
        <f>(FINTERP('STAGE-STORAGE'!$D$4:$D$54,'STAGE-STORAGE'!$A$4:$A$54,H3129))</f>
        <v>0</v>
      </c>
    </row>
    <row r="3130" spans="1:9" x14ac:dyDescent="0.25">
      <c r="A3130">
        <v>3127</v>
      </c>
      <c r="B3130" s="132">
        <f t="shared" si="195"/>
        <v>521</v>
      </c>
      <c r="C3130" s="162">
        <f>IF(B3130&lt;(MAX(USER_INPUT!$J$14:$J$2000)),FINTERP(USER_INPUT!$J$14:$J$2000,USER_INPUT!$K$14:$K$2000,HYDROGRAPH!B3130),0)</f>
        <v>0</v>
      </c>
      <c r="D3130" s="132">
        <f t="shared" si="194"/>
        <v>0</v>
      </c>
      <c r="E3130" s="162">
        <f t="shared" si="196"/>
        <v>0</v>
      </c>
      <c r="F3130" s="162">
        <f t="shared" si="197"/>
        <v>0</v>
      </c>
      <c r="G3130" s="162">
        <f>FINTERP(REFERENCE!$W$17:$W$67,REFERENCE!$V$17:$V$67,HYDROGRAPH!F3130)</f>
        <v>0</v>
      </c>
      <c r="H3130" s="132">
        <f>(F3130-G3130)/2*REFERENCE!$P$19</f>
        <v>0</v>
      </c>
      <c r="I3130">
        <f>(FINTERP('STAGE-STORAGE'!$D$4:$D$54,'STAGE-STORAGE'!$A$4:$A$54,H3130))</f>
        <v>0</v>
      </c>
    </row>
    <row r="3131" spans="1:9" x14ac:dyDescent="0.25">
      <c r="A3131">
        <v>3128</v>
      </c>
      <c r="B3131" s="132">
        <f t="shared" si="195"/>
        <v>521.16666666666663</v>
      </c>
      <c r="C3131" s="162">
        <f>IF(B3131&lt;(MAX(USER_INPUT!$J$14:$J$2000)),FINTERP(USER_INPUT!$J$14:$J$2000,USER_INPUT!$K$14:$K$2000,HYDROGRAPH!B3131),0)</f>
        <v>0</v>
      </c>
      <c r="D3131" s="132">
        <f t="shared" si="194"/>
        <v>0</v>
      </c>
      <c r="E3131" s="162">
        <f t="shared" si="196"/>
        <v>0</v>
      </c>
      <c r="F3131" s="162">
        <f t="shared" si="197"/>
        <v>0</v>
      </c>
      <c r="G3131" s="162">
        <f>FINTERP(REFERENCE!$W$17:$W$67,REFERENCE!$V$17:$V$67,HYDROGRAPH!F3131)</f>
        <v>0</v>
      </c>
      <c r="H3131" s="132">
        <f>(F3131-G3131)/2*REFERENCE!$P$19</f>
        <v>0</v>
      </c>
      <c r="I3131">
        <f>(FINTERP('STAGE-STORAGE'!$D$4:$D$54,'STAGE-STORAGE'!$A$4:$A$54,H3131))</f>
        <v>0</v>
      </c>
    </row>
    <row r="3132" spans="1:9" x14ac:dyDescent="0.25">
      <c r="A3132">
        <v>3129</v>
      </c>
      <c r="B3132" s="132">
        <f t="shared" si="195"/>
        <v>521.33333333333326</v>
      </c>
      <c r="C3132" s="162">
        <f>IF(B3132&lt;(MAX(USER_INPUT!$J$14:$J$2000)),FINTERP(USER_INPUT!$J$14:$J$2000,USER_INPUT!$K$14:$K$2000,HYDROGRAPH!B3132),0)</f>
        <v>0</v>
      </c>
      <c r="D3132" s="132">
        <f t="shared" si="194"/>
        <v>0</v>
      </c>
      <c r="E3132" s="162">
        <f t="shared" si="196"/>
        <v>0</v>
      </c>
      <c r="F3132" s="162">
        <f t="shared" si="197"/>
        <v>0</v>
      </c>
      <c r="G3132" s="162">
        <f>FINTERP(REFERENCE!$W$17:$W$67,REFERENCE!$V$17:$V$67,HYDROGRAPH!F3132)</f>
        <v>0</v>
      </c>
      <c r="H3132" s="132">
        <f>(F3132-G3132)/2*REFERENCE!$P$19</f>
        <v>0</v>
      </c>
      <c r="I3132">
        <f>(FINTERP('STAGE-STORAGE'!$D$4:$D$54,'STAGE-STORAGE'!$A$4:$A$54,H3132))</f>
        <v>0</v>
      </c>
    </row>
    <row r="3133" spans="1:9" x14ac:dyDescent="0.25">
      <c r="A3133">
        <v>3130</v>
      </c>
      <c r="B3133" s="132">
        <f t="shared" si="195"/>
        <v>521.5</v>
      </c>
      <c r="C3133" s="162">
        <f>IF(B3133&lt;(MAX(USER_INPUT!$J$14:$J$2000)),FINTERP(USER_INPUT!$J$14:$J$2000,USER_INPUT!$K$14:$K$2000,HYDROGRAPH!B3133),0)</f>
        <v>0</v>
      </c>
      <c r="D3133" s="132">
        <f t="shared" si="194"/>
        <v>0</v>
      </c>
      <c r="E3133" s="162">
        <f t="shared" si="196"/>
        <v>0</v>
      </c>
      <c r="F3133" s="162">
        <f t="shared" si="197"/>
        <v>0</v>
      </c>
      <c r="G3133" s="162">
        <f>FINTERP(REFERENCE!$W$17:$W$67,REFERENCE!$V$17:$V$67,HYDROGRAPH!F3133)</f>
        <v>0</v>
      </c>
      <c r="H3133" s="132">
        <f>(F3133-G3133)/2*REFERENCE!$P$19</f>
        <v>0</v>
      </c>
      <c r="I3133">
        <f>(FINTERP('STAGE-STORAGE'!$D$4:$D$54,'STAGE-STORAGE'!$A$4:$A$54,H3133))</f>
        <v>0</v>
      </c>
    </row>
    <row r="3134" spans="1:9" x14ac:dyDescent="0.25">
      <c r="A3134">
        <v>3131</v>
      </c>
      <c r="B3134" s="132">
        <f t="shared" si="195"/>
        <v>521.66666666666663</v>
      </c>
      <c r="C3134" s="162">
        <f>IF(B3134&lt;(MAX(USER_INPUT!$J$14:$J$2000)),FINTERP(USER_INPUT!$J$14:$J$2000,USER_INPUT!$K$14:$K$2000,HYDROGRAPH!B3134),0)</f>
        <v>0</v>
      </c>
      <c r="D3134" s="132">
        <f t="shared" si="194"/>
        <v>0</v>
      </c>
      <c r="E3134" s="162">
        <f t="shared" si="196"/>
        <v>0</v>
      </c>
      <c r="F3134" s="162">
        <f t="shared" si="197"/>
        <v>0</v>
      </c>
      <c r="G3134" s="162">
        <f>FINTERP(REFERENCE!$W$17:$W$67,REFERENCE!$V$17:$V$67,HYDROGRAPH!F3134)</f>
        <v>0</v>
      </c>
      <c r="H3134" s="132">
        <f>(F3134-G3134)/2*REFERENCE!$P$19</f>
        <v>0</v>
      </c>
      <c r="I3134">
        <f>(FINTERP('STAGE-STORAGE'!$D$4:$D$54,'STAGE-STORAGE'!$A$4:$A$54,H3134))</f>
        <v>0</v>
      </c>
    </row>
    <row r="3135" spans="1:9" x14ac:dyDescent="0.25">
      <c r="A3135">
        <v>3132</v>
      </c>
      <c r="B3135" s="132">
        <f t="shared" si="195"/>
        <v>521.83333333333326</v>
      </c>
      <c r="C3135" s="162">
        <f>IF(B3135&lt;(MAX(USER_INPUT!$J$14:$J$2000)),FINTERP(USER_INPUT!$J$14:$J$2000,USER_INPUT!$K$14:$K$2000,HYDROGRAPH!B3135),0)</f>
        <v>0</v>
      </c>
      <c r="D3135" s="132">
        <f t="shared" si="194"/>
        <v>0</v>
      </c>
      <c r="E3135" s="162">
        <f t="shared" si="196"/>
        <v>0</v>
      </c>
      <c r="F3135" s="162">
        <f t="shared" si="197"/>
        <v>0</v>
      </c>
      <c r="G3135" s="162">
        <f>FINTERP(REFERENCE!$W$17:$W$67,REFERENCE!$V$17:$V$67,HYDROGRAPH!F3135)</f>
        <v>0</v>
      </c>
      <c r="H3135" s="132">
        <f>(F3135-G3135)/2*REFERENCE!$P$19</f>
        <v>0</v>
      </c>
      <c r="I3135">
        <f>(FINTERP('STAGE-STORAGE'!$D$4:$D$54,'STAGE-STORAGE'!$A$4:$A$54,H3135))</f>
        <v>0</v>
      </c>
    </row>
    <row r="3136" spans="1:9" x14ac:dyDescent="0.25">
      <c r="A3136">
        <v>3133</v>
      </c>
      <c r="B3136" s="132">
        <f t="shared" si="195"/>
        <v>522</v>
      </c>
      <c r="C3136" s="162">
        <f>IF(B3136&lt;(MAX(USER_INPUT!$J$14:$J$2000)),FINTERP(USER_INPUT!$J$14:$J$2000,USER_INPUT!$K$14:$K$2000,HYDROGRAPH!B3136),0)</f>
        <v>0</v>
      </c>
      <c r="D3136" s="132">
        <f t="shared" si="194"/>
        <v>0</v>
      </c>
      <c r="E3136" s="162">
        <f t="shared" si="196"/>
        <v>0</v>
      </c>
      <c r="F3136" s="162">
        <f t="shared" si="197"/>
        <v>0</v>
      </c>
      <c r="G3136" s="162">
        <f>FINTERP(REFERENCE!$W$17:$W$67,REFERENCE!$V$17:$V$67,HYDROGRAPH!F3136)</f>
        <v>0</v>
      </c>
      <c r="H3136" s="132">
        <f>(F3136-G3136)/2*REFERENCE!$P$19</f>
        <v>0</v>
      </c>
      <c r="I3136">
        <f>(FINTERP('STAGE-STORAGE'!$D$4:$D$54,'STAGE-STORAGE'!$A$4:$A$54,H3136))</f>
        <v>0</v>
      </c>
    </row>
    <row r="3137" spans="1:9" x14ac:dyDescent="0.25">
      <c r="A3137">
        <v>3134</v>
      </c>
      <c r="B3137" s="132">
        <f t="shared" si="195"/>
        <v>522.16666666666663</v>
      </c>
      <c r="C3137" s="162">
        <f>IF(B3137&lt;(MAX(USER_INPUT!$J$14:$J$2000)),FINTERP(USER_INPUT!$J$14:$J$2000,USER_INPUT!$K$14:$K$2000,HYDROGRAPH!B3137),0)</f>
        <v>0</v>
      </c>
      <c r="D3137" s="132">
        <f t="shared" si="194"/>
        <v>0</v>
      </c>
      <c r="E3137" s="162">
        <f t="shared" si="196"/>
        <v>0</v>
      </c>
      <c r="F3137" s="162">
        <f t="shared" si="197"/>
        <v>0</v>
      </c>
      <c r="G3137" s="162">
        <f>FINTERP(REFERENCE!$W$17:$W$67,REFERENCE!$V$17:$V$67,HYDROGRAPH!F3137)</f>
        <v>0</v>
      </c>
      <c r="H3137" s="132">
        <f>(F3137-G3137)/2*REFERENCE!$P$19</f>
        <v>0</v>
      </c>
      <c r="I3137">
        <f>(FINTERP('STAGE-STORAGE'!$D$4:$D$54,'STAGE-STORAGE'!$A$4:$A$54,H3137))</f>
        <v>0</v>
      </c>
    </row>
    <row r="3138" spans="1:9" x14ac:dyDescent="0.25">
      <c r="A3138">
        <v>3135</v>
      </c>
      <c r="B3138" s="132">
        <f t="shared" si="195"/>
        <v>522.33333333333326</v>
      </c>
      <c r="C3138" s="162">
        <f>IF(B3138&lt;(MAX(USER_INPUT!$J$14:$J$2000)),FINTERP(USER_INPUT!$J$14:$J$2000,USER_INPUT!$K$14:$K$2000,HYDROGRAPH!B3138),0)</f>
        <v>0</v>
      </c>
      <c r="D3138" s="132">
        <f t="shared" si="194"/>
        <v>0</v>
      </c>
      <c r="E3138" s="162">
        <f t="shared" si="196"/>
        <v>0</v>
      </c>
      <c r="F3138" s="162">
        <f t="shared" si="197"/>
        <v>0</v>
      </c>
      <c r="G3138" s="162">
        <f>FINTERP(REFERENCE!$W$17:$W$67,REFERENCE!$V$17:$V$67,HYDROGRAPH!F3138)</f>
        <v>0</v>
      </c>
      <c r="H3138" s="132">
        <f>(F3138-G3138)/2*REFERENCE!$P$19</f>
        <v>0</v>
      </c>
      <c r="I3138">
        <f>(FINTERP('STAGE-STORAGE'!$D$4:$D$54,'STAGE-STORAGE'!$A$4:$A$54,H3138))</f>
        <v>0</v>
      </c>
    </row>
    <row r="3139" spans="1:9" x14ac:dyDescent="0.25">
      <c r="A3139">
        <v>3136</v>
      </c>
      <c r="B3139" s="132">
        <f t="shared" si="195"/>
        <v>522.5</v>
      </c>
      <c r="C3139" s="162">
        <f>IF(B3139&lt;(MAX(USER_INPUT!$J$14:$J$2000)),FINTERP(USER_INPUT!$J$14:$J$2000,USER_INPUT!$K$14:$K$2000,HYDROGRAPH!B3139),0)</f>
        <v>0</v>
      </c>
      <c r="D3139" s="132">
        <f t="shared" si="194"/>
        <v>0</v>
      </c>
      <c r="E3139" s="162">
        <f t="shared" si="196"/>
        <v>0</v>
      </c>
      <c r="F3139" s="162">
        <f t="shared" si="197"/>
        <v>0</v>
      </c>
      <c r="G3139" s="162">
        <f>FINTERP(REFERENCE!$W$17:$W$67,REFERENCE!$V$17:$V$67,HYDROGRAPH!F3139)</f>
        <v>0</v>
      </c>
      <c r="H3139" s="132">
        <f>(F3139-G3139)/2*REFERENCE!$P$19</f>
        <v>0</v>
      </c>
      <c r="I3139">
        <f>(FINTERP('STAGE-STORAGE'!$D$4:$D$54,'STAGE-STORAGE'!$A$4:$A$54,H3139))</f>
        <v>0</v>
      </c>
    </row>
    <row r="3140" spans="1:9" x14ac:dyDescent="0.25">
      <c r="A3140">
        <v>3137</v>
      </c>
      <c r="B3140" s="132">
        <f t="shared" si="195"/>
        <v>522.66666666666663</v>
      </c>
      <c r="C3140" s="162">
        <f>IF(B3140&lt;(MAX(USER_INPUT!$J$14:$J$2000)),FINTERP(USER_INPUT!$J$14:$J$2000,USER_INPUT!$K$14:$K$2000,HYDROGRAPH!B3140),0)</f>
        <v>0</v>
      </c>
      <c r="D3140" s="132">
        <f t="shared" si="194"/>
        <v>0</v>
      </c>
      <c r="E3140" s="162">
        <f t="shared" si="196"/>
        <v>0</v>
      </c>
      <c r="F3140" s="162">
        <f t="shared" si="197"/>
        <v>0</v>
      </c>
      <c r="G3140" s="162">
        <f>FINTERP(REFERENCE!$W$17:$W$67,REFERENCE!$V$17:$V$67,HYDROGRAPH!F3140)</f>
        <v>0</v>
      </c>
      <c r="H3140" s="132">
        <f>(F3140-G3140)/2*REFERENCE!$P$19</f>
        <v>0</v>
      </c>
      <c r="I3140">
        <f>(FINTERP('STAGE-STORAGE'!$D$4:$D$54,'STAGE-STORAGE'!$A$4:$A$54,H3140))</f>
        <v>0</v>
      </c>
    </row>
    <row r="3141" spans="1:9" x14ac:dyDescent="0.25">
      <c r="A3141">
        <v>3138</v>
      </c>
      <c r="B3141" s="132">
        <f t="shared" si="195"/>
        <v>522.83333333333326</v>
      </c>
      <c r="C3141" s="162">
        <f>IF(B3141&lt;(MAX(USER_INPUT!$J$14:$J$2000)),FINTERP(USER_INPUT!$J$14:$J$2000,USER_INPUT!$K$14:$K$2000,HYDROGRAPH!B3141),0)</f>
        <v>0</v>
      </c>
      <c r="D3141" s="132">
        <f t="shared" ref="D3141:D3204" si="198">C3141+C3142</f>
        <v>0</v>
      </c>
      <c r="E3141" s="162">
        <f t="shared" si="196"/>
        <v>0</v>
      </c>
      <c r="F3141" s="162">
        <f t="shared" si="197"/>
        <v>0</v>
      </c>
      <c r="G3141" s="162">
        <f>FINTERP(REFERENCE!$W$17:$W$67,REFERENCE!$V$17:$V$67,HYDROGRAPH!F3141)</f>
        <v>0</v>
      </c>
      <c r="H3141" s="132">
        <f>(F3141-G3141)/2*REFERENCE!$P$19</f>
        <v>0</v>
      </c>
      <c r="I3141">
        <f>(FINTERP('STAGE-STORAGE'!$D$4:$D$54,'STAGE-STORAGE'!$A$4:$A$54,H3141))</f>
        <v>0</v>
      </c>
    </row>
    <row r="3142" spans="1:9" x14ac:dyDescent="0.25">
      <c r="A3142">
        <v>3139</v>
      </c>
      <c r="B3142" s="132">
        <f t="shared" si="195"/>
        <v>523</v>
      </c>
      <c r="C3142" s="162">
        <f>IF(B3142&lt;(MAX(USER_INPUT!$J$14:$J$2000)),FINTERP(USER_INPUT!$J$14:$J$2000,USER_INPUT!$K$14:$K$2000,HYDROGRAPH!B3142),0)</f>
        <v>0</v>
      </c>
      <c r="D3142" s="132">
        <f t="shared" si="198"/>
        <v>0</v>
      </c>
      <c r="E3142" s="162">
        <f t="shared" si="196"/>
        <v>0</v>
      </c>
      <c r="F3142" s="162">
        <f t="shared" si="197"/>
        <v>0</v>
      </c>
      <c r="G3142" s="162">
        <f>FINTERP(REFERENCE!$W$17:$W$67,REFERENCE!$V$17:$V$67,HYDROGRAPH!F3142)</f>
        <v>0</v>
      </c>
      <c r="H3142" s="132">
        <f>(F3142-G3142)/2*REFERENCE!$P$19</f>
        <v>0</v>
      </c>
      <c r="I3142">
        <f>(FINTERP('STAGE-STORAGE'!$D$4:$D$54,'STAGE-STORAGE'!$A$4:$A$54,H3142))</f>
        <v>0</v>
      </c>
    </row>
    <row r="3143" spans="1:9" x14ac:dyDescent="0.25">
      <c r="A3143">
        <v>3140</v>
      </c>
      <c r="B3143" s="132">
        <f t="shared" ref="B3143:B3206" si="199">$B$5*A3142</f>
        <v>523.16666666666663</v>
      </c>
      <c r="C3143" s="162">
        <f>IF(B3143&lt;(MAX(USER_INPUT!$J$14:$J$2000)),FINTERP(USER_INPUT!$J$14:$J$2000,USER_INPUT!$K$14:$K$2000,HYDROGRAPH!B3143),0)</f>
        <v>0</v>
      </c>
      <c r="D3143" s="132">
        <f t="shared" si="198"/>
        <v>0</v>
      </c>
      <c r="E3143" s="162">
        <f t="shared" si="196"/>
        <v>0</v>
      </c>
      <c r="F3143" s="162">
        <f t="shared" si="197"/>
        <v>0</v>
      </c>
      <c r="G3143" s="162">
        <f>FINTERP(REFERENCE!$W$17:$W$67,REFERENCE!$V$17:$V$67,HYDROGRAPH!F3143)</f>
        <v>0</v>
      </c>
      <c r="H3143" s="132">
        <f>(F3143-G3143)/2*REFERENCE!$P$19</f>
        <v>0</v>
      </c>
      <c r="I3143">
        <f>(FINTERP('STAGE-STORAGE'!$D$4:$D$54,'STAGE-STORAGE'!$A$4:$A$54,H3143))</f>
        <v>0</v>
      </c>
    </row>
    <row r="3144" spans="1:9" x14ac:dyDescent="0.25">
      <c r="A3144">
        <v>3141</v>
      </c>
      <c r="B3144" s="132">
        <f t="shared" si="199"/>
        <v>523.33333333333326</v>
      </c>
      <c r="C3144" s="162">
        <f>IF(B3144&lt;(MAX(USER_INPUT!$J$14:$J$2000)),FINTERP(USER_INPUT!$J$14:$J$2000,USER_INPUT!$K$14:$K$2000,HYDROGRAPH!B3144),0)</f>
        <v>0</v>
      </c>
      <c r="D3144" s="132">
        <f t="shared" si="198"/>
        <v>0</v>
      </c>
      <c r="E3144" s="162">
        <f t="shared" si="196"/>
        <v>0</v>
      </c>
      <c r="F3144" s="162">
        <f t="shared" si="197"/>
        <v>0</v>
      </c>
      <c r="G3144" s="162">
        <f>FINTERP(REFERENCE!$W$17:$W$67,REFERENCE!$V$17:$V$67,HYDROGRAPH!F3144)</f>
        <v>0</v>
      </c>
      <c r="H3144" s="132">
        <f>(F3144-G3144)/2*REFERENCE!$P$19</f>
        <v>0</v>
      </c>
      <c r="I3144">
        <f>(FINTERP('STAGE-STORAGE'!$D$4:$D$54,'STAGE-STORAGE'!$A$4:$A$54,H3144))</f>
        <v>0</v>
      </c>
    </row>
    <row r="3145" spans="1:9" x14ac:dyDescent="0.25">
      <c r="A3145">
        <v>3142</v>
      </c>
      <c r="B3145" s="132">
        <f t="shared" si="199"/>
        <v>523.5</v>
      </c>
      <c r="C3145" s="162">
        <f>IF(B3145&lt;(MAX(USER_INPUT!$J$14:$J$2000)),FINTERP(USER_INPUT!$J$14:$J$2000,USER_INPUT!$K$14:$K$2000,HYDROGRAPH!B3145),0)</f>
        <v>0</v>
      </c>
      <c r="D3145" s="132">
        <f t="shared" si="198"/>
        <v>0</v>
      </c>
      <c r="E3145" s="162">
        <f t="shared" ref="E3145:E3208" si="200">F3144-(2*G3144)</f>
        <v>0</v>
      </c>
      <c r="F3145" s="162">
        <f t="shared" ref="F3145:F3208" si="201">D3145+E3145</f>
        <v>0</v>
      </c>
      <c r="G3145" s="162">
        <f>FINTERP(REFERENCE!$W$17:$W$67,REFERENCE!$V$17:$V$67,HYDROGRAPH!F3145)</f>
        <v>0</v>
      </c>
      <c r="H3145" s="132">
        <f>(F3145-G3145)/2*REFERENCE!$P$19</f>
        <v>0</v>
      </c>
      <c r="I3145">
        <f>(FINTERP('STAGE-STORAGE'!$D$4:$D$54,'STAGE-STORAGE'!$A$4:$A$54,H3145))</f>
        <v>0</v>
      </c>
    </row>
    <row r="3146" spans="1:9" x14ac:dyDescent="0.25">
      <c r="A3146">
        <v>3143</v>
      </c>
      <c r="B3146" s="132">
        <f t="shared" si="199"/>
        <v>523.66666666666663</v>
      </c>
      <c r="C3146" s="162">
        <f>IF(B3146&lt;(MAX(USER_INPUT!$J$14:$J$2000)),FINTERP(USER_INPUT!$J$14:$J$2000,USER_INPUT!$K$14:$K$2000,HYDROGRAPH!B3146),0)</f>
        <v>0</v>
      </c>
      <c r="D3146" s="132">
        <f t="shared" si="198"/>
        <v>0</v>
      </c>
      <c r="E3146" s="162">
        <f t="shared" si="200"/>
        <v>0</v>
      </c>
      <c r="F3146" s="162">
        <f t="shared" si="201"/>
        <v>0</v>
      </c>
      <c r="G3146" s="162">
        <f>FINTERP(REFERENCE!$W$17:$W$67,REFERENCE!$V$17:$V$67,HYDROGRAPH!F3146)</f>
        <v>0</v>
      </c>
      <c r="H3146" s="132">
        <f>(F3146-G3146)/2*REFERENCE!$P$19</f>
        <v>0</v>
      </c>
      <c r="I3146">
        <f>(FINTERP('STAGE-STORAGE'!$D$4:$D$54,'STAGE-STORAGE'!$A$4:$A$54,H3146))</f>
        <v>0</v>
      </c>
    </row>
    <row r="3147" spans="1:9" x14ac:dyDescent="0.25">
      <c r="A3147">
        <v>3144</v>
      </c>
      <c r="B3147" s="132">
        <f t="shared" si="199"/>
        <v>523.83333333333326</v>
      </c>
      <c r="C3147" s="162">
        <f>IF(B3147&lt;(MAX(USER_INPUT!$J$14:$J$2000)),FINTERP(USER_INPUT!$J$14:$J$2000,USER_INPUT!$K$14:$K$2000,HYDROGRAPH!B3147),0)</f>
        <v>0</v>
      </c>
      <c r="D3147" s="132">
        <f t="shared" si="198"/>
        <v>0</v>
      </c>
      <c r="E3147" s="162">
        <f t="shared" si="200"/>
        <v>0</v>
      </c>
      <c r="F3147" s="162">
        <f t="shared" si="201"/>
        <v>0</v>
      </c>
      <c r="G3147" s="162">
        <f>FINTERP(REFERENCE!$W$17:$W$67,REFERENCE!$V$17:$V$67,HYDROGRAPH!F3147)</f>
        <v>0</v>
      </c>
      <c r="H3147" s="132">
        <f>(F3147-G3147)/2*REFERENCE!$P$19</f>
        <v>0</v>
      </c>
      <c r="I3147">
        <f>(FINTERP('STAGE-STORAGE'!$D$4:$D$54,'STAGE-STORAGE'!$A$4:$A$54,H3147))</f>
        <v>0</v>
      </c>
    </row>
    <row r="3148" spans="1:9" x14ac:dyDescent="0.25">
      <c r="A3148">
        <v>3145</v>
      </c>
      <c r="B3148" s="132">
        <f t="shared" si="199"/>
        <v>524</v>
      </c>
      <c r="C3148" s="162">
        <f>IF(B3148&lt;(MAX(USER_INPUT!$J$14:$J$2000)),FINTERP(USER_INPUT!$J$14:$J$2000,USER_INPUT!$K$14:$K$2000,HYDROGRAPH!B3148),0)</f>
        <v>0</v>
      </c>
      <c r="D3148" s="132">
        <f t="shared" si="198"/>
        <v>0</v>
      </c>
      <c r="E3148" s="162">
        <f t="shared" si="200"/>
        <v>0</v>
      </c>
      <c r="F3148" s="162">
        <f t="shared" si="201"/>
        <v>0</v>
      </c>
      <c r="G3148" s="162">
        <f>FINTERP(REFERENCE!$W$17:$W$67,REFERENCE!$V$17:$V$67,HYDROGRAPH!F3148)</f>
        <v>0</v>
      </c>
      <c r="H3148" s="132">
        <f>(F3148-G3148)/2*REFERENCE!$P$19</f>
        <v>0</v>
      </c>
      <c r="I3148">
        <f>(FINTERP('STAGE-STORAGE'!$D$4:$D$54,'STAGE-STORAGE'!$A$4:$A$54,H3148))</f>
        <v>0</v>
      </c>
    </row>
    <row r="3149" spans="1:9" x14ac:dyDescent="0.25">
      <c r="A3149">
        <v>3146</v>
      </c>
      <c r="B3149" s="132">
        <f t="shared" si="199"/>
        <v>524.16666666666663</v>
      </c>
      <c r="C3149" s="162">
        <f>IF(B3149&lt;(MAX(USER_INPUT!$J$14:$J$2000)),FINTERP(USER_INPUT!$J$14:$J$2000,USER_INPUT!$K$14:$K$2000,HYDROGRAPH!B3149),0)</f>
        <v>0</v>
      </c>
      <c r="D3149" s="132">
        <f t="shared" si="198"/>
        <v>0</v>
      </c>
      <c r="E3149" s="162">
        <f t="shared" si="200"/>
        <v>0</v>
      </c>
      <c r="F3149" s="162">
        <f t="shared" si="201"/>
        <v>0</v>
      </c>
      <c r="G3149" s="162">
        <f>FINTERP(REFERENCE!$W$17:$W$67,REFERENCE!$V$17:$V$67,HYDROGRAPH!F3149)</f>
        <v>0</v>
      </c>
      <c r="H3149" s="132">
        <f>(F3149-G3149)/2*REFERENCE!$P$19</f>
        <v>0</v>
      </c>
      <c r="I3149">
        <f>(FINTERP('STAGE-STORAGE'!$D$4:$D$54,'STAGE-STORAGE'!$A$4:$A$54,H3149))</f>
        <v>0</v>
      </c>
    </row>
    <row r="3150" spans="1:9" x14ac:dyDescent="0.25">
      <c r="A3150">
        <v>3147</v>
      </c>
      <c r="B3150" s="132">
        <f t="shared" si="199"/>
        <v>524.33333333333326</v>
      </c>
      <c r="C3150" s="162">
        <f>IF(B3150&lt;(MAX(USER_INPUT!$J$14:$J$2000)),FINTERP(USER_INPUT!$J$14:$J$2000,USER_INPUT!$K$14:$K$2000,HYDROGRAPH!B3150),0)</f>
        <v>0</v>
      </c>
      <c r="D3150" s="132">
        <f t="shared" si="198"/>
        <v>0</v>
      </c>
      <c r="E3150" s="162">
        <f t="shared" si="200"/>
        <v>0</v>
      </c>
      <c r="F3150" s="162">
        <f t="shared" si="201"/>
        <v>0</v>
      </c>
      <c r="G3150" s="162">
        <f>FINTERP(REFERENCE!$W$17:$W$67,REFERENCE!$V$17:$V$67,HYDROGRAPH!F3150)</f>
        <v>0</v>
      </c>
      <c r="H3150" s="132">
        <f>(F3150-G3150)/2*REFERENCE!$P$19</f>
        <v>0</v>
      </c>
      <c r="I3150">
        <f>(FINTERP('STAGE-STORAGE'!$D$4:$D$54,'STAGE-STORAGE'!$A$4:$A$54,H3150))</f>
        <v>0</v>
      </c>
    </row>
    <row r="3151" spans="1:9" x14ac:dyDescent="0.25">
      <c r="A3151">
        <v>3148</v>
      </c>
      <c r="B3151" s="132">
        <f t="shared" si="199"/>
        <v>524.5</v>
      </c>
      <c r="C3151" s="162">
        <f>IF(B3151&lt;(MAX(USER_INPUT!$J$14:$J$2000)),FINTERP(USER_INPUT!$J$14:$J$2000,USER_INPUT!$K$14:$K$2000,HYDROGRAPH!B3151),0)</f>
        <v>0</v>
      </c>
      <c r="D3151" s="132">
        <f t="shared" si="198"/>
        <v>0</v>
      </c>
      <c r="E3151" s="162">
        <f t="shared" si="200"/>
        <v>0</v>
      </c>
      <c r="F3151" s="162">
        <f t="shared" si="201"/>
        <v>0</v>
      </c>
      <c r="G3151" s="162">
        <f>FINTERP(REFERENCE!$W$17:$W$67,REFERENCE!$V$17:$V$67,HYDROGRAPH!F3151)</f>
        <v>0</v>
      </c>
      <c r="H3151" s="132">
        <f>(F3151-G3151)/2*REFERENCE!$P$19</f>
        <v>0</v>
      </c>
      <c r="I3151">
        <f>(FINTERP('STAGE-STORAGE'!$D$4:$D$54,'STAGE-STORAGE'!$A$4:$A$54,H3151))</f>
        <v>0</v>
      </c>
    </row>
    <row r="3152" spans="1:9" x14ac:dyDescent="0.25">
      <c r="A3152">
        <v>3149</v>
      </c>
      <c r="B3152" s="132">
        <f t="shared" si="199"/>
        <v>524.66666666666663</v>
      </c>
      <c r="C3152" s="162">
        <f>IF(B3152&lt;(MAX(USER_INPUT!$J$14:$J$2000)),FINTERP(USER_INPUT!$J$14:$J$2000,USER_INPUT!$K$14:$K$2000,HYDROGRAPH!B3152),0)</f>
        <v>0</v>
      </c>
      <c r="D3152" s="132">
        <f t="shared" si="198"/>
        <v>0</v>
      </c>
      <c r="E3152" s="162">
        <f t="shared" si="200"/>
        <v>0</v>
      </c>
      <c r="F3152" s="162">
        <f t="shared" si="201"/>
        <v>0</v>
      </c>
      <c r="G3152" s="162">
        <f>FINTERP(REFERENCE!$W$17:$W$67,REFERENCE!$V$17:$V$67,HYDROGRAPH!F3152)</f>
        <v>0</v>
      </c>
      <c r="H3152" s="132">
        <f>(F3152-G3152)/2*REFERENCE!$P$19</f>
        <v>0</v>
      </c>
      <c r="I3152">
        <f>(FINTERP('STAGE-STORAGE'!$D$4:$D$54,'STAGE-STORAGE'!$A$4:$A$54,H3152))</f>
        <v>0</v>
      </c>
    </row>
    <row r="3153" spans="1:9" x14ac:dyDescent="0.25">
      <c r="A3153">
        <v>3150</v>
      </c>
      <c r="B3153" s="132">
        <f t="shared" si="199"/>
        <v>524.83333333333326</v>
      </c>
      <c r="C3153" s="162">
        <f>IF(B3153&lt;(MAX(USER_INPUT!$J$14:$J$2000)),FINTERP(USER_INPUT!$J$14:$J$2000,USER_INPUT!$K$14:$K$2000,HYDROGRAPH!B3153),0)</f>
        <v>0</v>
      </c>
      <c r="D3153" s="132">
        <f t="shared" si="198"/>
        <v>0</v>
      </c>
      <c r="E3153" s="162">
        <f t="shared" si="200"/>
        <v>0</v>
      </c>
      <c r="F3153" s="162">
        <f t="shared" si="201"/>
        <v>0</v>
      </c>
      <c r="G3153" s="162">
        <f>FINTERP(REFERENCE!$W$17:$W$67,REFERENCE!$V$17:$V$67,HYDROGRAPH!F3153)</f>
        <v>0</v>
      </c>
      <c r="H3153" s="132">
        <f>(F3153-G3153)/2*REFERENCE!$P$19</f>
        <v>0</v>
      </c>
      <c r="I3153">
        <f>(FINTERP('STAGE-STORAGE'!$D$4:$D$54,'STAGE-STORAGE'!$A$4:$A$54,H3153))</f>
        <v>0</v>
      </c>
    </row>
    <row r="3154" spans="1:9" x14ac:dyDescent="0.25">
      <c r="A3154">
        <v>3151</v>
      </c>
      <c r="B3154" s="132">
        <f t="shared" si="199"/>
        <v>525</v>
      </c>
      <c r="C3154" s="162">
        <f>IF(B3154&lt;(MAX(USER_INPUT!$J$14:$J$2000)),FINTERP(USER_INPUT!$J$14:$J$2000,USER_INPUT!$K$14:$K$2000,HYDROGRAPH!B3154),0)</f>
        <v>0</v>
      </c>
      <c r="D3154" s="132">
        <f t="shared" si="198"/>
        <v>0</v>
      </c>
      <c r="E3154" s="162">
        <f t="shared" si="200"/>
        <v>0</v>
      </c>
      <c r="F3154" s="162">
        <f t="shared" si="201"/>
        <v>0</v>
      </c>
      <c r="G3154" s="162">
        <f>FINTERP(REFERENCE!$W$17:$W$67,REFERENCE!$V$17:$V$67,HYDROGRAPH!F3154)</f>
        <v>0</v>
      </c>
      <c r="H3154" s="132">
        <f>(F3154-G3154)/2*REFERENCE!$P$19</f>
        <v>0</v>
      </c>
      <c r="I3154">
        <f>(FINTERP('STAGE-STORAGE'!$D$4:$D$54,'STAGE-STORAGE'!$A$4:$A$54,H3154))</f>
        <v>0</v>
      </c>
    </row>
    <row r="3155" spans="1:9" x14ac:dyDescent="0.25">
      <c r="A3155">
        <v>3152</v>
      </c>
      <c r="B3155" s="132">
        <f t="shared" si="199"/>
        <v>525.16666666666663</v>
      </c>
      <c r="C3155" s="162">
        <f>IF(B3155&lt;(MAX(USER_INPUT!$J$14:$J$2000)),FINTERP(USER_INPUT!$J$14:$J$2000,USER_INPUT!$K$14:$K$2000,HYDROGRAPH!B3155),0)</f>
        <v>0</v>
      </c>
      <c r="D3155" s="132">
        <f t="shared" si="198"/>
        <v>0</v>
      </c>
      <c r="E3155" s="162">
        <f t="shared" si="200"/>
        <v>0</v>
      </c>
      <c r="F3155" s="162">
        <f t="shared" si="201"/>
        <v>0</v>
      </c>
      <c r="G3155" s="162">
        <f>FINTERP(REFERENCE!$W$17:$W$67,REFERENCE!$V$17:$V$67,HYDROGRAPH!F3155)</f>
        <v>0</v>
      </c>
      <c r="H3155" s="132">
        <f>(F3155-G3155)/2*REFERENCE!$P$19</f>
        <v>0</v>
      </c>
      <c r="I3155">
        <f>(FINTERP('STAGE-STORAGE'!$D$4:$D$54,'STAGE-STORAGE'!$A$4:$A$54,H3155))</f>
        <v>0</v>
      </c>
    </row>
    <row r="3156" spans="1:9" x14ac:dyDescent="0.25">
      <c r="A3156">
        <v>3153</v>
      </c>
      <c r="B3156" s="132">
        <f t="shared" si="199"/>
        <v>525.33333333333326</v>
      </c>
      <c r="C3156" s="162">
        <f>IF(B3156&lt;(MAX(USER_INPUT!$J$14:$J$2000)),FINTERP(USER_INPUT!$J$14:$J$2000,USER_INPUT!$K$14:$K$2000,HYDROGRAPH!B3156),0)</f>
        <v>0</v>
      </c>
      <c r="D3156" s="132">
        <f t="shared" si="198"/>
        <v>0</v>
      </c>
      <c r="E3156" s="162">
        <f t="shared" si="200"/>
        <v>0</v>
      </c>
      <c r="F3156" s="162">
        <f t="shared" si="201"/>
        <v>0</v>
      </c>
      <c r="G3156" s="162">
        <f>FINTERP(REFERENCE!$W$17:$W$67,REFERENCE!$V$17:$V$67,HYDROGRAPH!F3156)</f>
        <v>0</v>
      </c>
      <c r="H3156" s="132">
        <f>(F3156-G3156)/2*REFERENCE!$P$19</f>
        <v>0</v>
      </c>
      <c r="I3156">
        <f>(FINTERP('STAGE-STORAGE'!$D$4:$D$54,'STAGE-STORAGE'!$A$4:$A$54,H3156))</f>
        <v>0</v>
      </c>
    </row>
    <row r="3157" spans="1:9" x14ac:dyDescent="0.25">
      <c r="A3157">
        <v>3154</v>
      </c>
      <c r="B3157" s="132">
        <f t="shared" si="199"/>
        <v>525.5</v>
      </c>
      <c r="C3157" s="162">
        <f>IF(B3157&lt;(MAX(USER_INPUT!$J$14:$J$2000)),FINTERP(USER_INPUT!$J$14:$J$2000,USER_INPUT!$K$14:$K$2000,HYDROGRAPH!B3157),0)</f>
        <v>0</v>
      </c>
      <c r="D3157" s="132">
        <f t="shared" si="198"/>
        <v>0</v>
      </c>
      <c r="E3157" s="162">
        <f t="shared" si="200"/>
        <v>0</v>
      </c>
      <c r="F3157" s="162">
        <f t="shared" si="201"/>
        <v>0</v>
      </c>
      <c r="G3157" s="162">
        <f>FINTERP(REFERENCE!$W$17:$W$67,REFERENCE!$V$17:$V$67,HYDROGRAPH!F3157)</f>
        <v>0</v>
      </c>
      <c r="H3157" s="132">
        <f>(F3157-G3157)/2*REFERENCE!$P$19</f>
        <v>0</v>
      </c>
      <c r="I3157">
        <f>(FINTERP('STAGE-STORAGE'!$D$4:$D$54,'STAGE-STORAGE'!$A$4:$A$54,H3157))</f>
        <v>0</v>
      </c>
    </row>
    <row r="3158" spans="1:9" x14ac:dyDescent="0.25">
      <c r="A3158">
        <v>3155</v>
      </c>
      <c r="B3158" s="132">
        <f t="shared" si="199"/>
        <v>525.66666666666663</v>
      </c>
      <c r="C3158" s="162">
        <f>IF(B3158&lt;(MAX(USER_INPUT!$J$14:$J$2000)),FINTERP(USER_INPUT!$J$14:$J$2000,USER_INPUT!$K$14:$K$2000,HYDROGRAPH!B3158),0)</f>
        <v>0</v>
      </c>
      <c r="D3158" s="132">
        <f t="shared" si="198"/>
        <v>0</v>
      </c>
      <c r="E3158" s="162">
        <f t="shared" si="200"/>
        <v>0</v>
      </c>
      <c r="F3158" s="162">
        <f t="shared" si="201"/>
        <v>0</v>
      </c>
      <c r="G3158" s="162">
        <f>FINTERP(REFERENCE!$W$17:$W$67,REFERENCE!$V$17:$V$67,HYDROGRAPH!F3158)</f>
        <v>0</v>
      </c>
      <c r="H3158" s="132">
        <f>(F3158-G3158)/2*REFERENCE!$P$19</f>
        <v>0</v>
      </c>
      <c r="I3158">
        <f>(FINTERP('STAGE-STORAGE'!$D$4:$D$54,'STAGE-STORAGE'!$A$4:$A$54,H3158))</f>
        <v>0</v>
      </c>
    </row>
    <row r="3159" spans="1:9" x14ac:dyDescent="0.25">
      <c r="A3159">
        <v>3156</v>
      </c>
      <c r="B3159" s="132">
        <f t="shared" si="199"/>
        <v>525.83333333333326</v>
      </c>
      <c r="C3159" s="162">
        <f>IF(B3159&lt;(MAX(USER_INPUT!$J$14:$J$2000)),FINTERP(USER_INPUT!$J$14:$J$2000,USER_INPUT!$K$14:$K$2000,HYDROGRAPH!B3159),0)</f>
        <v>0</v>
      </c>
      <c r="D3159" s="132">
        <f t="shared" si="198"/>
        <v>0</v>
      </c>
      <c r="E3159" s="162">
        <f t="shared" si="200"/>
        <v>0</v>
      </c>
      <c r="F3159" s="162">
        <f t="shared" si="201"/>
        <v>0</v>
      </c>
      <c r="G3159" s="162">
        <f>FINTERP(REFERENCE!$W$17:$W$67,REFERENCE!$V$17:$V$67,HYDROGRAPH!F3159)</f>
        <v>0</v>
      </c>
      <c r="H3159" s="132">
        <f>(F3159-G3159)/2*REFERENCE!$P$19</f>
        <v>0</v>
      </c>
      <c r="I3159">
        <f>(FINTERP('STAGE-STORAGE'!$D$4:$D$54,'STAGE-STORAGE'!$A$4:$A$54,H3159))</f>
        <v>0</v>
      </c>
    </row>
    <row r="3160" spans="1:9" x14ac:dyDescent="0.25">
      <c r="A3160">
        <v>3157</v>
      </c>
      <c r="B3160" s="132">
        <f t="shared" si="199"/>
        <v>526</v>
      </c>
      <c r="C3160" s="162">
        <f>IF(B3160&lt;(MAX(USER_INPUT!$J$14:$J$2000)),FINTERP(USER_INPUT!$J$14:$J$2000,USER_INPUT!$K$14:$K$2000,HYDROGRAPH!B3160),0)</f>
        <v>0</v>
      </c>
      <c r="D3160" s="132">
        <f t="shared" si="198"/>
        <v>0</v>
      </c>
      <c r="E3160" s="162">
        <f t="shared" si="200"/>
        <v>0</v>
      </c>
      <c r="F3160" s="162">
        <f t="shared" si="201"/>
        <v>0</v>
      </c>
      <c r="G3160" s="162">
        <f>FINTERP(REFERENCE!$W$17:$W$67,REFERENCE!$V$17:$V$67,HYDROGRAPH!F3160)</f>
        <v>0</v>
      </c>
      <c r="H3160" s="132">
        <f>(F3160-G3160)/2*REFERENCE!$P$19</f>
        <v>0</v>
      </c>
      <c r="I3160">
        <f>(FINTERP('STAGE-STORAGE'!$D$4:$D$54,'STAGE-STORAGE'!$A$4:$A$54,H3160))</f>
        <v>0</v>
      </c>
    </row>
    <row r="3161" spans="1:9" x14ac:dyDescent="0.25">
      <c r="A3161">
        <v>3158</v>
      </c>
      <c r="B3161" s="132">
        <f t="shared" si="199"/>
        <v>526.16666666666663</v>
      </c>
      <c r="C3161" s="162">
        <f>IF(B3161&lt;(MAX(USER_INPUT!$J$14:$J$2000)),FINTERP(USER_INPUT!$J$14:$J$2000,USER_INPUT!$K$14:$K$2000,HYDROGRAPH!B3161),0)</f>
        <v>0</v>
      </c>
      <c r="D3161" s="132">
        <f t="shared" si="198"/>
        <v>0</v>
      </c>
      <c r="E3161" s="162">
        <f t="shared" si="200"/>
        <v>0</v>
      </c>
      <c r="F3161" s="162">
        <f t="shared" si="201"/>
        <v>0</v>
      </c>
      <c r="G3161" s="162">
        <f>FINTERP(REFERENCE!$W$17:$W$67,REFERENCE!$V$17:$V$67,HYDROGRAPH!F3161)</f>
        <v>0</v>
      </c>
      <c r="H3161" s="132">
        <f>(F3161-G3161)/2*REFERENCE!$P$19</f>
        <v>0</v>
      </c>
      <c r="I3161">
        <f>(FINTERP('STAGE-STORAGE'!$D$4:$D$54,'STAGE-STORAGE'!$A$4:$A$54,H3161))</f>
        <v>0</v>
      </c>
    </row>
    <row r="3162" spans="1:9" x14ac:dyDescent="0.25">
      <c r="A3162">
        <v>3159</v>
      </c>
      <c r="B3162" s="132">
        <f t="shared" si="199"/>
        <v>526.33333333333326</v>
      </c>
      <c r="C3162" s="162">
        <f>IF(B3162&lt;(MAX(USER_INPUT!$J$14:$J$2000)),FINTERP(USER_INPUT!$J$14:$J$2000,USER_INPUT!$K$14:$K$2000,HYDROGRAPH!B3162),0)</f>
        <v>0</v>
      </c>
      <c r="D3162" s="132">
        <f t="shared" si="198"/>
        <v>0</v>
      </c>
      <c r="E3162" s="162">
        <f t="shared" si="200"/>
        <v>0</v>
      </c>
      <c r="F3162" s="162">
        <f t="shared" si="201"/>
        <v>0</v>
      </c>
      <c r="G3162" s="162">
        <f>FINTERP(REFERENCE!$W$17:$W$67,REFERENCE!$V$17:$V$67,HYDROGRAPH!F3162)</f>
        <v>0</v>
      </c>
      <c r="H3162" s="132">
        <f>(F3162-G3162)/2*REFERENCE!$P$19</f>
        <v>0</v>
      </c>
      <c r="I3162">
        <f>(FINTERP('STAGE-STORAGE'!$D$4:$D$54,'STAGE-STORAGE'!$A$4:$A$54,H3162))</f>
        <v>0</v>
      </c>
    </row>
    <row r="3163" spans="1:9" x14ac:dyDescent="0.25">
      <c r="A3163">
        <v>3160</v>
      </c>
      <c r="B3163" s="132">
        <f t="shared" si="199"/>
        <v>526.5</v>
      </c>
      <c r="C3163" s="162">
        <f>IF(B3163&lt;(MAX(USER_INPUT!$J$14:$J$2000)),FINTERP(USER_INPUT!$J$14:$J$2000,USER_INPUT!$K$14:$K$2000,HYDROGRAPH!B3163),0)</f>
        <v>0</v>
      </c>
      <c r="D3163" s="132">
        <f t="shared" si="198"/>
        <v>0</v>
      </c>
      <c r="E3163" s="162">
        <f t="shared" si="200"/>
        <v>0</v>
      </c>
      <c r="F3163" s="162">
        <f t="shared" si="201"/>
        <v>0</v>
      </c>
      <c r="G3163" s="162">
        <f>FINTERP(REFERENCE!$W$17:$W$67,REFERENCE!$V$17:$V$67,HYDROGRAPH!F3163)</f>
        <v>0</v>
      </c>
      <c r="H3163" s="132">
        <f>(F3163-G3163)/2*REFERENCE!$P$19</f>
        <v>0</v>
      </c>
      <c r="I3163">
        <f>(FINTERP('STAGE-STORAGE'!$D$4:$D$54,'STAGE-STORAGE'!$A$4:$A$54,H3163))</f>
        <v>0</v>
      </c>
    </row>
    <row r="3164" spans="1:9" x14ac:dyDescent="0.25">
      <c r="A3164">
        <v>3161</v>
      </c>
      <c r="B3164" s="132">
        <f t="shared" si="199"/>
        <v>526.66666666666663</v>
      </c>
      <c r="C3164" s="162">
        <f>IF(B3164&lt;(MAX(USER_INPUT!$J$14:$J$2000)),FINTERP(USER_INPUT!$J$14:$J$2000,USER_INPUT!$K$14:$K$2000,HYDROGRAPH!B3164),0)</f>
        <v>0</v>
      </c>
      <c r="D3164" s="132">
        <f t="shared" si="198"/>
        <v>0</v>
      </c>
      <c r="E3164" s="162">
        <f t="shared" si="200"/>
        <v>0</v>
      </c>
      <c r="F3164" s="162">
        <f t="shared" si="201"/>
        <v>0</v>
      </c>
      <c r="G3164" s="162">
        <f>FINTERP(REFERENCE!$W$17:$W$67,REFERENCE!$V$17:$V$67,HYDROGRAPH!F3164)</f>
        <v>0</v>
      </c>
      <c r="H3164" s="132">
        <f>(F3164-G3164)/2*REFERENCE!$P$19</f>
        <v>0</v>
      </c>
      <c r="I3164">
        <f>(FINTERP('STAGE-STORAGE'!$D$4:$D$54,'STAGE-STORAGE'!$A$4:$A$54,H3164))</f>
        <v>0</v>
      </c>
    </row>
    <row r="3165" spans="1:9" x14ac:dyDescent="0.25">
      <c r="A3165">
        <v>3162</v>
      </c>
      <c r="B3165" s="132">
        <f t="shared" si="199"/>
        <v>526.83333333333326</v>
      </c>
      <c r="C3165" s="162">
        <f>IF(B3165&lt;(MAX(USER_INPUT!$J$14:$J$2000)),FINTERP(USER_INPUT!$J$14:$J$2000,USER_INPUT!$K$14:$K$2000,HYDROGRAPH!B3165),0)</f>
        <v>0</v>
      </c>
      <c r="D3165" s="132">
        <f t="shared" si="198"/>
        <v>0</v>
      </c>
      <c r="E3165" s="162">
        <f t="shared" si="200"/>
        <v>0</v>
      </c>
      <c r="F3165" s="162">
        <f t="shared" si="201"/>
        <v>0</v>
      </c>
      <c r="G3165" s="162">
        <f>FINTERP(REFERENCE!$W$17:$W$67,REFERENCE!$V$17:$V$67,HYDROGRAPH!F3165)</f>
        <v>0</v>
      </c>
      <c r="H3165" s="132">
        <f>(F3165-G3165)/2*REFERENCE!$P$19</f>
        <v>0</v>
      </c>
      <c r="I3165">
        <f>(FINTERP('STAGE-STORAGE'!$D$4:$D$54,'STAGE-STORAGE'!$A$4:$A$54,H3165))</f>
        <v>0</v>
      </c>
    </row>
    <row r="3166" spans="1:9" x14ac:dyDescent="0.25">
      <c r="A3166">
        <v>3163</v>
      </c>
      <c r="B3166" s="132">
        <f t="shared" si="199"/>
        <v>527</v>
      </c>
      <c r="C3166" s="162">
        <f>IF(B3166&lt;(MAX(USER_INPUT!$J$14:$J$2000)),FINTERP(USER_INPUT!$J$14:$J$2000,USER_INPUT!$K$14:$K$2000,HYDROGRAPH!B3166),0)</f>
        <v>0</v>
      </c>
      <c r="D3166" s="132">
        <f t="shared" si="198"/>
        <v>0</v>
      </c>
      <c r="E3166" s="162">
        <f t="shared" si="200"/>
        <v>0</v>
      </c>
      <c r="F3166" s="162">
        <f t="shared" si="201"/>
        <v>0</v>
      </c>
      <c r="G3166" s="162">
        <f>FINTERP(REFERENCE!$W$17:$W$67,REFERENCE!$V$17:$V$67,HYDROGRAPH!F3166)</f>
        <v>0</v>
      </c>
      <c r="H3166" s="132">
        <f>(F3166-G3166)/2*REFERENCE!$P$19</f>
        <v>0</v>
      </c>
      <c r="I3166">
        <f>(FINTERP('STAGE-STORAGE'!$D$4:$D$54,'STAGE-STORAGE'!$A$4:$A$54,H3166))</f>
        <v>0</v>
      </c>
    </row>
    <row r="3167" spans="1:9" x14ac:dyDescent="0.25">
      <c r="A3167">
        <v>3164</v>
      </c>
      <c r="B3167" s="132">
        <f t="shared" si="199"/>
        <v>527.16666666666663</v>
      </c>
      <c r="C3167" s="162">
        <f>IF(B3167&lt;(MAX(USER_INPUT!$J$14:$J$2000)),FINTERP(USER_INPUT!$J$14:$J$2000,USER_INPUT!$K$14:$K$2000,HYDROGRAPH!B3167),0)</f>
        <v>0</v>
      </c>
      <c r="D3167" s="132">
        <f t="shared" si="198"/>
        <v>0</v>
      </c>
      <c r="E3167" s="162">
        <f t="shared" si="200"/>
        <v>0</v>
      </c>
      <c r="F3167" s="162">
        <f t="shared" si="201"/>
        <v>0</v>
      </c>
      <c r="G3167" s="162">
        <f>FINTERP(REFERENCE!$W$17:$W$67,REFERENCE!$V$17:$V$67,HYDROGRAPH!F3167)</f>
        <v>0</v>
      </c>
      <c r="H3167" s="132">
        <f>(F3167-G3167)/2*REFERENCE!$P$19</f>
        <v>0</v>
      </c>
      <c r="I3167">
        <f>(FINTERP('STAGE-STORAGE'!$D$4:$D$54,'STAGE-STORAGE'!$A$4:$A$54,H3167))</f>
        <v>0</v>
      </c>
    </row>
    <row r="3168" spans="1:9" x14ac:dyDescent="0.25">
      <c r="A3168">
        <v>3165</v>
      </c>
      <c r="B3168" s="132">
        <f t="shared" si="199"/>
        <v>527.33333333333326</v>
      </c>
      <c r="C3168" s="162">
        <f>IF(B3168&lt;(MAX(USER_INPUT!$J$14:$J$2000)),FINTERP(USER_INPUT!$J$14:$J$2000,USER_INPUT!$K$14:$K$2000,HYDROGRAPH!B3168),0)</f>
        <v>0</v>
      </c>
      <c r="D3168" s="132">
        <f t="shared" si="198"/>
        <v>0</v>
      </c>
      <c r="E3168" s="162">
        <f t="shared" si="200"/>
        <v>0</v>
      </c>
      <c r="F3168" s="162">
        <f t="shared" si="201"/>
        <v>0</v>
      </c>
      <c r="G3168" s="162">
        <f>FINTERP(REFERENCE!$W$17:$W$67,REFERENCE!$V$17:$V$67,HYDROGRAPH!F3168)</f>
        <v>0</v>
      </c>
      <c r="H3168" s="132">
        <f>(F3168-G3168)/2*REFERENCE!$P$19</f>
        <v>0</v>
      </c>
      <c r="I3168">
        <f>(FINTERP('STAGE-STORAGE'!$D$4:$D$54,'STAGE-STORAGE'!$A$4:$A$54,H3168))</f>
        <v>0</v>
      </c>
    </row>
    <row r="3169" spans="1:9" x14ac:dyDescent="0.25">
      <c r="A3169">
        <v>3166</v>
      </c>
      <c r="B3169" s="132">
        <f t="shared" si="199"/>
        <v>527.5</v>
      </c>
      <c r="C3169" s="162">
        <f>IF(B3169&lt;(MAX(USER_INPUT!$J$14:$J$2000)),FINTERP(USER_INPUT!$J$14:$J$2000,USER_INPUT!$K$14:$K$2000,HYDROGRAPH!B3169),0)</f>
        <v>0</v>
      </c>
      <c r="D3169" s="132">
        <f t="shared" si="198"/>
        <v>0</v>
      </c>
      <c r="E3169" s="162">
        <f t="shared" si="200"/>
        <v>0</v>
      </c>
      <c r="F3169" s="162">
        <f t="shared" si="201"/>
        <v>0</v>
      </c>
      <c r="G3169" s="162">
        <f>FINTERP(REFERENCE!$W$17:$W$67,REFERENCE!$V$17:$V$67,HYDROGRAPH!F3169)</f>
        <v>0</v>
      </c>
      <c r="H3169" s="132">
        <f>(F3169-G3169)/2*REFERENCE!$P$19</f>
        <v>0</v>
      </c>
      <c r="I3169">
        <f>(FINTERP('STAGE-STORAGE'!$D$4:$D$54,'STAGE-STORAGE'!$A$4:$A$54,H3169))</f>
        <v>0</v>
      </c>
    </row>
    <row r="3170" spans="1:9" x14ac:dyDescent="0.25">
      <c r="A3170">
        <v>3167</v>
      </c>
      <c r="B3170" s="132">
        <f t="shared" si="199"/>
        <v>527.66666666666663</v>
      </c>
      <c r="C3170" s="162">
        <f>IF(B3170&lt;(MAX(USER_INPUT!$J$14:$J$2000)),FINTERP(USER_INPUT!$J$14:$J$2000,USER_INPUT!$K$14:$K$2000,HYDROGRAPH!B3170),0)</f>
        <v>0</v>
      </c>
      <c r="D3170" s="132">
        <f t="shared" si="198"/>
        <v>0</v>
      </c>
      <c r="E3170" s="162">
        <f t="shared" si="200"/>
        <v>0</v>
      </c>
      <c r="F3170" s="162">
        <f t="shared" si="201"/>
        <v>0</v>
      </c>
      <c r="G3170" s="162">
        <f>FINTERP(REFERENCE!$W$17:$W$67,REFERENCE!$V$17:$V$67,HYDROGRAPH!F3170)</f>
        <v>0</v>
      </c>
      <c r="H3170" s="132">
        <f>(F3170-G3170)/2*REFERENCE!$P$19</f>
        <v>0</v>
      </c>
      <c r="I3170">
        <f>(FINTERP('STAGE-STORAGE'!$D$4:$D$54,'STAGE-STORAGE'!$A$4:$A$54,H3170))</f>
        <v>0</v>
      </c>
    </row>
    <row r="3171" spans="1:9" x14ac:dyDescent="0.25">
      <c r="A3171">
        <v>3168</v>
      </c>
      <c r="B3171" s="132">
        <f t="shared" si="199"/>
        <v>527.83333333333326</v>
      </c>
      <c r="C3171" s="162">
        <f>IF(B3171&lt;(MAX(USER_INPUT!$J$14:$J$2000)),FINTERP(USER_INPUT!$J$14:$J$2000,USER_INPUT!$K$14:$K$2000,HYDROGRAPH!B3171),0)</f>
        <v>0</v>
      </c>
      <c r="D3171" s="132">
        <f t="shared" si="198"/>
        <v>0</v>
      </c>
      <c r="E3171" s="162">
        <f t="shared" si="200"/>
        <v>0</v>
      </c>
      <c r="F3171" s="162">
        <f t="shared" si="201"/>
        <v>0</v>
      </c>
      <c r="G3171" s="162">
        <f>FINTERP(REFERENCE!$W$17:$W$67,REFERENCE!$V$17:$V$67,HYDROGRAPH!F3171)</f>
        <v>0</v>
      </c>
      <c r="H3171" s="132">
        <f>(F3171-G3171)/2*REFERENCE!$P$19</f>
        <v>0</v>
      </c>
      <c r="I3171">
        <f>(FINTERP('STAGE-STORAGE'!$D$4:$D$54,'STAGE-STORAGE'!$A$4:$A$54,H3171))</f>
        <v>0</v>
      </c>
    </row>
    <row r="3172" spans="1:9" x14ac:dyDescent="0.25">
      <c r="A3172">
        <v>3169</v>
      </c>
      <c r="B3172" s="132">
        <f t="shared" si="199"/>
        <v>528</v>
      </c>
      <c r="C3172" s="162">
        <f>IF(B3172&lt;(MAX(USER_INPUT!$J$14:$J$2000)),FINTERP(USER_INPUT!$J$14:$J$2000,USER_INPUT!$K$14:$K$2000,HYDROGRAPH!B3172),0)</f>
        <v>0</v>
      </c>
      <c r="D3172" s="132">
        <f t="shared" si="198"/>
        <v>0</v>
      </c>
      <c r="E3172" s="162">
        <f t="shared" si="200"/>
        <v>0</v>
      </c>
      <c r="F3172" s="162">
        <f t="shared" si="201"/>
        <v>0</v>
      </c>
      <c r="G3172" s="162">
        <f>FINTERP(REFERENCE!$W$17:$W$67,REFERENCE!$V$17:$V$67,HYDROGRAPH!F3172)</f>
        <v>0</v>
      </c>
      <c r="H3172" s="132">
        <f>(F3172-G3172)/2*REFERENCE!$P$19</f>
        <v>0</v>
      </c>
      <c r="I3172">
        <f>(FINTERP('STAGE-STORAGE'!$D$4:$D$54,'STAGE-STORAGE'!$A$4:$A$54,H3172))</f>
        <v>0</v>
      </c>
    </row>
    <row r="3173" spans="1:9" x14ac:dyDescent="0.25">
      <c r="A3173">
        <v>3170</v>
      </c>
      <c r="B3173" s="132">
        <f t="shared" si="199"/>
        <v>528.16666666666663</v>
      </c>
      <c r="C3173" s="162">
        <f>IF(B3173&lt;(MAX(USER_INPUT!$J$14:$J$2000)),FINTERP(USER_INPUT!$J$14:$J$2000,USER_INPUT!$K$14:$K$2000,HYDROGRAPH!B3173),0)</f>
        <v>0</v>
      </c>
      <c r="D3173" s="132">
        <f t="shared" si="198"/>
        <v>0</v>
      </c>
      <c r="E3173" s="162">
        <f t="shared" si="200"/>
        <v>0</v>
      </c>
      <c r="F3173" s="162">
        <f t="shared" si="201"/>
        <v>0</v>
      </c>
      <c r="G3173" s="162">
        <f>FINTERP(REFERENCE!$W$17:$W$67,REFERENCE!$V$17:$V$67,HYDROGRAPH!F3173)</f>
        <v>0</v>
      </c>
      <c r="H3173" s="132">
        <f>(F3173-G3173)/2*REFERENCE!$P$19</f>
        <v>0</v>
      </c>
      <c r="I3173">
        <f>(FINTERP('STAGE-STORAGE'!$D$4:$D$54,'STAGE-STORAGE'!$A$4:$A$54,H3173))</f>
        <v>0</v>
      </c>
    </row>
    <row r="3174" spans="1:9" x14ac:dyDescent="0.25">
      <c r="A3174">
        <v>3171</v>
      </c>
      <c r="B3174" s="132">
        <f t="shared" si="199"/>
        <v>528.33333333333326</v>
      </c>
      <c r="C3174" s="162">
        <f>IF(B3174&lt;(MAX(USER_INPUT!$J$14:$J$2000)),FINTERP(USER_INPUT!$J$14:$J$2000,USER_INPUT!$K$14:$K$2000,HYDROGRAPH!B3174),0)</f>
        <v>0</v>
      </c>
      <c r="D3174" s="132">
        <f t="shared" si="198"/>
        <v>0</v>
      </c>
      <c r="E3174" s="162">
        <f t="shared" si="200"/>
        <v>0</v>
      </c>
      <c r="F3174" s="162">
        <f t="shared" si="201"/>
        <v>0</v>
      </c>
      <c r="G3174" s="162">
        <f>FINTERP(REFERENCE!$W$17:$W$67,REFERENCE!$V$17:$V$67,HYDROGRAPH!F3174)</f>
        <v>0</v>
      </c>
      <c r="H3174" s="132">
        <f>(F3174-G3174)/2*REFERENCE!$P$19</f>
        <v>0</v>
      </c>
      <c r="I3174">
        <f>(FINTERP('STAGE-STORAGE'!$D$4:$D$54,'STAGE-STORAGE'!$A$4:$A$54,H3174))</f>
        <v>0</v>
      </c>
    </row>
    <row r="3175" spans="1:9" x14ac:dyDescent="0.25">
      <c r="A3175">
        <v>3172</v>
      </c>
      <c r="B3175" s="132">
        <f t="shared" si="199"/>
        <v>528.5</v>
      </c>
      <c r="C3175" s="162">
        <f>IF(B3175&lt;(MAX(USER_INPUT!$J$14:$J$2000)),FINTERP(USER_INPUT!$J$14:$J$2000,USER_INPUT!$K$14:$K$2000,HYDROGRAPH!B3175),0)</f>
        <v>0</v>
      </c>
      <c r="D3175" s="132">
        <f t="shared" si="198"/>
        <v>0</v>
      </c>
      <c r="E3175" s="162">
        <f t="shared" si="200"/>
        <v>0</v>
      </c>
      <c r="F3175" s="162">
        <f t="shared" si="201"/>
        <v>0</v>
      </c>
      <c r="G3175" s="162">
        <f>FINTERP(REFERENCE!$W$17:$W$67,REFERENCE!$V$17:$V$67,HYDROGRAPH!F3175)</f>
        <v>0</v>
      </c>
      <c r="H3175" s="132">
        <f>(F3175-G3175)/2*REFERENCE!$P$19</f>
        <v>0</v>
      </c>
      <c r="I3175">
        <f>(FINTERP('STAGE-STORAGE'!$D$4:$D$54,'STAGE-STORAGE'!$A$4:$A$54,H3175))</f>
        <v>0</v>
      </c>
    </row>
    <row r="3176" spans="1:9" x14ac:dyDescent="0.25">
      <c r="A3176">
        <v>3173</v>
      </c>
      <c r="B3176" s="132">
        <f t="shared" si="199"/>
        <v>528.66666666666663</v>
      </c>
      <c r="C3176" s="162">
        <f>IF(B3176&lt;(MAX(USER_INPUT!$J$14:$J$2000)),FINTERP(USER_INPUT!$J$14:$J$2000,USER_INPUT!$K$14:$K$2000,HYDROGRAPH!B3176),0)</f>
        <v>0</v>
      </c>
      <c r="D3176" s="132">
        <f t="shared" si="198"/>
        <v>0</v>
      </c>
      <c r="E3176" s="162">
        <f t="shared" si="200"/>
        <v>0</v>
      </c>
      <c r="F3176" s="162">
        <f t="shared" si="201"/>
        <v>0</v>
      </c>
      <c r="G3176" s="162">
        <f>FINTERP(REFERENCE!$W$17:$W$67,REFERENCE!$V$17:$V$67,HYDROGRAPH!F3176)</f>
        <v>0</v>
      </c>
      <c r="H3176" s="132">
        <f>(F3176-G3176)/2*REFERENCE!$P$19</f>
        <v>0</v>
      </c>
      <c r="I3176">
        <f>(FINTERP('STAGE-STORAGE'!$D$4:$D$54,'STAGE-STORAGE'!$A$4:$A$54,H3176))</f>
        <v>0</v>
      </c>
    </row>
    <row r="3177" spans="1:9" x14ac:dyDescent="0.25">
      <c r="A3177">
        <v>3174</v>
      </c>
      <c r="B3177" s="132">
        <f t="shared" si="199"/>
        <v>528.83333333333326</v>
      </c>
      <c r="C3177" s="162">
        <f>IF(B3177&lt;(MAX(USER_INPUT!$J$14:$J$2000)),FINTERP(USER_INPUT!$J$14:$J$2000,USER_INPUT!$K$14:$K$2000,HYDROGRAPH!B3177),0)</f>
        <v>0</v>
      </c>
      <c r="D3177" s="132">
        <f t="shared" si="198"/>
        <v>0</v>
      </c>
      <c r="E3177" s="162">
        <f t="shared" si="200"/>
        <v>0</v>
      </c>
      <c r="F3177" s="162">
        <f t="shared" si="201"/>
        <v>0</v>
      </c>
      <c r="G3177" s="162">
        <f>FINTERP(REFERENCE!$W$17:$W$67,REFERENCE!$V$17:$V$67,HYDROGRAPH!F3177)</f>
        <v>0</v>
      </c>
      <c r="H3177" s="132">
        <f>(F3177-G3177)/2*REFERENCE!$P$19</f>
        <v>0</v>
      </c>
      <c r="I3177">
        <f>(FINTERP('STAGE-STORAGE'!$D$4:$D$54,'STAGE-STORAGE'!$A$4:$A$54,H3177))</f>
        <v>0</v>
      </c>
    </row>
    <row r="3178" spans="1:9" x14ac:dyDescent="0.25">
      <c r="A3178">
        <v>3175</v>
      </c>
      <c r="B3178" s="132">
        <f t="shared" si="199"/>
        <v>529</v>
      </c>
      <c r="C3178" s="162">
        <f>IF(B3178&lt;(MAX(USER_INPUT!$J$14:$J$2000)),FINTERP(USER_INPUT!$J$14:$J$2000,USER_INPUT!$K$14:$K$2000,HYDROGRAPH!B3178),0)</f>
        <v>0</v>
      </c>
      <c r="D3178" s="132">
        <f t="shared" si="198"/>
        <v>0</v>
      </c>
      <c r="E3178" s="162">
        <f t="shared" si="200"/>
        <v>0</v>
      </c>
      <c r="F3178" s="162">
        <f t="shared" si="201"/>
        <v>0</v>
      </c>
      <c r="G3178" s="162">
        <f>FINTERP(REFERENCE!$W$17:$W$67,REFERENCE!$V$17:$V$67,HYDROGRAPH!F3178)</f>
        <v>0</v>
      </c>
      <c r="H3178" s="132">
        <f>(F3178-G3178)/2*REFERENCE!$P$19</f>
        <v>0</v>
      </c>
      <c r="I3178">
        <f>(FINTERP('STAGE-STORAGE'!$D$4:$D$54,'STAGE-STORAGE'!$A$4:$A$54,H3178))</f>
        <v>0</v>
      </c>
    </row>
    <row r="3179" spans="1:9" x14ac:dyDescent="0.25">
      <c r="A3179">
        <v>3176</v>
      </c>
      <c r="B3179" s="132">
        <f t="shared" si="199"/>
        <v>529.16666666666663</v>
      </c>
      <c r="C3179" s="162">
        <f>IF(B3179&lt;(MAX(USER_INPUT!$J$14:$J$2000)),FINTERP(USER_INPUT!$J$14:$J$2000,USER_INPUT!$K$14:$K$2000,HYDROGRAPH!B3179),0)</f>
        <v>0</v>
      </c>
      <c r="D3179" s="132">
        <f t="shared" si="198"/>
        <v>0</v>
      </c>
      <c r="E3179" s="162">
        <f t="shared" si="200"/>
        <v>0</v>
      </c>
      <c r="F3179" s="162">
        <f t="shared" si="201"/>
        <v>0</v>
      </c>
      <c r="G3179" s="162">
        <f>FINTERP(REFERENCE!$W$17:$W$67,REFERENCE!$V$17:$V$67,HYDROGRAPH!F3179)</f>
        <v>0</v>
      </c>
      <c r="H3179" s="132">
        <f>(F3179-G3179)/2*REFERENCE!$P$19</f>
        <v>0</v>
      </c>
      <c r="I3179">
        <f>(FINTERP('STAGE-STORAGE'!$D$4:$D$54,'STAGE-STORAGE'!$A$4:$A$54,H3179))</f>
        <v>0</v>
      </c>
    </row>
    <row r="3180" spans="1:9" x14ac:dyDescent="0.25">
      <c r="A3180">
        <v>3177</v>
      </c>
      <c r="B3180" s="132">
        <f t="shared" si="199"/>
        <v>529.33333333333326</v>
      </c>
      <c r="C3180" s="162">
        <f>IF(B3180&lt;(MAX(USER_INPUT!$J$14:$J$2000)),FINTERP(USER_INPUT!$J$14:$J$2000,USER_INPUT!$K$14:$K$2000,HYDROGRAPH!B3180),0)</f>
        <v>0</v>
      </c>
      <c r="D3180" s="132">
        <f t="shared" si="198"/>
        <v>0</v>
      </c>
      <c r="E3180" s="162">
        <f t="shared" si="200"/>
        <v>0</v>
      </c>
      <c r="F3180" s="162">
        <f t="shared" si="201"/>
        <v>0</v>
      </c>
      <c r="G3180" s="162">
        <f>FINTERP(REFERENCE!$W$17:$W$67,REFERENCE!$V$17:$V$67,HYDROGRAPH!F3180)</f>
        <v>0</v>
      </c>
      <c r="H3180" s="132">
        <f>(F3180-G3180)/2*REFERENCE!$P$19</f>
        <v>0</v>
      </c>
      <c r="I3180">
        <f>(FINTERP('STAGE-STORAGE'!$D$4:$D$54,'STAGE-STORAGE'!$A$4:$A$54,H3180))</f>
        <v>0</v>
      </c>
    </row>
    <row r="3181" spans="1:9" x14ac:dyDescent="0.25">
      <c r="A3181">
        <v>3178</v>
      </c>
      <c r="B3181" s="132">
        <f t="shared" si="199"/>
        <v>529.5</v>
      </c>
      <c r="C3181" s="162">
        <f>IF(B3181&lt;(MAX(USER_INPUT!$J$14:$J$2000)),FINTERP(USER_INPUT!$J$14:$J$2000,USER_INPUT!$K$14:$K$2000,HYDROGRAPH!B3181),0)</f>
        <v>0</v>
      </c>
      <c r="D3181" s="132">
        <f t="shared" si="198"/>
        <v>0</v>
      </c>
      <c r="E3181" s="162">
        <f t="shared" si="200"/>
        <v>0</v>
      </c>
      <c r="F3181" s="162">
        <f t="shared" si="201"/>
        <v>0</v>
      </c>
      <c r="G3181" s="162">
        <f>FINTERP(REFERENCE!$W$17:$W$67,REFERENCE!$V$17:$V$67,HYDROGRAPH!F3181)</f>
        <v>0</v>
      </c>
      <c r="H3181" s="132">
        <f>(F3181-G3181)/2*REFERENCE!$P$19</f>
        <v>0</v>
      </c>
      <c r="I3181">
        <f>(FINTERP('STAGE-STORAGE'!$D$4:$D$54,'STAGE-STORAGE'!$A$4:$A$54,H3181))</f>
        <v>0</v>
      </c>
    </row>
    <row r="3182" spans="1:9" x14ac:dyDescent="0.25">
      <c r="A3182">
        <v>3179</v>
      </c>
      <c r="B3182" s="132">
        <f t="shared" si="199"/>
        <v>529.66666666666663</v>
      </c>
      <c r="C3182" s="162">
        <f>IF(B3182&lt;(MAX(USER_INPUT!$J$14:$J$2000)),FINTERP(USER_INPUT!$J$14:$J$2000,USER_INPUT!$K$14:$K$2000,HYDROGRAPH!B3182),0)</f>
        <v>0</v>
      </c>
      <c r="D3182" s="132">
        <f t="shared" si="198"/>
        <v>0</v>
      </c>
      <c r="E3182" s="162">
        <f t="shared" si="200"/>
        <v>0</v>
      </c>
      <c r="F3182" s="162">
        <f t="shared" si="201"/>
        <v>0</v>
      </c>
      <c r="G3182" s="162">
        <f>FINTERP(REFERENCE!$W$17:$W$67,REFERENCE!$V$17:$V$67,HYDROGRAPH!F3182)</f>
        <v>0</v>
      </c>
      <c r="H3182" s="132">
        <f>(F3182-G3182)/2*REFERENCE!$P$19</f>
        <v>0</v>
      </c>
      <c r="I3182">
        <f>(FINTERP('STAGE-STORAGE'!$D$4:$D$54,'STAGE-STORAGE'!$A$4:$A$54,H3182))</f>
        <v>0</v>
      </c>
    </row>
    <row r="3183" spans="1:9" x14ac:dyDescent="0.25">
      <c r="A3183">
        <v>3180</v>
      </c>
      <c r="B3183" s="132">
        <f t="shared" si="199"/>
        <v>529.83333333333326</v>
      </c>
      <c r="C3183" s="162">
        <f>IF(B3183&lt;(MAX(USER_INPUT!$J$14:$J$2000)),FINTERP(USER_INPUT!$J$14:$J$2000,USER_INPUT!$K$14:$K$2000,HYDROGRAPH!B3183),0)</f>
        <v>0</v>
      </c>
      <c r="D3183" s="132">
        <f t="shared" si="198"/>
        <v>0</v>
      </c>
      <c r="E3183" s="162">
        <f t="shared" si="200"/>
        <v>0</v>
      </c>
      <c r="F3183" s="162">
        <f t="shared" si="201"/>
        <v>0</v>
      </c>
      <c r="G3183" s="162">
        <f>FINTERP(REFERENCE!$W$17:$W$67,REFERENCE!$V$17:$V$67,HYDROGRAPH!F3183)</f>
        <v>0</v>
      </c>
      <c r="H3183" s="132">
        <f>(F3183-G3183)/2*REFERENCE!$P$19</f>
        <v>0</v>
      </c>
      <c r="I3183">
        <f>(FINTERP('STAGE-STORAGE'!$D$4:$D$54,'STAGE-STORAGE'!$A$4:$A$54,H3183))</f>
        <v>0</v>
      </c>
    </row>
    <row r="3184" spans="1:9" x14ac:dyDescent="0.25">
      <c r="A3184">
        <v>3181</v>
      </c>
      <c r="B3184" s="132">
        <f t="shared" si="199"/>
        <v>530</v>
      </c>
      <c r="C3184" s="162">
        <f>IF(B3184&lt;(MAX(USER_INPUT!$J$14:$J$2000)),FINTERP(USER_INPUT!$J$14:$J$2000,USER_INPUT!$K$14:$K$2000,HYDROGRAPH!B3184),0)</f>
        <v>0</v>
      </c>
      <c r="D3184" s="132">
        <f t="shared" si="198"/>
        <v>0</v>
      </c>
      <c r="E3184" s="162">
        <f t="shared" si="200"/>
        <v>0</v>
      </c>
      <c r="F3184" s="162">
        <f t="shared" si="201"/>
        <v>0</v>
      </c>
      <c r="G3184" s="162">
        <f>FINTERP(REFERENCE!$W$17:$W$67,REFERENCE!$V$17:$V$67,HYDROGRAPH!F3184)</f>
        <v>0</v>
      </c>
      <c r="H3184" s="132">
        <f>(F3184-G3184)/2*REFERENCE!$P$19</f>
        <v>0</v>
      </c>
      <c r="I3184">
        <f>(FINTERP('STAGE-STORAGE'!$D$4:$D$54,'STAGE-STORAGE'!$A$4:$A$54,H3184))</f>
        <v>0</v>
      </c>
    </row>
    <row r="3185" spans="1:9" x14ac:dyDescent="0.25">
      <c r="A3185">
        <v>3182</v>
      </c>
      <c r="B3185" s="132">
        <f t="shared" si="199"/>
        <v>530.16666666666663</v>
      </c>
      <c r="C3185" s="162">
        <f>IF(B3185&lt;(MAX(USER_INPUT!$J$14:$J$2000)),FINTERP(USER_INPUT!$J$14:$J$2000,USER_INPUT!$K$14:$K$2000,HYDROGRAPH!B3185),0)</f>
        <v>0</v>
      </c>
      <c r="D3185" s="132">
        <f t="shared" si="198"/>
        <v>0</v>
      </c>
      <c r="E3185" s="162">
        <f t="shared" si="200"/>
        <v>0</v>
      </c>
      <c r="F3185" s="162">
        <f t="shared" si="201"/>
        <v>0</v>
      </c>
      <c r="G3185" s="162">
        <f>FINTERP(REFERENCE!$W$17:$W$67,REFERENCE!$V$17:$V$67,HYDROGRAPH!F3185)</f>
        <v>0</v>
      </c>
      <c r="H3185" s="132">
        <f>(F3185-G3185)/2*REFERENCE!$P$19</f>
        <v>0</v>
      </c>
      <c r="I3185">
        <f>(FINTERP('STAGE-STORAGE'!$D$4:$D$54,'STAGE-STORAGE'!$A$4:$A$54,H3185))</f>
        <v>0</v>
      </c>
    </row>
    <row r="3186" spans="1:9" x14ac:dyDescent="0.25">
      <c r="A3186">
        <v>3183</v>
      </c>
      <c r="B3186" s="132">
        <f t="shared" si="199"/>
        <v>530.33333333333326</v>
      </c>
      <c r="C3186" s="162">
        <f>IF(B3186&lt;(MAX(USER_INPUT!$J$14:$J$2000)),FINTERP(USER_INPUT!$J$14:$J$2000,USER_INPUT!$K$14:$K$2000,HYDROGRAPH!B3186),0)</f>
        <v>0</v>
      </c>
      <c r="D3186" s="132">
        <f t="shared" si="198"/>
        <v>0</v>
      </c>
      <c r="E3186" s="162">
        <f t="shared" si="200"/>
        <v>0</v>
      </c>
      <c r="F3186" s="162">
        <f t="shared" si="201"/>
        <v>0</v>
      </c>
      <c r="G3186" s="162">
        <f>FINTERP(REFERENCE!$W$17:$W$67,REFERENCE!$V$17:$V$67,HYDROGRAPH!F3186)</f>
        <v>0</v>
      </c>
      <c r="H3186" s="132">
        <f>(F3186-G3186)/2*REFERENCE!$P$19</f>
        <v>0</v>
      </c>
      <c r="I3186">
        <f>(FINTERP('STAGE-STORAGE'!$D$4:$D$54,'STAGE-STORAGE'!$A$4:$A$54,H3186))</f>
        <v>0</v>
      </c>
    </row>
    <row r="3187" spans="1:9" x14ac:dyDescent="0.25">
      <c r="A3187">
        <v>3184</v>
      </c>
      <c r="B3187" s="132">
        <f t="shared" si="199"/>
        <v>530.5</v>
      </c>
      <c r="C3187" s="162">
        <f>IF(B3187&lt;(MAX(USER_INPUT!$J$14:$J$2000)),FINTERP(USER_INPUT!$J$14:$J$2000,USER_INPUT!$K$14:$K$2000,HYDROGRAPH!B3187),0)</f>
        <v>0</v>
      </c>
      <c r="D3187" s="132">
        <f t="shared" si="198"/>
        <v>0</v>
      </c>
      <c r="E3187" s="162">
        <f t="shared" si="200"/>
        <v>0</v>
      </c>
      <c r="F3187" s="162">
        <f t="shared" si="201"/>
        <v>0</v>
      </c>
      <c r="G3187" s="162">
        <f>FINTERP(REFERENCE!$W$17:$W$67,REFERENCE!$V$17:$V$67,HYDROGRAPH!F3187)</f>
        <v>0</v>
      </c>
      <c r="H3187" s="132">
        <f>(F3187-G3187)/2*REFERENCE!$P$19</f>
        <v>0</v>
      </c>
      <c r="I3187">
        <f>(FINTERP('STAGE-STORAGE'!$D$4:$D$54,'STAGE-STORAGE'!$A$4:$A$54,H3187))</f>
        <v>0</v>
      </c>
    </row>
    <row r="3188" spans="1:9" x14ac:dyDescent="0.25">
      <c r="A3188">
        <v>3185</v>
      </c>
      <c r="B3188" s="132">
        <f t="shared" si="199"/>
        <v>530.66666666666663</v>
      </c>
      <c r="C3188" s="162">
        <f>IF(B3188&lt;(MAX(USER_INPUT!$J$14:$J$2000)),FINTERP(USER_INPUT!$J$14:$J$2000,USER_INPUT!$K$14:$K$2000,HYDROGRAPH!B3188),0)</f>
        <v>0</v>
      </c>
      <c r="D3188" s="132">
        <f t="shared" si="198"/>
        <v>0</v>
      </c>
      <c r="E3188" s="162">
        <f t="shared" si="200"/>
        <v>0</v>
      </c>
      <c r="F3188" s="162">
        <f t="shared" si="201"/>
        <v>0</v>
      </c>
      <c r="G3188" s="162">
        <f>FINTERP(REFERENCE!$W$17:$W$67,REFERENCE!$V$17:$V$67,HYDROGRAPH!F3188)</f>
        <v>0</v>
      </c>
      <c r="H3188" s="132">
        <f>(F3188-G3188)/2*REFERENCE!$P$19</f>
        <v>0</v>
      </c>
      <c r="I3188">
        <f>(FINTERP('STAGE-STORAGE'!$D$4:$D$54,'STAGE-STORAGE'!$A$4:$A$54,H3188))</f>
        <v>0</v>
      </c>
    </row>
    <row r="3189" spans="1:9" x14ac:dyDescent="0.25">
      <c r="A3189">
        <v>3186</v>
      </c>
      <c r="B3189" s="132">
        <f t="shared" si="199"/>
        <v>530.83333333333326</v>
      </c>
      <c r="C3189" s="162">
        <f>IF(B3189&lt;(MAX(USER_INPUT!$J$14:$J$2000)),FINTERP(USER_INPUT!$J$14:$J$2000,USER_INPUT!$K$14:$K$2000,HYDROGRAPH!B3189),0)</f>
        <v>0</v>
      </c>
      <c r="D3189" s="132">
        <f t="shared" si="198"/>
        <v>0</v>
      </c>
      <c r="E3189" s="162">
        <f t="shared" si="200"/>
        <v>0</v>
      </c>
      <c r="F3189" s="162">
        <f t="shared" si="201"/>
        <v>0</v>
      </c>
      <c r="G3189" s="162">
        <f>FINTERP(REFERENCE!$W$17:$W$67,REFERENCE!$V$17:$V$67,HYDROGRAPH!F3189)</f>
        <v>0</v>
      </c>
      <c r="H3189" s="132">
        <f>(F3189-G3189)/2*REFERENCE!$P$19</f>
        <v>0</v>
      </c>
      <c r="I3189">
        <f>(FINTERP('STAGE-STORAGE'!$D$4:$D$54,'STAGE-STORAGE'!$A$4:$A$54,H3189))</f>
        <v>0</v>
      </c>
    </row>
    <row r="3190" spans="1:9" x14ac:dyDescent="0.25">
      <c r="A3190">
        <v>3187</v>
      </c>
      <c r="B3190" s="132">
        <f t="shared" si="199"/>
        <v>531</v>
      </c>
      <c r="C3190" s="162">
        <f>IF(B3190&lt;(MAX(USER_INPUT!$J$14:$J$2000)),FINTERP(USER_INPUT!$J$14:$J$2000,USER_INPUT!$K$14:$K$2000,HYDROGRAPH!B3190),0)</f>
        <v>0</v>
      </c>
      <c r="D3190" s="132">
        <f t="shared" si="198"/>
        <v>0</v>
      </c>
      <c r="E3190" s="162">
        <f t="shared" si="200"/>
        <v>0</v>
      </c>
      <c r="F3190" s="162">
        <f t="shared" si="201"/>
        <v>0</v>
      </c>
      <c r="G3190" s="162">
        <f>FINTERP(REFERENCE!$W$17:$W$67,REFERENCE!$V$17:$V$67,HYDROGRAPH!F3190)</f>
        <v>0</v>
      </c>
      <c r="H3190" s="132">
        <f>(F3190-G3190)/2*REFERENCE!$P$19</f>
        <v>0</v>
      </c>
      <c r="I3190">
        <f>(FINTERP('STAGE-STORAGE'!$D$4:$D$54,'STAGE-STORAGE'!$A$4:$A$54,H3190))</f>
        <v>0</v>
      </c>
    </row>
    <row r="3191" spans="1:9" x14ac:dyDescent="0.25">
      <c r="A3191">
        <v>3188</v>
      </c>
      <c r="B3191" s="132">
        <f t="shared" si="199"/>
        <v>531.16666666666663</v>
      </c>
      <c r="C3191" s="162">
        <f>IF(B3191&lt;(MAX(USER_INPUT!$J$14:$J$2000)),FINTERP(USER_INPUT!$J$14:$J$2000,USER_INPUT!$K$14:$K$2000,HYDROGRAPH!B3191),0)</f>
        <v>0</v>
      </c>
      <c r="D3191" s="132">
        <f t="shared" si="198"/>
        <v>0</v>
      </c>
      <c r="E3191" s="162">
        <f t="shared" si="200"/>
        <v>0</v>
      </c>
      <c r="F3191" s="162">
        <f t="shared" si="201"/>
        <v>0</v>
      </c>
      <c r="G3191" s="162">
        <f>FINTERP(REFERENCE!$W$17:$W$67,REFERENCE!$V$17:$V$67,HYDROGRAPH!F3191)</f>
        <v>0</v>
      </c>
      <c r="H3191" s="132">
        <f>(F3191-G3191)/2*REFERENCE!$P$19</f>
        <v>0</v>
      </c>
      <c r="I3191">
        <f>(FINTERP('STAGE-STORAGE'!$D$4:$D$54,'STAGE-STORAGE'!$A$4:$A$54,H3191))</f>
        <v>0</v>
      </c>
    </row>
    <row r="3192" spans="1:9" x14ac:dyDescent="0.25">
      <c r="A3192">
        <v>3189</v>
      </c>
      <c r="B3192" s="132">
        <f t="shared" si="199"/>
        <v>531.33333333333326</v>
      </c>
      <c r="C3192" s="162">
        <f>IF(B3192&lt;(MAX(USER_INPUT!$J$14:$J$2000)),FINTERP(USER_INPUT!$J$14:$J$2000,USER_INPUT!$K$14:$K$2000,HYDROGRAPH!B3192),0)</f>
        <v>0</v>
      </c>
      <c r="D3192" s="132">
        <f t="shared" si="198"/>
        <v>0</v>
      </c>
      <c r="E3192" s="162">
        <f t="shared" si="200"/>
        <v>0</v>
      </c>
      <c r="F3192" s="162">
        <f t="shared" si="201"/>
        <v>0</v>
      </c>
      <c r="G3192" s="162">
        <f>FINTERP(REFERENCE!$W$17:$W$67,REFERENCE!$V$17:$V$67,HYDROGRAPH!F3192)</f>
        <v>0</v>
      </c>
      <c r="H3192" s="132">
        <f>(F3192-G3192)/2*REFERENCE!$P$19</f>
        <v>0</v>
      </c>
      <c r="I3192">
        <f>(FINTERP('STAGE-STORAGE'!$D$4:$D$54,'STAGE-STORAGE'!$A$4:$A$54,H3192))</f>
        <v>0</v>
      </c>
    </row>
    <row r="3193" spans="1:9" x14ac:dyDescent="0.25">
      <c r="A3193">
        <v>3190</v>
      </c>
      <c r="B3193" s="132">
        <f t="shared" si="199"/>
        <v>531.5</v>
      </c>
      <c r="C3193" s="162">
        <f>IF(B3193&lt;(MAX(USER_INPUT!$J$14:$J$2000)),FINTERP(USER_INPUT!$J$14:$J$2000,USER_INPUT!$K$14:$K$2000,HYDROGRAPH!B3193),0)</f>
        <v>0</v>
      </c>
      <c r="D3193" s="132">
        <f t="shared" si="198"/>
        <v>0</v>
      </c>
      <c r="E3193" s="162">
        <f t="shared" si="200"/>
        <v>0</v>
      </c>
      <c r="F3193" s="162">
        <f t="shared" si="201"/>
        <v>0</v>
      </c>
      <c r="G3193" s="162">
        <f>FINTERP(REFERENCE!$W$17:$W$67,REFERENCE!$V$17:$V$67,HYDROGRAPH!F3193)</f>
        <v>0</v>
      </c>
      <c r="H3193" s="132">
        <f>(F3193-G3193)/2*REFERENCE!$P$19</f>
        <v>0</v>
      </c>
      <c r="I3193">
        <f>(FINTERP('STAGE-STORAGE'!$D$4:$D$54,'STAGE-STORAGE'!$A$4:$A$54,H3193))</f>
        <v>0</v>
      </c>
    </row>
    <row r="3194" spans="1:9" x14ac:dyDescent="0.25">
      <c r="A3194">
        <v>3191</v>
      </c>
      <c r="B3194" s="132">
        <f t="shared" si="199"/>
        <v>531.66666666666663</v>
      </c>
      <c r="C3194" s="162">
        <f>IF(B3194&lt;(MAX(USER_INPUT!$J$14:$J$2000)),FINTERP(USER_INPUT!$J$14:$J$2000,USER_INPUT!$K$14:$K$2000,HYDROGRAPH!B3194),0)</f>
        <v>0</v>
      </c>
      <c r="D3194" s="132">
        <f t="shared" si="198"/>
        <v>0</v>
      </c>
      <c r="E3194" s="162">
        <f t="shared" si="200"/>
        <v>0</v>
      </c>
      <c r="F3194" s="162">
        <f t="shared" si="201"/>
        <v>0</v>
      </c>
      <c r="G3194" s="162">
        <f>FINTERP(REFERENCE!$W$17:$W$67,REFERENCE!$V$17:$V$67,HYDROGRAPH!F3194)</f>
        <v>0</v>
      </c>
      <c r="H3194" s="132">
        <f>(F3194-G3194)/2*REFERENCE!$P$19</f>
        <v>0</v>
      </c>
      <c r="I3194">
        <f>(FINTERP('STAGE-STORAGE'!$D$4:$D$54,'STAGE-STORAGE'!$A$4:$A$54,H3194))</f>
        <v>0</v>
      </c>
    </row>
    <row r="3195" spans="1:9" x14ac:dyDescent="0.25">
      <c r="A3195">
        <v>3192</v>
      </c>
      <c r="B3195" s="132">
        <f t="shared" si="199"/>
        <v>531.83333333333326</v>
      </c>
      <c r="C3195" s="162">
        <f>IF(B3195&lt;(MAX(USER_INPUT!$J$14:$J$2000)),FINTERP(USER_INPUT!$J$14:$J$2000,USER_INPUT!$K$14:$K$2000,HYDROGRAPH!B3195),0)</f>
        <v>0</v>
      </c>
      <c r="D3195" s="132">
        <f t="shared" si="198"/>
        <v>0</v>
      </c>
      <c r="E3195" s="162">
        <f t="shared" si="200"/>
        <v>0</v>
      </c>
      <c r="F3195" s="162">
        <f t="shared" si="201"/>
        <v>0</v>
      </c>
      <c r="G3195" s="162">
        <f>FINTERP(REFERENCE!$W$17:$W$67,REFERENCE!$V$17:$V$67,HYDROGRAPH!F3195)</f>
        <v>0</v>
      </c>
      <c r="H3195" s="132">
        <f>(F3195-G3195)/2*REFERENCE!$P$19</f>
        <v>0</v>
      </c>
      <c r="I3195">
        <f>(FINTERP('STAGE-STORAGE'!$D$4:$D$54,'STAGE-STORAGE'!$A$4:$A$54,H3195))</f>
        <v>0</v>
      </c>
    </row>
    <row r="3196" spans="1:9" x14ac:dyDescent="0.25">
      <c r="A3196">
        <v>3193</v>
      </c>
      <c r="B3196" s="132">
        <f t="shared" si="199"/>
        <v>532</v>
      </c>
      <c r="C3196" s="162">
        <f>IF(B3196&lt;(MAX(USER_INPUT!$J$14:$J$2000)),FINTERP(USER_INPUT!$J$14:$J$2000,USER_INPUT!$K$14:$K$2000,HYDROGRAPH!B3196),0)</f>
        <v>0</v>
      </c>
      <c r="D3196" s="132">
        <f t="shared" si="198"/>
        <v>0</v>
      </c>
      <c r="E3196" s="162">
        <f t="shared" si="200"/>
        <v>0</v>
      </c>
      <c r="F3196" s="162">
        <f t="shared" si="201"/>
        <v>0</v>
      </c>
      <c r="G3196" s="162">
        <f>FINTERP(REFERENCE!$W$17:$W$67,REFERENCE!$V$17:$V$67,HYDROGRAPH!F3196)</f>
        <v>0</v>
      </c>
      <c r="H3196" s="132">
        <f>(F3196-G3196)/2*REFERENCE!$P$19</f>
        <v>0</v>
      </c>
      <c r="I3196">
        <f>(FINTERP('STAGE-STORAGE'!$D$4:$D$54,'STAGE-STORAGE'!$A$4:$A$54,H3196))</f>
        <v>0</v>
      </c>
    </row>
    <row r="3197" spans="1:9" x14ac:dyDescent="0.25">
      <c r="A3197">
        <v>3194</v>
      </c>
      <c r="B3197" s="132">
        <f t="shared" si="199"/>
        <v>532.16666666666663</v>
      </c>
      <c r="C3197" s="162">
        <f>IF(B3197&lt;(MAX(USER_INPUT!$J$14:$J$2000)),FINTERP(USER_INPUT!$J$14:$J$2000,USER_INPUT!$K$14:$K$2000,HYDROGRAPH!B3197),0)</f>
        <v>0</v>
      </c>
      <c r="D3197" s="132">
        <f t="shared" si="198"/>
        <v>0</v>
      </c>
      <c r="E3197" s="162">
        <f t="shared" si="200"/>
        <v>0</v>
      </c>
      <c r="F3197" s="162">
        <f t="shared" si="201"/>
        <v>0</v>
      </c>
      <c r="G3197" s="162">
        <f>FINTERP(REFERENCE!$W$17:$W$67,REFERENCE!$V$17:$V$67,HYDROGRAPH!F3197)</f>
        <v>0</v>
      </c>
      <c r="H3197" s="132">
        <f>(F3197-G3197)/2*REFERENCE!$P$19</f>
        <v>0</v>
      </c>
      <c r="I3197">
        <f>(FINTERP('STAGE-STORAGE'!$D$4:$D$54,'STAGE-STORAGE'!$A$4:$A$54,H3197))</f>
        <v>0</v>
      </c>
    </row>
    <row r="3198" spans="1:9" x14ac:dyDescent="0.25">
      <c r="A3198">
        <v>3195</v>
      </c>
      <c r="B3198" s="132">
        <f t="shared" si="199"/>
        <v>532.33333333333326</v>
      </c>
      <c r="C3198" s="162">
        <f>IF(B3198&lt;(MAX(USER_INPUT!$J$14:$J$2000)),FINTERP(USER_INPUT!$J$14:$J$2000,USER_INPUT!$K$14:$K$2000,HYDROGRAPH!B3198),0)</f>
        <v>0</v>
      </c>
      <c r="D3198" s="132">
        <f t="shared" si="198"/>
        <v>0</v>
      </c>
      <c r="E3198" s="162">
        <f t="shared" si="200"/>
        <v>0</v>
      </c>
      <c r="F3198" s="162">
        <f t="shared" si="201"/>
        <v>0</v>
      </c>
      <c r="G3198" s="162">
        <f>FINTERP(REFERENCE!$W$17:$W$67,REFERENCE!$V$17:$V$67,HYDROGRAPH!F3198)</f>
        <v>0</v>
      </c>
      <c r="H3198" s="132">
        <f>(F3198-G3198)/2*REFERENCE!$P$19</f>
        <v>0</v>
      </c>
      <c r="I3198">
        <f>(FINTERP('STAGE-STORAGE'!$D$4:$D$54,'STAGE-STORAGE'!$A$4:$A$54,H3198))</f>
        <v>0</v>
      </c>
    </row>
    <row r="3199" spans="1:9" x14ac:dyDescent="0.25">
      <c r="A3199">
        <v>3196</v>
      </c>
      <c r="B3199" s="132">
        <f t="shared" si="199"/>
        <v>532.5</v>
      </c>
      <c r="C3199" s="162">
        <f>IF(B3199&lt;(MAX(USER_INPUT!$J$14:$J$2000)),FINTERP(USER_INPUT!$J$14:$J$2000,USER_INPUT!$K$14:$K$2000,HYDROGRAPH!B3199),0)</f>
        <v>0</v>
      </c>
      <c r="D3199" s="132">
        <f t="shared" si="198"/>
        <v>0</v>
      </c>
      <c r="E3199" s="162">
        <f t="shared" si="200"/>
        <v>0</v>
      </c>
      <c r="F3199" s="162">
        <f t="shared" si="201"/>
        <v>0</v>
      </c>
      <c r="G3199" s="162">
        <f>FINTERP(REFERENCE!$W$17:$W$67,REFERENCE!$V$17:$V$67,HYDROGRAPH!F3199)</f>
        <v>0</v>
      </c>
      <c r="H3199" s="132">
        <f>(F3199-G3199)/2*REFERENCE!$P$19</f>
        <v>0</v>
      </c>
      <c r="I3199">
        <f>(FINTERP('STAGE-STORAGE'!$D$4:$D$54,'STAGE-STORAGE'!$A$4:$A$54,H3199))</f>
        <v>0</v>
      </c>
    </row>
    <row r="3200" spans="1:9" x14ac:dyDescent="0.25">
      <c r="A3200">
        <v>3197</v>
      </c>
      <c r="B3200" s="132">
        <f t="shared" si="199"/>
        <v>532.66666666666663</v>
      </c>
      <c r="C3200" s="162">
        <f>IF(B3200&lt;(MAX(USER_INPUT!$J$14:$J$2000)),FINTERP(USER_INPUT!$J$14:$J$2000,USER_INPUT!$K$14:$K$2000,HYDROGRAPH!B3200),0)</f>
        <v>0</v>
      </c>
      <c r="D3200" s="132">
        <f t="shared" si="198"/>
        <v>0</v>
      </c>
      <c r="E3200" s="162">
        <f t="shared" si="200"/>
        <v>0</v>
      </c>
      <c r="F3200" s="162">
        <f t="shared" si="201"/>
        <v>0</v>
      </c>
      <c r="G3200" s="162">
        <f>FINTERP(REFERENCE!$W$17:$W$67,REFERENCE!$V$17:$V$67,HYDROGRAPH!F3200)</f>
        <v>0</v>
      </c>
      <c r="H3200" s="132">
        <f>(F3200-G3200)/2*REFERENCE!$P$19</f>
        <v>0</v>
      </c>
      <c r="I3200">
        <f>(FINTERP('STAGE-STORAGE'!$D$4:$D$54,'STAGE-STORAGE'!$A$4:$A$54,H3200))</f>
        <v>0</v>
      </c>
    </row>
    <row r="3201" spans="1:9" x14ac:dyDescent="0.25">
      <c r="A3201">
        <v>3198</v>
      </c>
      <c r="B3201" s="132">
        <f t="shared" si="199"/>
        <v>532.83333333333326</v>
      </c>
      <c r="C3201" s="162">
        <f>IF(B3201&lt;(MAX(USER_INPUT!$J$14:$J$2000)),FINTERP(USER_INPUT!$J$14:$J$2000,USER_INPUT!$K$14:$K$2000,HYDROGRAPH!B3201),0)</f>
        <v>0</v>
      </c>
      <c r="D3201" s="132">
        <f t="shared" si="198"/>
        <v>0</v>
      </c>
      <c r="E3201" s="162">
        <f t="shared" si="200"/>
        <v>0</v>
      </c>
      <c r="F3201" s="162">
        <f t="shared" si="201"/>
        <v>0</v>
      </c>
      <c r="G3201" s="162">
        <f>FINTERP(REFERENCE!$W$17:$W$67,REFERENCE!$V$17:$V$67,HYDROGRAPH!F3201)</f>
        <v>0</v>
      </c>
      <c r="H3201" s="132">
        <f>(F3201-G3201)/2*REFERENCE!$P$19</f>
        <v>0</v>
      </c>
      <c r="I3201">
        <f>(FINTERP('STAGE-STORAGE'!$D$4:$D$54,'STAGE-STORAGE'!$A$4:$A$54,H3201))</f>
        <v>0</v>
      </c>
    </row>
    <row r="3202" spans="1:9" x14ac:dyDescent="0.25">
      <c r="A3202">
        <v>3199</v>
      </c>
      <c r="B3202" s="132">
        <f t="shared" si="199"/>
        <v>533</v>
      </c>
      <c r="C3202" s="162">
        <f>IF(B3202&lt;(MAX(USER_INPUT!$J$14:$J$2000)),FINTERP(USER_INPUT!$J$14:$J$2000,USER_INPUT!$K$14:$K$2000,HYDROGRAPH!B3202),0)</f>
        <v>0</v>
      </c>
      <c r="D3202" s="132">
        <f t="shared" si="198"/>
        <v>0</v>
      </c>
      <c r="E3202" s="162">
        <f t="shared" si="200"/>
        <v>0</v>
      </c>
      <c r="F3202" s="162">
        <f t="shared" si="201"/>
        <v>0</v>
      </c>
      <c r="G3202" s="162">
        <f>FINTERP(REFERENCE!$W$17:$W$67,REFERENCE!$V$17:$V$67,HYDROGRAPH!F3202)</f>
        <v>0</v>
      </c>
      <c r="H3202" s="132">
        <f>(F3202-G3202)/2*REFERENCE!$P$19</f>
        <v>0</v>
      </c>
      <c r="I3202">
        <f>(FINTERP('STAGE-STORAGE'!$D$4:$D$54,'STAGE-STORAGE'!$A$4:$A$54,H3202))</f>
        <v>0</v>
      </c>
    </row>
    <row r="3203" spans="1:9" x14ac:dyDescent="0.25">
      <c r="A3203">
        <v>3200</v>
      </c>
      <c r="B3203" s="132">
        <f t="shared" si="199"/>
        <v>533.16666666666663</v>
      </c>
      <c r="C3203" s="162">
        <f>IF(B3203&lt;(MAX(USER_INPUT!$J$14:$J$2000)),FINTERP(USER_INPUT!$J$14:$J$2000,USER_INPUT!$K$14:$K$2000,HYDROGRAPH!B3203),0)</f>
        <v>0</v>
      </c>
      <c r="D3203" s="132">
        <f t="shared" si="198"/>
        <v>0</v>
      </c>
      <c r="E3203" s="162">
        <f t="shared" si="200"/>
        <v>0</v>
      </c>
      <c r="F3203" s="162">
        <f t="shared" si="201"/>
        <v>0</v>
      </c>
      <c r="G3203" s="162">
        <f>FINTERP(REFERENCE!$W$17:$W$67,REFERENCE!$V$17:$V$67,HYDROGRAPH!F3203)</f>
        <v>0</v>
      </c>
      <c r="H3203" s="132">
        <f>(F3203-G3203)/2*REFERENCE!$P$19</f>
        <v>0</v>
      </c>
      <c r="I3203">
        <f>(FINTERP('STAGE-STORAGE'!$D$4:$D$54,'STAGE-STORAGE'!$A$4:$A$54,H3203))</f>
        <v>0</v>
      </c>
    </row>
    <row r="3204" spans="1:9" x14ac:dyDescent="0.25">
      <c r="A3204">
        <v>3201</v>
      </c>
      <c r="B3204" s="132">
        <f t="shared" si="199"/>
        <v>533.33333333333326</v>
      </c>
      <c r="C3204" s="162">
        <f>IF(B3204&lt;(MAX(USER_INPUT!$J$14:$J$2000)),FINTERP(USER_INPUT!$J$14:$J$2000,USER_INPUT!$K$14:$K$2000,HYDROGRAPH!B3204),0)</f>
        <v>0</v>
      </c>
      <c r="D3204" s="132">
        <f t="shared" si="198"/>
        <v>0</v>
      </c>
      <c r="E3204" s="162">
        <f t="shared" si="200"/>
        <v>0</v>
      </c>
      <c r="F3204" s="162">
        <f t="shared" si="201"/>
        <v>0</v>
      </c>
      <c r="G3204" s="162">
        <f>FINTERP(REFERENCE!$W$17:$W$67,REFERENCE!$V$17:$V$67,HYDROGRAPH!F3204)</f>
        <v>0</v>
      </c>
      <c r="H3204" s="132">
        <f>(F3204-G3204)/2*REFERENCE!$P$19</f>
        <v>0</v>
      </c>
      <c r="I3204">
        <f>(FINTERP('STAGE-STORAGE'!$D$4:$D$54,'STAGE-STORAGE'!$A$4:$A$54,H3204))</f>
        <v>0</v>
      </c>
    </row>
    <row r="3205" spans="1:9" x14ac:dyDescent="0.25">
      <c r="A3205">
        <v>3202</v>
      </c>
      <c r="B3205" s="132">
        <f t="shared" si="199"/>
        <v>533.5</v>
      </c>
      <c r="C3205" s="162">
        <f>IF(B3205&lt;(MAX(USER_INPUT!$J$14:$J$2000)),FINTERP(USER_INPUT!$J$14:$J$2000,USER_INPUT!$K$14:$K$2000,HYDROGRAPH!B3205),0)</f>
        <v>0</v>
      </c>
      <c r="D3205" s="132">
        <f t="shared" ref="D3205:D3268" si="202">C3205+C3206</f>
        <v>0</v>
      </c>
      <c r="E3205" s="162">
        <f t="shared" si="200"/>
        <v>0</v>
      </c>
      <c r="F3205" s="162">
        <f t="shared" si="201"/>
        <v>0</v>
      </c>
      <c r="G3205" s="162">
        <f>FINTERP(REFERENCE!$W$17:$W$67,REFERENCE!$V$17:$V$67,HYDROGRAPH!F3205)</f>
        <v>0</v>
      </c>
      <c r="H3205" s="132">
        <f>(F3205-G3205)/2*REFERENCE!$P$19</f>
        <v>0</v>
      </c>
      <c r="I3205">
        <f>(FINTERP('STAGE-STORAGE'!$D$4:$D$54,'STAGE-STORAGE'!$A$4:$A$54,H3205))</f>
        <v>0</v>
      </c>
    </row>
    <row r="3206" spans="1:9" x14ac:dyDescent="0.25">
      <c r="A3206">
        <v>3203</v>
      </c>
      <c r="B3206" s="132">
        <f t="shared" si="199"/>
        <v>533.66666666666663</v>
      </c>
      <c r="C3206" s="162">
        <f>IF(B3206&lt;(MAX(USER_INPUT!$J$14:$J$2000)),FINTERP(USER_INPUT!$J$14:$J$2000,USER_INPUT!$K$14:$K$2000,HYDROGRAPH!B3206),0)</f>
        <v>0</v>
      </c>
      <c r="D3206" s="132">
        <f t="shared" si="202"/>
        <v>0</v>
      </c>
      <c r="E3206" s="162">
        <f t="shared" si="200"/>
        <v>0</v>
      </c>
      <c r="F3206" s="162">
        <f t="shared" si="201"/>
        <v>0</v>
      </c>
      <c r="G3206" s="162">
        <f>FINTERP(REFERENCE!$W$17:$W$67,REFERENCE!$V$17:$V$67,HYDROGRAPH!F3206)</f>
        <v>0</v>
      </c>
      <c r="H3206" s="132">
        <f>(F3206-G3206)/2*REFERENCE!$P$19</f>
        <v>0</v>
      </c>
      <c r="I3206">
        <f>(FINTERP('STAGE-STORAGE'!$D$4:$D$54,'STAGE-STORAGE'!$A$4:$A$54,H3206))</f>
        <v>0</v>
      </c>
    </row>
    <row r="3207" spans="1:9" x14ac:dyDescent="0.25">
      <c r="A3207">
        <v>3204</v>
      </c>
      <c r="B3207" s="132">
        <f t="shared" ref="B3207:B3270" si="203">$B$5*A3206</f>
        <v>533.83333333333326</v>
      </c>
      <c r="C3207" s="162">
        <f>IF(B3207&lt;(MAX(USER_INPUT!$J$14:$J$2000)),FINTERP(USER_INPUT!$J$14:$J$2000,USER_INPUT!$K$14:$K$2000,HYDROGRAPH!B3207),0)</f>
        <v>0</v>
      </c>
      <c r="D3207" s="132">
        <f t="shared" si="202"/>
        <v>0</v>
      </c>
      <c r="E3207" s="162">
        <f t="shared" si="200"/>
        <v>0</v>
      </c>
      <c r="F3207" s="162">
        <f t="shared" si="201"/>
        <v>0</v>
      </c>
      <c r="G3207" s="162">
        <f>FINTERP(REFERENCE!$W$17:$W$67,REFERENCE!$V$17:$V$67,HYDROGRAPH!F3207)</f>
        <v>0</v>
      </c>
      <c r="H3207" s="132">
        <f>(F3207-G3207)/2*REFERENCE!$P$19</f>
        <v>0</v>
      </c>
      <c r="I3207">
        <f>(FINTERP('STAGE-STORAGE'!$D$4:$D$54,'STAGE-STORAGE'!$A$4:$A$54,H3207))</f>
        <v>0</v>
      </c>
    </row>
    <row r="3208" spans="1:9" x14ac:dyDescent="0.25">
      <c r="A3208">
        <v>3205</v>
      </c>
      <c r="B3208" s="132">
        <f t="shared" si="203"/>
        <v>534</v>
      </c>
      <c r="C3208" s="162">
        <f>IF(B3208&lt;(MAX(USER_INPUT!$J$14:$J$2000)),FINTERP(USER_INPUT!$J$14:$J$2000,USER_INPUT!$K$14:$K$2000,HYDROGRAPH!B3208),0)</f>
        <v>0</v>
      </c>
      <c r="D3208" s="132">
        <f t="shared" si="202"/>
        <v>0</v>
      </c>
      <c r="E3208" s="162">
        <f t="shared" si="200"/>
        <v>0</v>
      </c>
      <c r="F3208" s="162">
        <f t="shared" si="201"/>
        <v>0</v>
      </c>
      <c r="G3208" s="162">
        <f>FINTERP(REFERENCE!$W$17:$W$67,REFERENCE!$V$17:$V$67,HYDROGRAPH!F3208)</f>
        <v>0</v>
      </c>
      <c r="H3208" s="132">
        <f>(F3208-G3208)/2*REFERENCE!$P$19</f>
        <v>0</v>
      </c>
      <c r="I3208">
        <f>(FINTERP('STAGE-STORAGE'!$D$4:$D$54,'STAGE-STORAGE'!$A$4:$A$54,H3208))</f>
        <v>0</v>
      </c>
    </row>
    <row r="3209" spans="1:9" x14ac:dyDescent="0.25">
      <c r="A3209">
        <v>3206</v>
      </c>
      <c r="B3209" s="132">
        <f t="shared" si="203"/>
        <v>534.16666666666663</v>
      </c>
      <c r="C3209" s="162">
        <f>IF(B3209&lt;(MAX(USER_INPUT!$J$14:$J$2000)),FINTERP(USER_INPUT!$J$14:$J$2000,USER_INPUT!$K$14:$K$2000,HYDROGRAPH!B3209),0)</f>
        <v>0</v>
      </c>
      <c r="D3209" s="132">
        <f t="shared" si="202"/>
        <v>0</v>
      </c>
      <c r="E3209" s="162">
        <f t="shared" ref="E3209:E3272" si="204">F3208-(2*G3208)</f>
        <v>0</v>
      </c>
      <c r="F3209" s="162">
        <f t="shared" ref="F3209:F3272" si="205">D3209+E3209</f>
        <v>0</v>
      </c>
      <c r="G3209" s="162">
        <f>FINTERP(REFERENCE!$W$17:$W$67,REFERENCE!$V$17:$V$67,HYDROGRAPH!F3209)</f>
        <v>0</v>
      </c>
      <c r="H3209" s="132">
        <f>(F3209-G3209)/2*REFERENCE!$P$19</f>
        <v>0</v>
      </c>
      <c r="I3209">
        <f>(FINTERP('STAGE-STORAGE'!$D$4:$D$54,'STAGE-STORAGE'!$A$4:$A$54,H3209))</f>
        <v>0</v>
      </c>
    </row>
    <row r="3210" spans="1:9" x14ac:dyDescent="0.25">
      <c r="A3210">
        <v>3207</v>
      </c>
      <c r="B3210" s="132">
        <f t="shared" si="203"/>
        <v>534.33333333333326</v>
      </c>
      <c r="C3210" s="162">
        <f>IF(B3210&lt;(MAX(USER_INPUT!$J$14:$J$2000)),FINTERP(USER_INPUT!$J$14:$J$2000,USER_INPUT!$K$14:$K$2000,HYDROGRAPH!B3210),0)</f>
        <v>0</v>
      </c>
      <c r="D3210" s="132">
        <f t="shared" si="202"/>
        <v>0</v>
      </c>
      <c r="E3210" s="162">
        <f t="shared" si="204"/>
        <v>0</v>
      </c>
      <c r="F3210" s="162">
        <f t="shared" si="205"/>
        <v>0</v>
      </c>
      <c r="G3210" s="162">
        <f>FINTERP(REFERENCE!$W$17:$W$67,REFERENCE!$V$17:$V$67,HYDROGRAPH!F3210)</f>
        <v>0</v>
      </c>
      <c r="H3210" s="132">
        <f>(F3210-G3210)/2*REFERENCE!$P$19</f>
        <v>0</v>
      </c>
      <c r="I3210">
        <f>(FINTERP('STAGE-STORAGE'!$D$4:$D$54,'STAGE-STORAGE'!$A$4:$A$54,H3210))</f>
        <v>0</v>
      </c>
    </row>
    <row r="3211" spans="1:9" x14ac:dyDescent="0.25">
      <c r="A3211">
        <v>3208</v>
      </c>
      <c r="B3211" s="132">
        <f t="shared" si="203"/>
        <v>534.5</v>
      </c>
      <c r="C3211" s="162">
        <f>IF(B3211&lt;(MAX(USER_INPUT!$J$14:$J$2000)),FINTERP(USER_INPUT!$J$14:$J$2000,USER_INPUT!$K$14:$K$2000,HYDROGRAPH!B3211),0)</f>
        <v>0</v>
      </c>
      <c r="D3211" s="132">
        <f t="shared" si="202"/>
        <v>0</v>
      </c>
      <c r="E3211" s="162">
        <f t="shared" si="204"/>
        <v>0</v>
      </c>
      <c r="F3211" s="162">
        <f t="shared" si="205"/>
        <v>0</v>
      </c>
      <c r="G3211" s="162">
        <f>FINTERP(REFERENCE!$W$17:$W$67,REFERENCE!$V$17:$V$67,HYDROGRAPH!F3211)</f>
        <v>0</v>
      </c>
      <c r="H3211" s="132">
        <f>(F3211-G3211)/2*REFERENCE!$P$19</f>
        <v>0</v>
      </c>
      <c r="I3211">
        <f>(FINTERP('STAGE-STORAGE'!$D$4:$D$54,'STAGE-STORAGE'!$A$4:$A$54,H3211))</f>
        <v>0</v>
      </c>
    </row>
    <row r="3212" spans="1:9" x14ac:dyDescent="0.25">
      <c r="A3212">
        <v>3209</v>
      </c>
      <c r="B3212" s="132">
        <f t="shared" si="203"/>
        <v>534.66666666666663</v>
      </c>
      <c r="C3212" s="162">
        <f>IF(B3212&lt;(MAX(USER_INPUT!$J$14:$J$2000)),FINTERP(USER_INPUT!$J$14:$J$2000,USER_INPUT!$K$14:$K$2000,HYDROGRAPH!B3212),0)</f>
        <v>0</v>
      </c>
      <c r="D3212" s="132">
        <f t="shared" si="202"/>
        <v>0</v>
      </c>
      <c r="E3212" s="162">
        <f t="shared" si="204"/>
        <v>0</v>
      </c>
      <c r="F3212" s="162">
        <f t="shared" si="205"/>
        <v>0</v>
      </c>
      <c r="G3212" s="162">
        <f>FINTERP(REFERENCE!$W$17:$W$67,REFERENCE!$V$17:$V$67,HYDROGRAPH!F3212)</f>
        <v>0</v>
      </c>
      <c r="H3212" s="132">
        <f>(F3212-G3212)/2*REFERENCE!$P$19</f>
        <v>0</v>
      </c>
      <c r="I3212">
        <f>(FINTERP('STAGE-STORAGE'!$D$4:$D$54,'STAGE-STORAGE'!$A$4:$A$54,H3212))</f>
        <v>0</v>
      </c>
    </row>
    <row r="3213" spans="1:9" x14ac:dyDescent="0.25">
      <c r="A3213">
        <v>3210</v>
      </c>
      <c r="B3213" s="132">
        <f t="shared" si="203"/>
        <v>534.83333333333326</v>
      </c>
      <c r="C3213" s="162">
        <f>IF(B3213&lt;(MAX(USER_INPUT!$J$14:$J$2000)),FINTERP(USER_INPUT!$J$14:$J$2000,USER_INPUT!$K$14:$K$2000,HYDROGRAPH!B3213),0)</f>
        <v>0</v>
      </c>
      <c r="D3213" s="132">
        <f t="shared" si="202"/>
        <v>0</v>
      </c>
      <c r="E3213" s="162">
        <f t="shared" si="204"/>
        <v>0</v>
      </c>
      <c r="F3213" s="162">
        <f t="shared" si="205"/>
        <v>0</v>
      </c>
      <c r="G3213" s="162">
        <f>FINTERP(REFERENCE!$W$17:$W$67,REFERENCE!$V$17:$V$67,HYDROGRAPH!F3213)</f>
        <v>0</v>
      </c>
      <c r="H3213" s="132">
        <f>(F3213-G3213)/2*REFERENCE!$P$19</f>
        <v>0</v>
      </c>
      <c r="I3213">
        <f>(FINTERP('STAGE-STORAGE'!$D$4:$D$54,'STAGE-STORAGE'!$A$4:$A$54,H3213))</f>
        <v>0</v>
      </c>
    </row>
    <row r="3214" spans="1:9" x14ac:dyDescent="0.25">
      <c r="A3214">
        <v>3211</v>
      </c>
      <c r="B3214" s="132">
        <f t="shared" si="203"/>
        <v>535</v>
      </c>
      <c r="C3214" s="162">
        <f>IF(B3214&lt;(MAX(USER_INPUT!$J$14:$J$2000)),FINTERP(USER_INPUT!$J$14:$J$2000,USER_INPUT!$K$14:$K$2000,HYDROGRAPH!B3214),0)</f>
        <v>0</v>
      </c>
      <c r="D3214" s="132">
        <f t="shared" si="202"/>
        <v>0</v>
      </c>
      <c r="E3214" s="162">
        <f t="shared" si="204"/>
        <v>0</v>
      </c>
      <c r="F3214" s="162">
        <f t="shared" si="205"/>
        <v>0</v>
      </c>
      <c r="G3214" s="162">
        <f>FINTERP(REFERENCE!$W$17:$W$67,REFERENCE!$V$17:$V$67,HYDROGRAPH!F3214)</f>
        <v>0</v>
      </c>
      <c r="H3214" s="132">
        <f>(F3214-G3214)/2*REFERENCE!$P$19</f>
        <v>0</v>
      </c>
      <c r="I3214">
        <f>(FINTERP('STAGE-STORAGE'!$D$4:$D$54,'STAGE-STORAGE'!$A$4:$A$54,H3214))</f>
        <v>0</v>
      </c>
    </row>
    <row r="3215" spans="1:9" x14ac:dyDescent="0.25">
      <c r="A3215">
        <v>3212</v>
      </c>
      <c r="B3215" s="132">
        <f t="shared" si="203"/>
        <v>535.16666666666663</v>
      </c>
      <c r="C3215" s="162">
        <f>IF(B3215&lt;(MAX(USER_INPUT!$J$14:$J$2000)),FINTERP(USER_INPUT!$J$14:$J$2000,USER_INPUT!$K$14:$K$2000,HYDROGRAPH!B3215),0)</f>
        <v>0</v>
      </c>
      <c r="D3215" s="132">
        <f t="shared" si="202"/>
        <v>0</v>
      </c>
      <c r="E3215" s="162">
        <f t="shared" si="204"/>
        <v>0</v>
      </c>
      <c r="F3215" s="162">
        <f t="shared" si="205"/>
        <v>0</v>
      </c>
      <c r="G3215" s="162">
        <f>FINTERP(REFERENCE!$W$17:$W$67,REFERENCE!$V$17:$V$67,HYDROGRAPH!F3215)</f>
        <v>0</v>
      </c>
      <c r="H3215" s="132">
        <f>(F3215-G3215)/2*REFERENCE!$P$19</f>
        <v>0</v>
      </c>
      <c r="I3215">
        <f>(FINTERP('STAGE-STORAGE'!$D$4:$D$54,'STAGE-STORAGE'!$A$4:$A$54,H3215))</f>
        <v>0</v>
      </c>
    </row>
    <row r="3216" spans="1:9" x14ac:dyDescent="0.25">
      <c r="A3216">
        <v>3213</v>
      </c>
      <c r="B3216" s="132">
        <f t="shared" si="203"/>
        <v>535.33333333333326</v>
      </c>
      <c r="C3216" s="162">
        <f>IF(B3216&lt;(MAX(USER_INPUT!$J$14:$J$2000)),FINTERP(USER_INPUT!$J$14:$J$2000,USER_INPUT!$K$14:$K$2000,HYDROGRAPH!B3216),0)</f>
        <v>0</v>
      </c>
      <c r="D3216" s="132">
        <f t="shared" si="202"/>
        <v>0</v>
      </c>
      <c r="E3216" s="162">
        <f t="shared" si="204"/>
        <v>0</v>
      </c>
      <c r="F3216" s="162">
        <f t="shared" si="205"/>
        <v>0</v>
      </c>
      <c r="G3216" s="162">
        <f>FINTERP(REFERENCE!$W$17:$W$67,REFERENCE!$V$17:$V$67,HYDROGRAPH!F3216)</f>
        <v>0</v>
      </c>
      <c r="H3216" s="132">
        <f>(F3216-G3216)/2*REFERENCE!$P$19</f>
        <v>0</v>
      </c>
      <c r="I3216">
        <f>(FINTERP('STAGE-STORAGE'!$D$4:$D$54,'STAGE-STORAGE'!$A$4:$A$54,H3216))</f>
        <v>0</v>
      </c>
    </row>
    <row r="3217" spans="1:9" x14ac:dyDescent="0.25">
      <c r="A3217">
        <v>3214</v>
      </c>
      <c r="B3217" s="132">
        <f t="shared" si="203"/>
        <v>535.5</v>
      </c>
      <c r="C3217" s="162">
        <f>IF(B3217&lt;(MAX(USER_INPUT!$J$14:$J$2000)),FINTERP(USER_INPUT!$J$14:$J$2000,USER_INPUT!$K$14:$K$2000,HYDROGRAPH!B3217),0)</f>
        <v>0</v>
      </c>
      <c r="D3217" s="132">
        <f t="shared" si="202"/>
        <v>0</v>
      </c>
      <c r="E3217" s="162">
        <f t="shared" si="204"/>
        <v>0</v>
      </c>
      <c r="F3217" s="162">
        <f t="shared" si="205"/>
        <v>0</v>
      </c>
      <c r="G3217" s="162">
        <f>FINTERP(REFERENCE!$W$17:$W$67,REFERENCE!$V$17:$V$67,HYDROGRAPH!F3217)</f>
        <v>0</v>
      </c>
      <c r="H3217" s="132">
        <f>(F3217-G3217)/2*REFERENCE!$P$19</f>
        <v>0</v>
      </c>
      <c r="I3217">
        <f>(FINTERP('STAGE-STORAGE'!$D$4:$D$54,'STAGE-STORAGE'!$A$4:$A$54,H3217))</f>
        <v>0</v>
      </c>
    </row>
    <row r="3218" spans="1:9" x14ac:dyDescent="0.25">
      <c r="A3218">
        <v>3215</v>
      </c>
      <c r="B3218" s="132">
        <f t="shared" si="203"/>
        <v>535.66666666666663</v>
      </c>
      <c r="C3218" s="162">
        <f>IF(B3218&lt;(MAX(USER_INPUT!$J$14:$J$2000)),FINTERP(USER_INPUT!$J$14:$J$2000,USER_INPUT!$K$14:$K$2000,HYDROGRAPH!B3218),0)</f>
        <v>0</v>
      </c>
      <c r="D3218" s="132">
        <f t="shared" si="202"/>
        <v>0</v>
      </c>
      <c r="E3218" s="162">
        <f t="shared" si="204"/>
        <v>0</v>
      </c>
      <c r="F3218" s="162">
        <f t="shared" si="205"/>
        <v>0</v>
      </c>
      <c r="G3218" s="162">
        <f>FINTERP(REFERENCE!$W$17:$W$67,REFERENCE!$V$17:$V$67,HYDROGRAPH!F3218)</f>
        <v>0</v>
      </c>
      <c r="H3218" s="132">
        <f>(F3218-G3218)/2*REFERENCE!$P$19</f>
        <v>0</v>
      </c>
      <c r="I3218">
        <f>(FINTERP('STAGE-STORAGE'!$D$4:$D$54,'STAGE-STORAGE'!$A$4:$A$54,H3218))</f>
        <v>0</v>
      </c>
    </row>
    <row r="3219" spans="1:9" x14ac:dyDescent="0.25">
      <c r="A3219">
        <v>3216</v>
      </c>
      <c r="B3219" s="132">
        <f t="shared" si="203"/>
        <v>535.83333333333326</v>
      </c>
      <c r="C3219" s="162">
        <f>IF(B3219&lt;(MAX(USER_INPUT!$J$14:$J$2000)),FINTERP(USER_INPUT!$J$14:$J$2000,USER_INPUT!$K$14:$K$2000,HYDROGRAPH!B3219),0)</f>
        <v>0</v>
      </c>
      <c r="D3219" s="132">
        <f t="shared" si="202"/>
        <v>0</v>
      </c>
      <c r="E3219" s="162">
        <f t="shared" si="204"/>
        <v>0</v>
      </c>
      <c r="F3219" s="162">
        <f t="shared" si="205"/>
        <v>0</v>
      </c>
      <c r="G3219" s="162">
        <f>FINTERP(REFERENCE!$W$17:$W$67,REFERENCE!$V$17:$V$67,HYDROGRAPH!F3219)</f>
        <v>0</v>
      </c>
      <c r="H3219" s="132">
        <f>(F3219-G3219)/2*REFERENCE!$P$19</f>
        <v>0</v>
      </c>
      <c r="I3219">
        <f>(FINTERP('STAGE-STORAGE'!$D$4:$D$54,'STAGE-STORAGE'!$A$4:$A$54,H3219))</f>
        <v>0</v>
      </c>
    </row>
    <row r="3220" spans="1:9" x14ac:dyDescent="0.25">
      <c r="A3220">
        <v>3217</v>
      </c>
      <c r="B3220" s="132">
        <f t="shared" si="203"/>
        <v>536</v>
      </c>
      <c r="C3220" s="162">
        <f>IF(B3220&lt;(MAX(USER_INPUT!$J$14:$J$2000)),FINTERP(USER_INPUT!$J$14:$J$2000,USER_INPUT!$K$14:$K$2000,HYDROGRAPH!B3220),0)</f>
        <v>0</v>
      </c>
      <c r="D3220" s="132">
        <f t="shared" si="202"/>
        <v>0</v>
      </c>
      <c r="E3220" s="162">
        <f t="shared" si="204"/>
        <v>0</v>
      </c>
      <c r="F3220" s="162">
        <f t="shared" si="205"/>
        <v>0</v>
      </c>
      <c r="G3220" s="162">
        <f>FINTERP(REFERENCE!$W$17:$W$67,REFERENCE!$V$17:$V$67,HYDROGRAPH!F3220)</f>
        <v>0</v>
      </c>
      <c r="H3220" s="132">
        <f>(F3220-G3220)/2*REFERENCE!$P$19</f>
        <v>0</v>
      </c>
      <c r="I3220">
        <f>(FINTERP('STAGE-STORAGE'!$D$4:$D$54,'STAGE-STORAGE'!$A$4:$A$54,H3220))</f>
        <v>0</v>
      </c>
    </row>
    <row r="3221" spans="1:9" x14ac:dyDescent="0.25">
      <c r="A3221">
        <v>3218</v>
      </c>
      <c r="B3221" s="132">
        <f t="shared" si="203"/>
        <v>536.16666666666663</v>
      </c>
      <c r="C3221" s="162">
        <f>IF(B3221&lt;(MAX(USER_INPUT!$J$14:$J$2000)),FINTERP(USER_INPUT!$J$14:$J$2000,USER_INPUT!$K$14:$K$2000,HYDROGRAPH!B3221),0)</f>
        <v>0</v>
      </c>
      <c r="D3221" s="132">
        <f t="shared" si="202"/>
        <v>0</v>
      </c>
      <c r="E3221" s="162">
        <f t="shared" si="204"/>
        <v>0</v>
      </c>
      <c r="F3221" s="162">
        <f t="shared" si="205"/>
        <v>0</v>
      </c>
      <c r="G3221" s="162">
        <f>FINTERP(REFERENCE!$W$17:$W$67,REFERENCE!$V$17:$V$67,HYDROGRAPH!F3221)</f>
        <v>0</v>
      </c>
      <c r="H3221" s="132">
        <f>(F3221-G3221)/2*REFERENCE!$P$19</f>
        <v>0</v>
      </c>
      <c r="I3221">
        <f>(FINTERP('STAGE-STORAGE'!$D$4:$D$54,'STAGE-STORAGE'!$A$4:$A$54,H3221))</f>
        <v>0</v>
      </c>
    </row>
    <row r="3222" spans="1:9" x14ac:dyDescent="0.25">
      <c r="A3222">
        <v>3219</v>
      </c>
      <c r="B3222" s="132">
        <f t="shared" si="203"/>
        <v>536.33333333333326</v>
      </c>
      <c r="C3222" s="162">
        <f>IF(B3222&lt;(MAX(USER_INPUT!$J$14:$J$2000)),FINTERP(USER_INPUT!$J$14:$J$2000,USER_INPUT!$K$14:$K$2000,HYDROGRAPH!B3222),0)</f>
        <v>0</v>
      </c>
      <c r="D3222" s="132">
        <f t="shared" si="202"/>
        <v>0</v>
      </c>
      <c r="E3222" s="162">
        <f t="shared" si="204"/>
        <v>0</v>
      </c>
      <c r="F3222" s="162">
        <f t="shared" si="205"/>
        <v>0</v>
      </c>
      <c r="G3222" s="162">
        <f>FINTERP(REFERENCE!$W$17:$W$67,REFERENCE!$V$17:$V$67,HYDROGRAPH!F3222)</f>
        <v>0</v>
      </c>
      <c r="H3222" s="132">
        <f>(F3222-G3222)/2*REFERENCE!$P$19</f>
        <v>0</v>
      </c>
      <c r="I3222">
        <f>(FINTERP('STAGE-STORAGE'!$D$4:$D$54,'STAGE-STORAGE'!$A$4:$A$54,H3222))</f>
        <v>0</v>
      </c>
    </row>
    <row r="3223" spans="1:9" x14ac:dyDescent="0.25">
      <c r="A3223">
        <v>3220</v>
      </c>
      <c r="B3223" s="132">
        <f t="shared" si="203"/>
        <v>536.5</v>
      </c>
      <c r="C3223" s="162">
        <f>IF(B3223&lt;(MAX(USER_INPUT!$J$14:$J$2000)),FINTERP(USER_INPUT!$J$14:$J$2000,USER_INPUT!$K$14:$K$2000,HYDROGRAPH!B3223),0)</f>
        <v>0</v>
      </c>
      <c r="D3223" s="132">
        <f t="shared" si="202"/>
        <v>0</v>
      </c>
      <c r="E3223" s="162">
        <f t="shared" si="204"/>
        <v>0</v>
      </c>
      <c r="F3223" s="162">
        <f t="shared" si="205"/>
        <v>0</v>
      </c>
      <c r="G3223" s="162">
        <f>FINTERP(REFERENCE!$W$17:$W$67,REFERENCE!$V$17:$V$67,HYDROGRAPH!F3223)</f>
        <v>0</v>
      </c>
      <c r="H3223" s="132">
        <f>(F3223-G3223)/2*REFERENCE!$P$19</f>
        <v>0</v>
      </c>
      <c r="I3223">
        <f>(FINTERP('STAGE-STORAGE'!$D$4:$D$54,'STAGE-STORAGE'!$A$4:$A$54,H3223))</f>
        <v>0</v>
      </c>
    </row>
    <row r="3224" spans="1:9" x14ac:dyDescent="0.25">
      <c r="A3224">
        <v>3221</v>
      </c>
      <c r="B3224" s="132">
        <f t="shared" si="203"/>
        <v>536.66666666666663</v>
      </c>
      <c r="C3224" s="162">
        <f>IF(B3224&lt;(MAX(USER_INPUT!$J$14:$J$2000)),FINTERP(USER_INPUT!$J$14:$J$2000,USER_INPUT!$K$14:$K$2000,HYDROGRAPH!B3224),0)</f>
        <v>0</v>
      </c>
      <c r="D3224" s="132">
        <f t="shared" si="202"/>
        <v>0</v>
      </c>
      <c r="E3224" s="162">
        <f t="shared" si="204"/>
        <v>0</v>
      </c>
      <c r="F3224" s="162">
        <f t="shared" si="205"/>
        <v>0</v>
      </c>
      <c r="G3224" s="162">
        <f>FINTERP(REFERENCE!$W$17:$W$67,REFERENCE!$V$17:$V$67,HYDROGRAPH!F3224)</f>
        <v>0</v>
      </c>
      <c r="H3224" s="132">
        <f>(F3224-G3224)/2*REFERENCE!$P$19</f>
        <v>0</v>
      </c>
      <c r="I3224">
        <f>(FINTERP('STAGE-STORAGE'!$D$4:$D$54,'STAGE-STORAGE'!$A$4:$A$54,H3224))</f>
        <v>0</v>
      </c>
    </row>
    <row r="3225" spans="1:9" x14ac:dyDescent="0.25">
      <c r="A3225">
        <v>3222</v>
      </c>
      <c r="B3225" s="132">
        <f t="shared" si="203"/>
        <v>536.83333333333326</v>
      </c>
      <c r="C3225" s="162">
        <f>IF(B3225&lt;(MAX(USER_INPUT!$J$14:$J$2000)),FINTERP(USER_INPUT!$J$14:$J$2000,USER_INPUT!$K$14:$K$2000,HYDROGRAPH!B3225),0)</f>
        <v>0</v>
      </c>
      <c r="D3225" s="132">
        <f t="shared" si="202"/>
        <v>0</v>
      </c>
      <c r="E3225" s="162">
        <f t="shared" si="204"/>
        <v>0</v>
      </c>
      <c r="F3225" s="162">
        <f t="shared" si="205"/>
        <v>0</v>
      </c>
      <c r="G3225" s="162">
        <f>FINTERP(REFERENCE!$W$17:$W$67,REFERENCE!$V$17:$V$67,HYDROGRAPH!F3225)</f>
        <v>0</v>
      </c>
      <c r="H3225" s="132">
        <f>(F3225-G3225)/2*REFERENCE!$P$19</f>
        <v>0</v>
      </c>
      <c r="I3225">
        <f>(FINTERP('STAGE-STORAGE'!$D$4:$D$54,'STAGE-STORAGE'!$A$4:$A$54,H3225))</f>
        <v>0</v>
      </c>
    </row>
    <row r="3226" spans="1:9" x14ac:dyDescent="0.25">
      <c r="A3226">
        <v>3223</v>
      </c>
      <c r="B3226" s="132">
        <f t="shared" si="203"/>
        <v>537</v>
      </c>
      <c r="C3226" s="162">
        <f>IF(B3226&lt;(MAX(USER_INPUT!$J$14:$J$2000)),FINTERP(USER_INPUT!$J$14:$J$2000,USER_INPUT!$K$14:$K$2000,HYDROGRAPH!B3226),0)</f>
        <v>0</v>
      </c>
      <c r="D3226" s="132">
        <f t="shared" si="202"/>
        <v>0</v>
      </c>
      <c r="E3226" s="162">
        <f t="shared" si="204"/>
        <v>0</v>
      </c>
      <c r="F3226" s="162">
        <f t="shared" si="205"/>
        <v>0</v>
      </c>
      <c r="G3226" s="162">
        <f>FINTERP(REFERENCE!$W$17:$W$67,REFERENCE!$V$17:$V$67,HYDROGRAPH!F3226)</f>
        <v>0</v>
      </c>
      <c r="H3226" s="132">
        <f>(F3226-G3226)/2*REFERENCE!$P$19</f>
        <v>0</v>
      </c>
      <c r="I3226">
        <f>(FINTERP('STAGE-STORAGE'!$D$4:$D$54,'STAGE-STORAGE'!$A$4:$A$54,H3226))</f>
        <v>0</v>
      </c>
    </row>
    <row r="3227" spans="1:9" x14ac:dyDescent="0.25">
      <c r="A3227">
        <v>3224</v>
      </c>
      <c r="B3227" s="132">
        <f t="shared" si="203"/>
        <v>537.16666666666663</v>
      </c>
      <c r="C3227" s="162">
        <f>IF(B3227&lt;(MAX(USER_INPUT!$J$14:$J$2000)),FINTERP(USER_INPUT!$J$14:$J$2000,USER_INPUT!$K$14:$K$2000,HYDROGRAPH!B3227),0)</f>
        <v>0</v>
      </c>
      <c r="D3227" s="132">
        <f t="shared" si="202"/>
        <v>0</v>
      </c>
      <c r="E3227" s="162">
        <f t="shared" si="204"/>
        <v>0</v>
      </c>
      <c r="F3227" s="162">
        <f t="shared" si="205"/>
        <v>0</v>
      </c>
      <c r="G3227" s="162">
        <f>FINTERP(REFERENCE!$W$17:$W$67,REFERENCE!$V$17:$V$67,HYDROGRAPH!F3227)</f>
        <v>0</v>
      </c>
      <c r="H3227" s="132">
        <f>(F3227-G3227)/2*REFERENCE!$P$19</f>
        <v>0</v>
      </c>
      <c r="I3227">
        <f>(FINTERP('STAGE-STORAGE'!$D$4:$D$54,'STAGE-STORAGE'!$A$4:$A$54,H3227))</f>
        <v>0</v>
      </c>
    </row>
    <row r="3228" spans="1:9" x14ac:dyDescent="0.25">
      <c r="A3228">
        <v>3225</v>
      </c>
      <c r="B3228" s="132">
        <f t="shared" si="203"/>
        <v>537.33333333333326</v>
      </c>
      <c r="C3228" s="162">
        <f>IF(B3228&lt;(MAX(USER_INPUT!$J$14:$J$2000)),FINTERP(USER_INPUT!$J$14:$J$2000,USER_INPUT!$K$14:$K$2000,HYDROGRAPH!B3228),0)</f>
        <v>0</v>
      </c>
      <c r="D3228" s="132">
        <f t="shared" si="202"/>
        <v>0</v>
      </c>
      <c r="E3228" s="162">
        <f t="shared" si="204"/>
        <v>0</v>
      </c>
      <c r="F3228" s="162">
        <f t="shared" si="205"/>
        <v>0</v>
      </c>
      <c r="G3228" s="162">
        <f>FINTERP(REFERENCE!$W$17:$W$67,REFERENCE!$V$17:$V$67,HYDROGRAPH!F3228)</f>
        <v>0</v>
      </c>
      <c r="H3228" s="132">
        <f>(F3228-G3228)/2*REFERENCE!$P$19</f>
        <v>0</v>
      </c>
      <c r="I3228">
        <f>(FINTERP('STAGE-STORAGE'!$D$4:$D$54,'STAGE-STORAGE'!$A$4:$A$54,H3228))</f>
        <v>0</v>
      </c>
    </row>
    <row r="3229" spans="1:9" x14ac:dyDescent="0.25">
      <c r="A3229">
        <v>3226</v>
      </c>
      <c r="B3229" s="132">
        <f t="shared" si="203"/>
        <v>537.5</v>
      </c>
      <c r="C3229" s="162">
        <f>IF(B3229&lt;(MAX(USER_INPUT!$J$14:$J$2000)),FINTERP(USER_INPUT!$J$14:$J$2000,USER_INPUT!$K$14:$K$2000,HYDROGRAPH!B3229),0)</f>
        <v>0</v>
      </c>
      <c r="D3229" s="132">
        <f t="shared" si="202"/>
        <v>0</v>
      </c>
      <c r="E3229" s="162">
        <f t="shared" si="204"/>
        <v>0</v>
      </c>
      <c r="F3229" s="162">
        <f t="shared" si="205"/>
        <v>0</v>
      </c>
      <c r="G3229" s="162">
        <f>FINTERP(REFERENCE!$W$17:$W$67,REFERENCE!$V$17:$V$67,HYDROGRAPH!F3229)</f>
        <v>0</v>
      </c>
      <c r="H3229" s="132">
        <f>(F3229-G3229)/2*REFERENCE!$P$19</f>
        <v>0</v>
      </c>
      <c r="I3229">
        <f>(FINTERP('STAGE-STORAGE'!$D$4:$D$54,'STAGE-STORAGE'!$A$4:$A$54,H3229))</f>
        <v>0</v>
      </c>
    </row>
    <row r="3230" spans="1:9" x14ac:dyDescent="0.25">
      <c r="A3230">
        <v>3227</v>
      </c>
      <c r="B3230" s="132">
        <f t="shared" si="203"/>
        <v>537.66666666666663</v>
      </c>
      <c r="C3230" s="162">
        <f>IF(B3230&lt;(MAX(USER_INPUT!$J$14:$J$2000)),FINTERP(USER_INPUT!$J$14:$J$2000,USER_INPUT!$K$14:$K$2000,HYDROGRAPH!B3230),0)</f>
        <v>0</v>
      </c>
      <c r="D3230" s="132">
        <f t="shared" si="202"/>
        <v>0</v>
      </c>
      <c r="E3230" s="162">
        <f t="shared" si="204"/>
        <v>0</v>
      </c>
      <c r="F3230" s="162">
        <f t="shared" si="205"/>
        <v>0</v>
      </c>
      <c r="G3230" s="162">
        <f>FINTERP(REFERENCE!$W$17:$W$67,REFERENCE!$V$17:$V$67,HYDROGRAPH!F3230)</f>
        <v>0</v>
      </c>
      <c r="H3230" s="132">
        <f>(F3230-G3230)/2*REFERENCE!$P$19</f>
        <v>0</v>
      </c>
      <c r="I3230">
        <f>(FINTERP('STAGE-STORAGE'!$D$4:$D$54,'STAGE-STORAGE'!$A$4:$A$54,H3230))</f>
        <v>0</v>
      </c>
    </row>
    <row r="3231" spans="1:9" x14ac:dyDescent="0.25">
      <c r="A3231">
        <v>3228</v>
      </c>
      <c r="B3231" s="132">
        <f t="shared" si="203"/>
        <v>537.83333333333326</v>
      </c>
      <c r="C3231" s="162">
        <f>IF(B3231&lt;(MAX(USER_INPUT!$J$14:$J$2000)),FINTERP(USER_INPUT!$J$14:$J$2000,USER_INPUT!$K$14:$K$2000,HYDROGRAPH!B3231),0)</f>
        <v>0</v>
      </c>
      <c r="D3231" s="132">
        <f t="shared" si="202"/>
        <v>0</v>
      </c>
      <c r="E3231" s="162">
        <f t="shared" si="204"/>
        <v>0</v>
      </c>
      <c r="F3231" s="162">
        <f t="shared" si="205"/>
        <v>0</v>
      </c>
      <c r="G3231" s="162">
        <f>FINTERP(REFERENCE!$W$17:$W$67,REFERENCE!$V$17:$V$67,HYDROGRAPH!F3231)</f>
        <v>0</v>
      </c>
      <c r="H3231" s="132">
        <f>(F3231-G3231)/2*REFERENCE!$P$19</f>
        <v>0</v>
      </c>
      <c r="I3231">
        <f>(FINTERP('STAGE-STORAGE'!$D$4:$D$54,'STAGE-STORAGE'!$A$4:$A$54,H3231))</f>
        <v>0</v>
      </c>
    </row>
    <row r="3232" spans="1:9" x14ac:dyDescent="0.25">
      <c r="A3232">
        <v>3229</v>
      </c>
      <c r="B3232" s="132">
        <f t="shared" si="203"/>
        <v>538</v>
      </c>
      <c r="C3232" s="162">
        <f>IF(B3232&lt;(MAX(USER_INPUT!$J$14:$J$2000)),FINTERP(USER_INPUT!$J$14:$J$2000,USER_INPUT!$K$14:$K$2000,HYDROGRAPH!B3232),0)</f>
        <v>0</v>
      </c>
      <c r="D3232" s="132">
        <f t="shared" si="202"/>
        <v>0</v>
      </c>
      <c r="E3232" s="162">
        <f t="shared" si="204"/>
        <v>0</v>
      </c>
      <c r="F3232" s="162">
        <f t="shared" si="205"/>
        <v>0</v>
      </c>
      <c r="G3232" s="162">
        <f>FINTERP(REFERENCE!$W$17:$W$67,REFERENCE!$V$17:$V$67,HYDROGRAPH!F3232)</f>
        <v>0</v>
      </c>
      <c r="H3232" s="132">
        <f>(F3232-G3232)/2*REFERENCE!$P$19</f>
        <v>0</v>
      </c>
      <c r="I3232">
        <f>(FINTERP('STAGE-STORAGE'!$D$4:$D$54,'STAGE-STORAGE'!$A$4:$A$54,H3232))</f>
        <v>0</v>
      </c>
    </row>
    <row r="3233" spans="1:9" x14ac:dyDescent="0.25">
      <c r="A3233">
        <v>3230</v>
      </c>
      <c r="B3233" s="132">
        <f t="shared" si="203"/>
        <v>538.16666666666663</v>
      </c>
      <c r="C3233" s="162">
        <f>IF(B3233&lt;(MAX(USER_INPUT!$J$14:$J$2000)),FINTERP(USER_INPUT!$J$14:$J$2000,USER_INPUT!$K$14:$K$2000,HYDROGRAPH!B3233),0)</f>
        <v>0</v>
      </c>
      <c r="D3233" s="132">
        <f t="shared" si="202"/>
        <v>0</v>
      </c>
      <c r="E3233" s="162">
        <f t="shared" si="204"/>
        <v>0</v>
      </c>
      <c r="F3233" s="162">
        <f t="shared" si="205"/>
        <v>0</v>
      </c>
      <c r="G3233" s="162">
        <f>FINTERP(REFERENCE!$W$17:$W$67,REFERENCE!$V$17:$V$67,HYDROGRAPH!F3233)</f>
        <v>0</v>
      </c>
      <c r="H3233" s="132">
        <f>(F3233-G3233)/2*REFERENCE!$P$19</f>
        <v>0</v>
      </c>
      <c r="I3233">
        <f>(FINTERP('STAGE-STORAGE'!$D$4:$D$54,'STAGE-STORAGE'!$A$4:$A$54,H3233))</f>
        <v>0</v>
      </c>
    </row>
    <row r="3234" spans="1:9" x14ac:dyDescent="0.25">
      <c r="A3234">
        <v>3231</v>
      </c>
      <c r="B3234" s="132">
        <f t="shared" si="203"/>
        <v>538.33333333333326</v>
      </c>
      <c r="C3234" s="162">
        <f>IF(B3234&lt;(MAX(USER_INPUT!$J$14:$J$2000)),FINTERP(USER_INPUT!$J$14:$J$2000,USER_INPUT!$K$14:$K$2000,HYDROGRAPH!B3234),0)</f>
        <v>0</v>
      </c>
      <c r="D3234" s="132">
        <f t="shared" si="202"/>
        <v>0</v>
      </c>
      <c r="E3234" s="162">
        <f t="shared" si="204"/>
        <v>0</v>
      </c>
      <c r="F3234" s="162">
        <f t="shared" si="205"/>
        <v>0</v>
      </c>
      <c r="G3234" s="162">
        <f>FINTERP(REFERENCE!$W$17:$W$67,REFERENCE!$V$17:$V$67,HYDROGRAPH!F3234)</f>
        <v>0</v>
      </c>
      <c r="H3234" s="132">
        <f>(F3234-G3234)/2*REFERENCE!$P$19</f>
        <v>0</v>
      </c>
      <c r="I3234">
        <f>(FINTERP('STAGE-STORAGE'!$D$4:$D$54,'STAGE-STORAGE'!$A$4:$A$54,H3234))</f>
        <v>0</v>
      </c>
    </row>
    <row r="3235" spans="1:9" x14ac:dyDescent="0.25">
      <c r="A3235">
        <v>3232</v>
      </c>
      <c r="B3235" s="132">
        <f t="shared" si="203"/>
        <v>538.5</v>
      </c>
      <c r="C3235" s="162">
        <f>IF(B3235&lt;(MAX(USER_INPUT!$J$14:$J$2000)),FINTERP(USER_INPUT!$J$14:$J$2000,USER_INPUT!$K$14:$K$2000,HYDROGRAPH!B3235),0)</f>
        <v>0</v>
      </c>
      <c r="D3235" s="132">
        <f t="shared" si="202"/>
        <v>0</v>
      </c>
      <c r="E3235" s="162">
        <f t="shared" si="204"/>
        <v>0</v>
      </c>
      <c r="F3235" s="162">
        <f t="shared" si="205"/>
        <v>0</v>
      </c>
      <c r="G3235" s="162">
        <f>FINTERP(REFERENCE!$W$17:$W$67,REFERENCE!$V$17:$V$67,HYDROGRAPH!F3235)</f>
        <v>0</v>
      </c>
      <c r="H3235" s="132">
        <f>(F3235-G3235)/2*REFERENCE!$P$19</f>
        <v>0</v>
      </c>
      <c r="I3235">
        <f>(FINTERP('STAGE-STORAGE'!$D$4:$D$54,'STAGE-STORAGE'!$A$4:$A$54,H3235))</f>
        <v>0</v>
      </c>
    </row>
    <row r="3236" spans="1:9" x14ac:dyDescent="0.25">
      <c r="A3236">
        <v>3233</v>
      </c>
      <c r="B3236" s="132">
        <f t="shared" si="203"/>
        <v>538.66666666666663</v>
      </c>
      <c r="C3236" s="162">
        <f>IF(B3236&lt;(MAX(USER_INPUT!$J$14:$J$2000)),FINTERP(USER_INPUT!$J$14:$J$2000,USER_INPUT!$K$14:$K$2000,HYDROGRAPH!B3236),0)</f>
        <v>0</v>
      </c>
      <c r="D3236" s="132">
        <f t="shared" si="202"/>
        <v>0</v>
      </c>
      <c r="E3236" s="162">
        <f t="shared" si="204"/>
        <v>0</v>
      </c>
      <c r="F3236" s="162">
        <f t="shared" si="205"/>
        <v>0</v>
      </c>
      <c r="G3236" s="162">
        <f>FINTERP(REFERENCE!$W$17:$W$67,REFERENCE!$V$17:$V$67,HYDROGRAPH!F3236)</f>
        <v>0</v>
      </c>
      <c r="H3236" s="132">
        <f>(F3236-G3236)/2*REFERENCE!$P$19</f>
        <v>0</v>
      </c>
      <c r="I3236">
        <f>(FINTERP('STAGE-STORAGE'!$D$4:$D$54,'STAGE-STORAGE'!$A$4:$A$54,H3236))</f>
        <v>0</v>
      </c>
    </row>
    <row r="3237" spans="1:9" x14ac:dyDescent="0.25">
      <c r="A3237">
        <v>3234</v>
      </c>
      <c r="B3237" s="132">
        <f t="shared" si="203"/>
        <v>538.83333333333326</v>
      </c>
      <c r="C3237" s="162">
        <f>IF(B3237&lt;(MAX(USER_INPUT!$J$14:$J$2000)),FINTERP(USER_INPUT!$J$14:$J$2000,USER_INPUT!$K$14:$K$2000,HYDROGRAPH!B3237),0)</f>
        <v>0</v>
      </c>
      <c r="D3237" s="132">
        <f t="shared" si="202"/>
        <v>0</v>
      </c>
      <c r="E3237" s="162">
        <f t="shared" si="204"/>
        <v>0</v>
      </c>
      <c r="F3237" s="162">
        <f t="shared" si="205"/>
        <v>0</v>
      </c>
      <c r="G3237" s="162">
        <f>FINTERP(REFERENCE!$W$17:$W$67,REFERENCE!$V$17:$V$67,HYDROGRAPH!F3237)</f>
        <v>0</v>
      </c>
      <c r="H3237" s="132">
        <f>(F3237-G3237)/2*REFERENCE!$P$19</f>
        <v>0</v>
      </c>
      <c r="I3237">
        <f>(FINTERP('STAGE-STORAGE'!$D$4:$D$54,'STAGE-STORAGE'!$A$4:$A$54,H3237))</f>
        <v>0</v>
      </c>
    </row>
    <row r="3238" spans="1:9" x14ac:dyDescent="0.25">
      <c r="A3238">
        <v>3235</v>
      </c>
      <c r="B3238" s="132">
        <f t="shared" si="203"/>
        <v>539</v>
      </c>
      <c r="C3238" s="162">
        <f>IF(B3238&lt;(MAX(USER_INPUT!$J$14:$J$2000)),FINTERP(USER_INPUT!$J$14:$J$2000,USER_INPUT!$K$14:$K$2000,HYDROGRAPH!B3238),0)</f>
        <v>0</v>
      </c>
      <c r="D3238" s="132">
        <f t="shared" si="202"/>
        <v>0</v>
      </c>
      <c r="E3238" s="162">
        <f t="shared" si="204"/>
        <v>0</v>
      </c>
      <c r="F3238" s="162">
        <f t="shared" si="205"/>
        <v>0</v>
      </c>
      <c r="G3238" s="162">
        <f>FINTERP(REFERENCE!$W$17:$W$67,REFERENCE!$V$17:$V$67,HYDROGRAPH!F3238)</f>
        <v>0</v>
      </c>
      <c r="H3238" s="132">
        <f>(F3238-G3238)/2*REFERENCE!$P$19</f>
        <v>0</v>
      </c>
      <c r="I3238">
        <f>(FINTERP('STAGE-STORAGE'!$D$4:$D$54,'STAGE-STORAGE'!$A$4:$A$54,H3238))</f>
        <v>0</v>
      </c>
    </row>
    <row r="3239" spans="1:9" x14ac:dyDescent="0.25">
      <c r="A3239">
        <v>3236</v>
      </c>
      <c r="B3239" s="132">
        <f t="shared" si="203"/>
        <v>539.16666666666663</v>
      </c>
      <c r="C3239" s="162">
        <f>IF(B3239&lt;(MAX(USER_INPUT!$J$14:$J$2000)),FINTERP(USER_INPUT!$J$14:$J$2000,USER_INPUT!$K$14:$K$2000,HYDROGRAPH!B3239),0)</f>
        <v>0</v>
      </c>
      <c r="D3239" s="132">
        <f t="shared" si="202"/>
        <v>0</v>
      </c>
      <c r="E3239" s="162">
        <f t="shared" si="204"/>
        <v>0</v>
      </c>
      <c r="F3239" s="162">
        <f t="shared" si="205"/>
        <v>0</v>
      </c>
      <c r="G3239" s="162">
        <f>FINTERP(REFERENCE!$W$17:$W$67,REFERENCE!$V$17:$V$67,HYDROGRAPH!F3239)</f>
        <v>0</v>
      </c>
      <c r="H3239" s="132">
        <f>(F3239-G3239)/2*REFERENCE!$P$19</f>
        <v>0</v>
      </c>
      <c r="I3239">
        <f>(FINTERP('STAGE-STORAGE'!$D$4:$D$54,'STAGE-STORAGE'!$A$4:$A$54,H3239))</f>
        <v>0</v>
      </c>
    </row>
    <row r="3240" spans="1:9" x14ac:dyDescent="0.25">
      <c r="A3240">
        <v>3237</v>
      </c>
      <c r="B3240" s="132">
        <f t="shared" si="203"/>
        <v>539.33333333333326</v>
      </c>
      <c r="C3240" s="162">
        <f>IF(B3240&lt;(MAX(USER_INPUT!$J$14:$J$2000)),FINTERP(USER_INPUT!$J$14:$J$2000,USER_INPUT!$K$14:$K$2000,HYDROGRAPH!B3240),0)</f>
        <v>0</v>
      </c>
      <c r="D3240" s="132">
        <f t="shared" si="202"/>
        <v>0</v>
      </c>
      <c r="E3240" s="162">
        <f t="shared" si="204"/>
        <v>0</v>
      </c>
      <c r="F3240" s="162">
        <f t="shared" si="205"/>
        <v>0</v>
      </c>
      <c r="G3240" s="162">
        <f>FINTERP(REFERENCE!$W$17:$W$67,REFERENCE!$V$17:$V$67,HYDROGRAPH!F3240)</f>
        <v>0</v>
      </c>
      <c r="H3240" s="132">
        <f>(F3240-G3240)/2*REFERENCE!$P$19</f>
        <v>0</v>
      </c>
      <c r="I3240">
        <f>(FINTERP('STAGE-STORAGE'!$D$4:$D$54,'STAGE-STORAGE'!$A$4:$A$54,H3240))</f>
        <v>0</v>
      </c>
    </row>
    <row r="3241" spans="1:9" x14ac:dyDescent="0.25">
      <c r="A3241">
        <v>3238</v>
      </c>
      <c r="B3241" s="132">
        <f t="shared" si="203"/>
        <v>539.5</v>
      </c>
      <c r="C3241" s="162">
        <f>IF(B3241&lt;(MAX(USER_INPUT!$J$14:$J$2000)),FINTERP(USER_INPUT!$J$14:$J$2000,USER_INPUT!$K$14:$K$2000,HYDROGRAPH!B3241),0)</f>
        <v>0</v>
      </c>
      <c r="D3241" s="132">
        <f t="shared" si="202"/>
        <v>0</v>
      </c>
      <c r="E3241" s="162">
        <f t="shared" si="204"/>
        <v>0</v>
      </c>
      <c r="F3241" s="162">
        <f t="shared" si="205"/>
        <v>0</v>
      </c>
      <c r="G3241" s="162">
        <f>FINTERP(REFERENCE!$W$17:$W$67,REFERENCE!$V$17:$V$67,HYDROGRAPH!F3241)</f>
        <v>0</v>
      </c>
      <c r="H3241" s="132">
        <f>(F3241-G3241)/2*REFERENCE!$P$19</f>
        <v>0</v>
      </c>
      <c r="I3241">
        <f>(FINTERP('STAGE-STORAGE'!$D$4:$D$54,'STAGE-STORAGE'!$A$4:$A$54,H3241))</f>
        <v>0</v>
      </c>
    </row>
    <row r="3242" spans="1:9" x14ac:dyDescent="0.25">
      <c r="A3242">
        <v>3239</v>
      </c>
      <c r="B3242" s="132">
        <f t="shared" si="203"/>
        <v>539.66666666666663</v>
      </c>
      <c r="C3242" s="162">
        <f>IF(B3242&lt;(MAX(USER_INPUT!$J$14:$J$2000)),FINTERP(USER_INPUT!$J$14:$J$2000,USER_INPUT!$K$14:$K$2000,HYDROGRAPH!B3242),0)</f>
        <v>0</v>
      </c>
      <c r="D3242" s="132">
        <f t="shared" si="202"/>
        <v>0</v>
      </c>
      <c r="E3242" s="162">
        <f t="shared" si="204"/>
        <v>0</v>
      </c>
      <c r="F3242" s="162">
        <f t="shared" si="205"/>
        <v>0</v>
      </c>
      <c r="G3242" s="162">
        <f>FINTERP(REFERENCE!$W$17:$W$67,REFERENCE!$V$17:$V$67,HYDROGRAPH!F3242)</f>
        <v>0</v>
      </c>
      <c r="H3242" s="132">
        <f>(F3242-G3242)/2*REFERENCE!$P$19</f>
        <v>0</v>
      </c>
      <c r="I3242">
        <f>(FINTERP('STAGE-STORAGE'!$D$4:$D$54,'STAGE-STORAGE'!$A$4:$A$54,H3242))</f>
        <v>0</v>
      </c>
    </row>
    <row r="3243" spans="1:9" x14ac:dyDescent="0.25">
      <c r="A3243">
        <v>3240</v>
      </c>
      <c r="B3243" s="132">
        <f t="shared" si="203"/>
        <v>539.83333333333326</v>
      </c>
      <c r="C3243" s="162">
        <f>IF(B3243&lt;(MAX(USER_INPUT!$J$14:$J$2000)),FINTERP(USER_INPUT!$J$14:$J$2000,USER_INPUT!$K$14:$K$2000,HYDROGRAPH!B3243),0)</f>
        <v>0</v>
      </c>
      <c r="D3243" s="132">
        <f t="shared" si="202"/>
        <v>0</v>
      </c>
      <c r="E3243" s="162">
        <f t="shared" si="204"/>
        <v>0</v>
      </c>
      <c r="F3243" s="162">
        <f t="shared" si="205"/>
        <v>0</v>
      </c>
      <c r="G3243" s="162">
        <f>FINTERP(REFERENCE!$W$17:$W$67,REFERENCE!$V$17:$V$67,HYDROGRAPH!F3243)</f>
        <v>0</v>
      </c>
      <c r="H3243" s="132">
        <f>(F3243-G3243)/2*REFERENCE!$P$19</f>
        <v>0</v>
      </c>
      <c r="I3243">
        <f>(FINTERP('STAGE-STORAGE'!$D$4:$D$54,'STAGE-STORAGE'!$A$4:$A$54,H3243))</f>
        <v>0</v>
      </c>
    </row>
    <row r="3244" spans="1:9" x14ac:dyDescent="0.25">
      <c r="A3244">
        <v>3241</v>
      </c>
      <c r="B3244" s="132">
        <f t="shared" si="203"/>
        <v>540</v>
      </c>
      <c r="C3244" s="162">
        <f>IF(B3244&lt;(MAX(USER_INPUT!$J$14:$J$2000)),FINTERP(USER_INPUT!$J$14:$J$2000,USER_INPUT!$K$14:$K$2000,HYDROGRAPH!B3244),0)</f>
        <v>0</v>
      </c>
      <c r="D3244" s="132">
        <f t="shared" si="202"/>
        <v>0</v>
      </c>
      <c r="E3244" s="162">
        <f t="shared" si="204"/>
        <v>0</v>
      </c>
      <c r="F3244" s="162">
        <f t="shared" si="205"/>
        <v>0</v>
      </c>
      <c r="G3244" s="162">
        <f>FINTERP(REFERENCE!$W$17:$W$67,REFERENCE!$V$17:$V$67,HYDROGRAPH!F3244)</f>
        <v>0</v>
      </c>
      <c r="H3244" s="132">
        <f>(F3244-G3244)/2*REFERENCE!$P$19</f>
        <v>0</v>
      </c>
      <c r="I3244">
        <f>(FINTERP('STAGE-STORAGE'!$D$4:$D$54,'STAGE-STORAGE'!$A$4:$A$54,H3244))</f>
        <v>0</v>
      </c>
    </row>
    <row r="3245" spans="1:9" x14ac:dyDescent="0.25">
      <c r="A3245">
        <v>3242</v>
      </c>
      <c r="B3245" s="132">
        <f t="shared" si="203"/>
        <v>540.16666666666663</v>
      </c>
      <c r="C3245" s="162">
        <f>IF(B3245&lt;(MAX(USER_INPUT!$J$14:$J$2000)),FINTERP(USER_INPUT!$J$14:$J$2000,USER_INPUT!$K$14:$K$2000,HYDROGRAPH!B3245),0)</f>
        <v>0</v>
      </c>
      <c r="D3245" s="132">
        <f t="shared" si="202"/>
        <v>0</v>
      </c>
      <c r="E3245" s="162">
        <f t="shared" si="204"/>
        <v>0</v>
      </c>
      <c r="F3245" s="162">
        <f t="shared" si="205"/>
        <v>0</v>
      </c>
      <c r="G3245" s="162">
        <f>FINTERP(REFERENCE!$W$17:$W$67,REFERENCE!$V$17:$V$67,HYDROGRAPH!F3245)</f>
        <v>0</v>
      </c>
      <c r="H3245" s="132">
        <f>(F3245-G3245)/2*REFERENCE!$P$19</f>
        <v>0</v>
      </c>
      <c r="I3245">
        <f>(FINTERP('STAGE-STORAGE'!$D$4:$D$54,'STAGE-STORAGE'!$A$4:$A$54,H3245))</f>
        <v>0</v>
      </c>
    </row>
    <row r="3246" spans="1:9" x14ac:dyDescent="0.25">
      <c r="A3246">
        <v>3243</v>
      </c>
      <c r="B3246" s="132">
        <f t="shared" si="203"/>
        <v>540.33333333333326</v>
      </c>
      <c r="C3246" s="162">
        <f>IF(B3246&lt;(MAX(USER_INPUT!$J$14:$J$2000)),FINTERP(USER_INPUT!$J$14:$J$2000,USER_INPUT!$K$14:$K$2000,HYDROGRAPH!B3246),0)</f>
        <v>0</v>
      </c>
      <c r="D3246" s="132">
        <f t="shared" si="202"/>
        <v>0</v>
      </c>
      <c r="E3246" s="162">
        <f t="shared" si="204"/>
        <v>0</v>
      </c>
      <c r="F3246" s="162">
        <f t="shared" si="205"/>
        <v>0</v>
      </c>
      <c r="G3246" s="162">
        <f>FINTERP(REFERENCE!$W$17:$W$67,REFERENCE!$V$17:$V$67,HYDROGRAPH!F3246)</f>
        <v>0</v>
      </c>
      <c r="H3246" s="132">
        <f>(F3246-G3246)/2*REFERENCE!$P$19</f>
        <v>0</v>
      </c>
      <c r="I3246">
        <f>(FINTERP('STAGE-STORAGE'!$D$4:$D$54,'STAGE-STORAGE'!$A$4:$A$54,H3246))</f>
        <v>0</v>
      </c>
    </row>
    <row r="3247" spans="1:9" x14ac:dyDescent="0.25">
      <c r="A3247">
        <v>3244</v>
      </c>
      <c r="B3247" s="132">
        <f t="shared" si="203"/>
        <v>540.5</v>
      </c>
      <c r="C3247" s="162">
        <f>IF(B3247&lt;(MAX(USER_INPUT!$J$14:$J$2000)),FINTERP(USER_INPUT!$J$14:$J$2000,USER_INPUT!$K$14:$K$2000,HYDROGRAPH!B3247),0)</f>
        <v>0</v>
      </c>
      <c r="D3247" s="132">
        <f t="shared" si="202"/>
        <v>0</v>
      </c>
      <c r="E3247" s="162">
        <f t="shared" si="204"/>
        <v>0</v>
      </c>
      <c r="F3247" s="162">
        <f t="shared" si="205"/>
        <v>0</v>
      </c>
      <c r="G3247" s="162">
        <f>FINTERP(REFERENCE!$W$17:$W$67,REFERENCE!$V$17:$V$67,HYDROGRAPH!F3247)</f>
        <v>0</v>
      </c>
      <c r="H3247" s="132">
        <f>(F3247-G3247)/2*REFERENCE!$P$19</f>
        <v>0</v>
      </c>
      <c r="I3247">
        <f>(FINTERP('STAGE-STORAGE'!$D$4:$D$54,'STAGE-STORAGE'!$A$4:$A$54,H3247))</f>
        <v>0</v>
      </c>
    </row>
    <row r="3248" spans="1:9" x14ac:dyDescent="0.25">
      <c r="A3248">
        <v>3245</v>
      </c>
      <c r="B3248" s="132">
        <f t="shared" si="203"/>
        <v>540.66666666666663</v>
      </c>
      <c r="C3248" s="162">
        <f>IF(B3248&lt;(MAX(USER_INPUT!$J$14:$J$2000)),FINTERP(USER_INPUT!$J$14:$J$2000,USER_INPUT!$K$14:$K$2000,HYDROGRAPH!B3248),0)</f>
        <v>0</v>
      </c>
      <c r="D3248" s="132">
        <f t="shared" si="202"/>
        <v>0</v>
      </c>
      <c r="E3248" s="162">
        <f t="shared" si="204"/>
        <v>0</v>
      </c>
      <c r="F3248" s="162">
        <f t="shared" si="205"/>
        <v>0</v>
      </c>
      <c r="G3248" s="162">
        <f>FINTERP(REFERENCE!$W$17:$W$67,REFERENCE!$V$17:$V$67,HYDROGRAPH!F3248)</f>
        <v>0</v>
      </c>
      <c r="H3248" s="132">
        <f>(F3248-G3248)/2*REFERENCE!$P$19</f>
        <v>0</v>
      </c>
      <c r="I3248">
        <f>(FINTERP('STAGE-STORAGE'!$D$4:$D$54,'STAGE-STORAGE'!$A$4:$A$54,H3248))</f>
        <v>0</v>
      </c>
    </row>
    <row r="3249" spans="1:9" x14ac:dyDescent="0.25">
      <c r="A3249">
        <v>3246</v>
      </c>
      <c r="B3249" s="132">
        <f t="shared" si="203"/>
        <v>540.83333333333326</v>
      </c>
      <c r="C3249" s="162">
        <f>IF(B3249&lt;(MAX(USER_INPUT!$J$14:$J$2000)),FINTERP(USER_INPUT!$J$14:$J$2000,USER_INPUT!$K$14:$K$2000,HYDROGRAPH!B3249),0)</f>
        <v>0</v>
      </c>
      <c r="D3249" s="132">
        <f t="shared" si="202"/>
        <v>0</v>
      </c>
      <c r="E3249" s="162">
        <f t="shared" si="204"/>
        <v>0</v>
      </c>
      <c r="F3249" s="162">
        <f t="shared" si="205"/>
        <v>0</v>
      </c>
      <c r="G3249" s="162">
        <f>FINTERP(REFERENCE!$W$17:$W$67,REFERENCE!$V$17:$V$67,HYDROGRAPH!F3249)</f>
        <v>0</v>
      </c>
      <c r="H3249" s="132">
        <f>(F3249-G3249)/2*REFERENCE!$P$19</f>
        <v>0</v>
      </c>
      <c r="I3249">
        <f>(FINTERP('STAGE-STORAGE'!$D$4:$D$54,'STAGE-STORAGE'!$A$4:$A$54,H3249))</f>
        <v>0</v>
      </c>
    </row>
    <row r="3250" spans="1:9" x14ac:dyDescent="0.25">
      <c r="A3250">
        <v>3247</v>
      </c>
      <c r="B3250" s="132">
        <f t="shared" si="203"/>
        <v>541</v>
      </c>
      <c r="C3250" s="162">
        <f>IF(B3250&lt;(MAX(USER_INPUT!$J$14:$J$2000)),FINTERP(USER_INPUT!$J$14:$J$2000,USER_INPUT!$K$14:$K$2000,HYDROGRAPH!B3250),0)</f>
        <v>0</v>
      </c>
      <c r="D3250" s="132">
        <f t="shared" si="202"/>
        <v>0</v>
      </c>
      <c r="E3250" s="162">
        <f t="shared" si="204"/>
        <v>0</v>
      </c>
      <c r="F3250" s="162">
        <f t="shared" si="205"/>
        <v>0</v>
      </c>
      <c r="G3250" s="162">
        <f>FINTERP(REFERENCE!$W$17:$W$67,REFERENCE!$V$17:$V$67,HYDROGRAPH!F3250)</f>
        <v>0</v>
      </c>
      <c r="H3250" s="132">
        <f>(F3250-G3250)/2*REFERENCE!$P$19</f>
        <v>0</v>
      </c>
      <c r="I3250">
        <f>(FINTERP('STAGE-STORAGE'!$D$4:$D$54,'STAGE-STORAGE'!$A$4:$A$54,H3250))</f>
        <v>0</v>
      </c>
    </row>
    <row r="3251" spans="1:9" x14ac:dyDescent="0.25">
      <c r="A3251">
        <v>3248</v>
      </c>
      <c r="B3251" s="132">
        <f t="shared" si="203"/>
        <v>541.16666666666663</v>
      </c>
      <c r="C3251" s="162">
        <f>IF(B3251&lt;(MAX(USER_INPUT!$J$14:$J$2000)),FINTERP(USER_INPUT!$J$14:$J$2000,USER_INPUT!$K$14:$K$2000,HYDROGRAPH!B3251),0)</f>
        <v>0</v>
      </c>
      <c r="D3251" s="132">
        <f t="shared" si="202"/>
        <v>0</v>
      </c>
      <c r="E3251" s="162">
        <f t="shared" si="204"/>
        <v>0</v>
      </c>
      <c r="F3251" s="162">
        <f t="shared" si="205"/>
        <v>0</v>
      </c>
      <c r="G3251" s="162">
        <f>FINTERP(REFERENCE!$W$17:$W$67,REFERENCE!$V$17:$V$67,HYDROGRAPH!F3251)</f>
        <v>0</v>
      </c>
      <c r="H3251" s="132">
        <f>(F3251-G3251)/2*REFERENCE!$P$19</f>
        <v>0</v>
      </c>
      <c r="I3251">
        <f>(FINTERP('STAGE-STORAGE'!$D$4:$D$54,'STAGE-STORAGE'!$A$4:$A$54,H3251))</f>
        <v>0</v>
      </c>
    </row>
    <row r="3252" spans="1:9" x14ac:dyDescent="0.25">
      <c r="A3252">
        <v>3249</v>
      </c>
      <c r="B3252" s="132">
        <f t="shared" si="203"/>
        <v>541.33333333333326</v>
      </c>
      <c r="C3252" s="162">
        <f>IF(B3252&lt;(MAX(USER_INPUT!$J$14:$J$2000)),FINTERP(USER_INPUT!$J$14:$J$2000,USER_INPUT!$K$14:$K$2000,HYDROGRAPH!B3252),0)</f>
        <v>0</v>
      </c>
      <c r="D3252" s="132">
        <f t="shared" si="202"/>
        <v>0</v>
      </c>
      <c r="E3252" s="162">
        <f t="shared" si="204"/>
        <v>0</v>
      </c>
      <c r="F3252" s="162">
        <f t="shared" si="205"/>
        <v>0</v>
      </c>
      <c r="G3252" s="162">
        <f>FINTERP(REFERENCE!$W$17:$W$67,REFERENCE!$V$17:$V$67,HYDROGRAPH!F3252)</f>
        <v>0</v>
      </c>
      <c r="H3252" s="132">
        <f>(F3252-G3252)/2*REFERENCE!$P$19</f>
        <v>0</v>
      </c>
      <c r="I3252">
        <f>(FINTERP('STAGE-STORAGE'!$D$4:$D$54,'STAGE-STORAGE'!$A$4:$A$54,H3252))</f>
        <v>0</v>
      </c>
    </row>
    <row r="3253" spans="1:9" x14ac:dyDescent="0.25">
      <c r="A3253">
        <v>3250</v>
      </c>
      <c r="B3253" s="132">
        <f t="shared" si="203"/>
        <v>541.5</v>
      </c>
      <c r="C3253" s="162">
        <f>IF(B3253&lt;(MAX(USER_INPUT!$J$14:$J$2000)),FINTERP(USER_INPUT!$J$14:$J$2000,USER_INPUT!$K$14:$K$2000,HYDROGRAPH!B3253),0)</f>
        <v>0</v>
      </c>
      <c r="D3253" s="132">
        <f t="shared" si="202"/>
        <v>0</v>
      </c>
      <c r="E3253" s="162">
        <f t="shared" si="204"/>
        <v>0</v>
      </c>
      <c r="F3253" s="162">
        <f t="shared" si="205"/>
        <v>0</v>
      </c>
      <c r="G3253" s="162">
        <f>FINTERP(REFERENCE!$W$17:$W$67,REFERENCE!$V$17:$V$67,HYDROGRAPH!F3253)</f>
        <v>0</v>
      </c>
      <c r="H3253" s="132">
        <f>(F3253-G3253)/2*REFERENCE!$P$19</f>
        <v>0</v>
      </c>
      <c r="I3253">
        <f>(FINTERP('STAGE-STORAGE'!$D$4:$D$54,'STAGE-STORAGE'!$A$4:$A$54,H3253))</f>
        <v>0</v>
      </c>
    </row>
    <row r="3254" spans="1:9" x14ac:dyDescent="0.25">
      <c r="A3254">
        <v>3251</v>
      </c>
      <c r="B3254" s="132">
        <f t="shared" si="203"/>
        <v>541.66666666666663</v>
      </c>
      <c r="C3254" s="162">
        <f>IF(B3254&lt;(MAX(USER_INPUT!$J$14:$J$2000)),FINTERP(USER_INPUT!$J$14:$J$2000,USER_INPUT!$K$14:$K$2000,HYDROGRAPH!B3254),0)</f>
        <v>0</v>
      </c>
      <c r="D3254" s="132">
        <f t="shared" si="202"/>
        <v>0</v>
      </c>
      <c r="E3254" s="162">
        <f t="shared" si="204"/>
        <v>0</v>
      </c>
      <c r="F3254" s="162">
        <f t="shared" si="205"/>
        <v>0</v>
      </c>
      <c r="G3254" s="162">
        <f>FINTERP(REFERENCE!$W$17:$W$67,REFERENCE!$V$17:$V$67,HYDROGRAPH!F3254)</f>
        <v>0</v>
      </c>
      <c r="H3254" s="132">
        <f>(F3254-G3254)/2*REFERENCE!$P$19</f>
        <v>0</v>
      </c>
      <c r="I3254">
        <f>(FINTERP('STAGE-STORAGE'!$D$4:$D$54,'STAGE-STORAGE'!$A$4:$A$54,H3254))</f>
        <v>0</v>
      </c>
    </row>
    <row r="3255" spans="1:9" x14ac:dyDescent="0.25">
      <c r="A3255">
        <v>3252</v>
      </c>
      <c r="B3255" s="132">
        <f t="shared" si="203"/>
        <v>541.83333333333326</v>
      </c>
      <c r="C3255" s="162">
        <f>IF(B3255&lt;(MAX(USER_INPUT!$J$14:$J$2000)),FINTERP(USER_INPUT!$J$14:$J$2000,USER_INPUT!$K$14:$K$2000,HYDROGRAPH!B3255),0)</f>
        <v>0</v>
      </c>
      <c r="D3255" s="132">
        <f t="shared" si="202"/>
        <v>0</v>
      </c>
      <c r="E3255" s="162">
        <f t="shared" si="204"/>
        <v>0</v>
      </c>
      <c r="F3255" s="162">
        <f t="shared" si="205"/>
        <v>0</v>
      </c>
      <c r="G3255" s="162">
        <f>FINTERP(REFERENCE!$W$17:$W$67,REFERENCE!$V$17:$V$67,HYDROGRAPH!F3255)</f>
        <v>0</v>
      </c>
      <c r="H3255" s="132">
        <f>(F3255-G3255)/2*REFERENCE!$P$19</f>
        <v>0</v>
      </c>
      <c r="I3255">
        <f>(FINTERP('STAGE-STORAGE'!$D$4:$D$54,'STAGE-STORAGE'!$A$4:$A$54,H3255))</f>
        <v>0</v>
      </c>
    </row>
    <row r="3256" spans="1:9" x14ac:dyDescent="0.25">
      <c r="A3256">
        <v>3253</v>
      </c>
      <c r="B3256" s="132">
        <f t="shared" si="203"/>
        <v>542</v>
      </c>
      <c r="C3256" s="162">
        <f>IF(B3256&lt;(MAX(USER_INPUT!$J$14:$J$2000)),FINTERP(USER_INPUT!$J$14:$J$2000,USER_INPUT!$K$14:$K$2000,HYDROGRAPH!B3256),0)</f>
        <v>0</v>
      </c>
      <c r="D3256" s="132">
        <f t="shared" si="202"/>
        <v>0</v>
      </c>
      <c r="E3256" s="162">
        <f t="shared" si="204"/>
        <v>0</v>
      </c>
      <c r="F3256" s="162">
        <f t="shared" si="205"/>
        <v>0</v>
      </c>
      <c r="G3256" s="162">
        <f>FINTERP(REFERENCE!$W$17:$W$67,REFERENCE!$V$17:$V$67,HYDROGRAPH!F3256)</f>
        <v>0</v>
      </c>
      <c r="H3256" s="132">
        <f>(F3256-G3256)/2*REFERENCE!$P$19</f>
        <v>0</v>
      </c>
      <c r="I3256">
        <f>(FINTERP('STAGE-STORAGE'!$D$4:$D$54,'STAGE-STORAGE'!$A$4:$A$54,H3256))</f>
        <v>0</v>
      </c>
    </row>
    <row r="3257" spans="1:9" x14ac:dyDescent="0.25">
      <c r="A3257">
        <v>3254</v>
      </c>
      <c r="B3257" s="132">
        <f t="shared" si="203"/>
        <v>542.16666666666663</v>
      </c>
      <c r="C3257" s="162">
        <f>IF(B3257&lt;(MAX(USER_INPUT!$J$14:$J$2000)),FINTERP(USER_INPUT!$J$14:$J$2000,USER_INPUT!$K$14:$K$2000,HYDROGRAPH!B3257),0)</f>
        <v>0</v>
      </c>
      <c r="D3257" s="132">
        <f t="shared" si="202"/>
        <v>0</v>
      </c>
      <c r="E3257" s="162">
        <f t="shared" si="204"/>
        <v>0</v>
      </c>
      <c r="F3257" s="162">
        <f t="shared" si="205"/>
        <v>0</v>
      </c>
      <c r="G3257" s="162">
        <f>FINTERP(REFERENCE!$W$17:$W$67,REFERENCE!$V$17:$V$67,HYDROGRAPH!F3257)</f>
        <v>0</v>
      </c>
      <c r="H3257" s="132">
        <f>(F3257-G3257)/2*REFERENCE!$P$19</f>
        <v>0</v>
      </c>
      <c r="I3257">
        <f>(FINTERP('STAGE-STORAGE'!$D$4:$D$54,'STAGE-STORAGE'!$A$4:$A$54,H3257))</f>
        <v>0</v>
      </c>
    </row>
    <row r="3258" spans="1:9" x14ac:dyDescent="0.25">
      <c r="A3258">
        <v>3255</v>
      </c>
      <c r="B3258" s="132">
        <f t="shared" si="203"/>
        <v>542.33333333333326</v>
      </c>
      <c r="C3258" s="162">
        <f>IF(B3258&lt;(MAX(USER_INPUT!$J$14:$J$2000)),FINTERP(USER_INPUT!$J$14:$J$2000,USER_INPUT!$K$14:$K$2000,HYDROGRAPH!B3258),0)</f>
        <v>0</v>
      </c>
      <c r="D3258" s="132">
        <f t="shared" si="202"/>
        <v>0</v>
      </c>
      <c r="E3258" s="162">
        <f t="shared" si="204"/>
        <v>0</v>
      </c>
      <c r="F3258" s="162">
        <f t="shared" si="205"/>
        <v>0</v>
      </c>
      <c r="G3258" s="162">
        <f>FINTERP(REFERENCE!$W$17:$W$67,REFERENCE!$V$17:$V$67,HYDROGRAPH!F3258)</f>
        <v>0</v>
      </c>
      <c r="H3258" s="132">
        <f>(F3258-G3258)/2*REFERENCE!$P$19</f>
        <v>0</v>
      </c>
      <c r="I3258">
        <f>(FINTERP('STAGE-STORAGE'!$D$4:$D$54,'STAGE-STORAGE'!$A$4:$A$54,H3258))</f>
        <v>0</v>
      </c>
    </row>
    <row r="3259" spans="1:9" x14ac:dyDescent="0.25">
      <c r="A3259">
        <v>3256</v>
      </c>
      <c r="B3259" s="132">
        <f t="shared" si="203"/>
        <v>542.5</v>
      </c>
      <c r="C3259" s="162">
        <f>IF(B3259&lt;(MAX(USER_INPUT!$J$14:$J$2000)),FINTERP(USER_INPUT!$J$14:$J$2000,USER_INPUT!$K$14:$K$2000,HYDROGRAPH!B3259),0)</f>
        <v>0</v>
      </c>
      <c r="D3259" s="132">
        <f t="shared" si="202"/>
        <v>0</v>
      </c>
      <c r="E3259" s="162">
        <f t="shared" si="204"/>
        <v>0</v>
      </c>
      <c r="F3259" s="162">
        <f t="shared" si="205"/>
        <v>0</v>
      </c>
      <c r="G3259" s="162">
        <f>FINTERP(REFERENCE!$W$17:$W$67,REFERENCE!$V$17:$V$67,HYDROGRAPH!F3259)</f>
        <v>0</v>
      </c>
      <c r="H3259" s="132">
        <f>(F3259-G3259)/2*REFERENCE!$P$19</f>
        <v>0</v>
      </c>
      <c r="I3259">
        <f>(FINTERP('STAGE-STORAGE'!$D$4:$D$54,'STAGE-STORAGE'!$A$4:$A$54,H3259))</f>
        <v>0</v>
      </c>
    </row>
    <row r="3260" spans="1:9" x14ac:dyDescent="0.25">
      <c r="A3260">
        <v>3257</v>
      </c>
      <c r="B3260" s="132">
        <f t="shared" si="203"/>
        <v>542.66666666666663</v>
      </c>
      <c r="C3260" s="162">
        <f>IF(B3260&lt;(MAX(USER_INPUT!$J$14:$J$2000)),FINTERP(USER_INPUT!$J$14:$J$2000,USER_INPUT!$K$14:$K$2000,HYDROGRAPH!B3260),0)</f>
        <v>0</v>
      </c>
      <c r="D3260" s="132">
        <f t="shared" si="202"/>
        <v>0</v>
      </c>
      <c r="E3260" s="162">
        <f t="shared" si="204"/>
        <v>0</v>
      </c>
      <c r="F3260" s="162">
        <f t="shared" si="205"/>
        <v>0</v>
      </c>
      <c r="G3260" s="162">
        <f>FINTERP(REFERENCE!$W$17:$W$67,REFERENCE!$V$17:$V$67,HYDROGRAPH!F3260)</f>
        <v>0</v>
      </c>
      <c r="H3260" s="132">
        <f>(F3260-G3260)/2*REFERENCE!$P$19</f>
        <v>0</v>
      </c>
      <c r="I3260">
        <f>(FINTERP('STAGE-STORAGE'!$D$4:$D$54,'STAGE-STORAGE'!$A$4:$A$54,H3260))</f>
        <v>0</v>
      </c>
    </row>
    <row r="3261" spans="1:9" x14ac:dyDescent="0.25">
      <c r="A3261">
        <v>3258</v>
      </c>
      <c r="B3261" s="132">
        <f t="shared" si="203"/>
        <v>542.83333333333326</v>
      </c>
      <c r="C3261" s="162">
        <f>IF(B3261&lt;(MAX(USER_INPUT!$J$14:$J$2000)),FINTERP(USER_INPUT!$J$14:$J$2000,USER_INPUT!$K$14:$K$2000,HYDROGRAPH!B3261),0)</f>
        <v>0</v>
      </c>
      <c r="D3261" s="132">
        <f t="shared" si="202"/>
        <v>0</v>
      </c>
      <c r="E3261" s="162">
        <f t="shared" si="204"/>
        <v>0</v>
      </c>
      <c r="F3261" s="162">
        <f t="shared" si="205"/>
        <v>0</v>
      </c>
      <c r="G3261" s="162">
        <f>FINTERP(REFERENCE!$W$17:$W$67,REFERENCE!$V$17:$V$67,HYDROGRAPH!F3261)</f>
        <v>0</v>
      </c>
      <c r="H3261" s="132">
        <f>(F3261-G3261)/2*REFERENCE!$P$19</f>
        <v>0</v>
      </c>
      <c r="I3261">
        <f>(FINTERP('STAGE-STORAGE'!$D$4:$D$54,'STAGE-STORAGE'!$A$4:$A$54,H3261))</f>
        <v>0</v>
      </c>
    </row>
    <row r="3262" spans="1:9" x14ac:dyDescent="0.25">
      <c r="A3262">
        <v>3259</v>
      </c>
      <c r="B3262" s="132">
        <f t="shared" si="203"/>
        <v>543</v>
      </c>
      <c r="C3262" s="162">
        <f>IF(B3262&lt;(MAX(USER_INPUT!$J$14:$J$2000)),FINTERP(USER_INPUT!$J$14:$J$2000,USER_INPUT!$K$14:$K$2000,HYDROGRAPH!B3262),0)</f>
        <v>0</v>
      </c>
      <c r="D3262" s="132">
        <f t="shared" si="202"/>
        <v>0</v>
      </c>
      <c r="E3262" s="162">
        <f t="shared" si="204"/>
        <v>0</v>
      </c>
      <c r="F3262" s="162">
        <f t="shared" si="205"/>
        <v>0</v>
      </c>
      <c r="G3262" s="162">
        <f>FINTERP(REFERENCE!$W$17:$W$67,REFERENCE!$V$17:$V$67,HYDROGRAPH!F3262)</f>
        <v>0</v>
      </c>
      <c r="H3262" s="132">
        <f>(F3262-G3262)/2*REFERENCE!$P$19</f>
        <v>0</v>
      </c>
      <c r="I3262">
        <f>(FINTERP('STAGE-STORAGE'!$D$4:$D$54,'STAGE-STORAGE'!$A$4:$A$54,H3262))</f>
        <v>0</v>
      </c>
    </row>
    <row r="3263" spans="1:9" x14ac:dyDescent="0.25">
      <c r="A3263">
        <v>3260</v>
      </c>
      <c r="B3263" s="132">
        <f t="shared" si="203"/>
        <v>543.16666666666663</v>
      </c>
      <c r="C3263" s="162">
        <f>IF(B3263&lt;(MAX(USER_INPUT!$J$14:$J$2000)),FINTERP(USER_INPUT!$J$14:$J$2000,USER_INPUT!$K$14:$K$2000,HYDROGRAPH!B3263),0)</f>
        <v>0</v>
      </c>
      <c r="D3263" s="132">
        <f t="shared" si="202"/>
        <v>0</v>
      </c>
      <c r="E3263" s="162">
        <f t="shared" si="204"/>
        <v>0</v>
      </c>
      <c r="F3263" s="162">
        <f t="shared" si="205"/>
        <v>0</v>
      </c>
      <c r="G3263" s="162">
        <f>FINTERP(REFERENCE!$W$17:$W$67,REFERENCE!$V$17:$V$67,HYDROGRAPH!F3263)</f>
        <v>0</v>
      </c>
      <c r="H3263" s="132">
        <f>(F3263-G3263)/2*REFERENCE!$P$19</f>
        <v>0</v>
      </c>
      <c r="I3263">
        <f>(FINTERP('STAGE-STORAGE'!$D$4:$D$54,'STAGE-STORAGE'!$A$4:$A$54,H3263))</f>
        <v>0</v>
      </c>
    </row>
    <row r="3264" spans="1:9" x14ac:dyDescent="0.25">
      <c r="A3264">
        <v>3261</v>
      </c>
      <c r="B3264" s="132">
        <f t="shared" si="203"/>
        <v>543.33333333333326</v>
      </c>
      <c r="C3264" s="162">
        <f>IF(B3264&lt;(MAX(USER_INPUT!$J$14:$J$2000)),FINTERP(USER_INPUT!$J$14:$J$2000,USER_INPUT!$K$14:$K$2000,HYDROGRAPH!B3264),0)</f>
        <v>0</v>
      </c>
      <c r="D3264" s="132">
        <f t="shared" si="202"/>
        <v>0</v>
      </c>
      <c r="E3264" s="162">
        <f t="shared" si="204"/>
        <v>0</v>
      </c>
      <c r="F3264" s="162">
        <f t="shared" si="205"/>
        <v>0</v>
      </c>
      <c r="G3264" s="162">
        <f>FINTERP(REFERENCE!$W$17:$W$67,REFERENCE!$V$17:$V$67,HYDROGRAPH!F3264)</f>
        <v>0</v>
      </c>
      <c r="H3264" s="132">
        <f>(F3264-G3264)/2*REFERENCE!$P$19</f>
        <v>0</v>
      </c>
      <c r="I3264">
        <f>(FINTERP('STAGE-STORAGE'!$D$4:$D$54,'STAGE-STORAGE'!$A$4:$A$54,H3264))</f>
        <v>0</v>
      </c>
    </row>
    <row r="3265" spans="1:9" x14ac:dyDescent="0.25">
      <c r="A3265">
        <v>3262</v>
      </c>
      <c r="B3265" s="132">
        <f t="shared" si="203"/>
        <v>543.5</v>
      </c>
      <c r="C3265" s="162">
        <f>IF(B3265&lt;(MAX(USER_INPUT!$J$14:$J$2000)),FINTERP(USER_INPUT!$J$14:$J$2000,USER_INPUT!$K$14:$K$2000,HYDROGRAPH!B3265),0)</f>
        <v>0</v>
      </c>
      <c r="D3265" s="132">
        <f t="shared" si="202"/>
        <v>0</v>
      </c>
      <c r="E3265" s="162">
        <f t="shared" si="204"/>
        <v>0</v>
      </c>
      <c r="F3265" s="162">
        <f t="shared" si="205"/>
        <v>0</v>
      </c>
      <c r="G3265" s="162">
        <f>FINTERP(REFERENCE!$W$17:$W$67,REFERENCE!$V$17:$V$67,HYDROGRAPH!F3265)</f>
        <v>0</v>
      </c>
      <c r="H3265" s="132">
        <f>(F3265-G3265)/2*REFERENCE!$P$19</f>
        <v>0</v>
      </c>
      <c r="I3265">
        <f>(FINTERP('STAGE-STORAGE'!$D$4:$D$54,'STAGE-STORAGE'!$A$4:$A$54,H3265))</f>
        <v>0</v>
      </c>
    </row>
    <row r="3266" spans="1:9" x14ac:dyDescent="0.25">
      <c r="A3266">
        <v>3263</v>
      </c>
      <c r="B3266" s="132">
        <f t="shared" si="203"/>
        <v>543.66666666666663</v>
      </c>
      <c r="C3266" s="162">
        <f>IF(B3266&lt;(MAX(USER_INPUT!$J$14:$J$2000)),FINTERP(USER_INPUT!$J$14:$J$2000,USER_INPUT!$K$14:$K$2000,HYDROGRAPH!B3266),0)</f>
        <v>0</v>
      </c>
      <c r="D3266" s="132">
        <f t="shared" si="202"/>
        <v>0</v>
      </c>
      <c r="E3266" s="162">
        <f t="shared" si="204"/>
        <v>0</v>
      </c>
      <c r="F3266" s="162">
        <f t="shared" si="205"/>
        <v>0</v>
      </c>
      <c r="G3266" s="162">
        <f>FINTERP(REFERENCE!$W$17:$W$67,REFERENCE!$V$17:$V$67,HYDROGRAPH!F3266)</f>
        <v>0</v>
      </c>
      <c r="H3266" s="132">
        <f>(F3266-G3266)/2*REFERENCE!$P$19</f>
        <v>0</v>
      </c>
      <c r="I3266">
        <f>(FINTERP('STAGE-STORAGE'!$D$4:$D$54,'STAGE-STORAGE'!$A$4:$A$54,H3266))</f>
        <v>0</v>
      </c>
    </row>
    <row r="3267" spans="1:9" x14ac:dyDescent="0.25">
      <c r="A3267">
        <v>3264</v>
      </c>
      <c r="B3267" s="132">
        <f t="shared" si="203"/>
        <v>543.83333333333326</v>
      </c>
      <c r="C3267" s="162">
        <f>IF(B3267&lt;(MAX(USER_INPUT!$J$14:$J$2000)),FINTERP(USER_INPUT!$J$14:$J$2000,USER_INPUT!$K$14:$K$2000,HYDROGRAPH!B3267),0)</f>
        <v>0</v>
      </c>
      <c r="D3267" s="132">
        <f t="shared" si="202"/>
        <v>0</v>
      </c>
      <c r="E3267" s="162">
        <f t="shared" si="204"/>
        <v>0</v>
      </c>
      <c r="F3267" s="162">
        <f t="shared" si="205"/>
        <v>0</v>
      </c>
      <c r="G3267" s="162">
        <f>FINTERP(REFERENCE!$W$17:$W$67,REFERENCE!$V$17:$V$67,HYDROGRAPH!F3267)</f>
        <v>0</v>
      </c>
      <c r="H3267" s="132">
        <f>(F3267-G3267)/2*REFERENCE!$P$19</f>
        <v>0</v>
      </c>
      <c r="I3267">
        <f>(FINTERP('STAGE-STORAGE'!$D$4:$D$54,'STAGE-STORAGE'!$A$4:$A$54,H3267))</f>
        <v>0</v>
      </c>
    </row>
    <row r="3268" spans="1:9" x14ac:dyDescent="0.25">
      <c r="A3268">
        <v>3265</v>
      </c>
      <c r="B3268" s="132">
        <f t="shared" si="203"/>
        <v>544</v>
      </c>
      <c r="C3268" s="162">
        <f>IF(B3268&lt;(MAX(USER_INPUT!$J$14:$J$2000)),FINTERP(USER_INPUT!$J$14:$J$2000,USER_INPUT!$K$14:$K$2000,HYDROGRAPH!B3268),0)</f>
        <v>0</v>
      </c>
      <c r="D3268" s="132">
        <f t="shared" si="202"/>
        <v>0</v>
      </c>
      <c r="E3268" s="162">
        <f t="shared" si="204"/>
        <v>0</v>
      </c>
      <c r="F3268" s="162">
        <f t="shared" si="205"/>
        <v>0</v>
      </c>
      <c r="G3268" s="162">
        <f>FINTERP(REFERENCE!$W$17:$W$67,REFERENCE!$V$17:$V$67,HYDROGRAPH!F3268)</f>
        <v>0</v>
      </c>
      <c r="H3268" s="132">
        <f>(F3268-G3268)/2*REFERENCE!$P$19</f>
        <v>0</v>
      </c>
      <c r="I3268">
        <f>(FINTERP('STAGE-STORAGE'!$D$4:$D$54,'STAGE-STORAGE'!$A$4:$A$54,H3268))</f>
        <v>0</v>
      </c>
    </row>
    <row r="3269" spans="1:9" x14ac:dyDescent="0.25">
      <c r="A3269">
        <v>3266</v>
      </c>
      <c r="B3269" s="132">
        <f t="shared" si="203"/>
        <v>544.16666666666663</v>
      </c>
      <c r="C3269" s="162">
        <f>IF(B3269&lt;(MAX(USER_INPUT!$J$14:$J$2000)),FINTERP(USER_INPUT!$J$14:$J$2000,USER_INPUT!$K$14:$K$2000,HYDROGRAPH!B3269),0)</f>
        <v>0</v>
      </c>
      <c r="D3269" s="132">
        <f t="shared" ref="D3269:D3332" si="206">C3269+C3270</f>
        <v>0</v>
      </c>
      <c r="E3269" s="162">
        <f t="shared" si="204"/>
        <v>0</v>
      </c>
      <c r="F3269" s="162">
        <f t="shared" si="205"/>
        <v>0</v>
      </c>
      <c r="G3269" s="162">
        <f>FINTERP(REFERENCE!$W$17:$W$67,REFERENCE!$V$17:$V$67,HYDROGRAPH!F3269)</f>
        <v>0</v>
      </c>
      <c r="H3269" s="132">
        <f>(F3269-G3269)/2*REFERENCE!$P$19</f>
        <v>0</v>
      </c>
      <c r="I3269">
        <f>(FINTERP('STAGE-STORAGE'!$D$4:$D$54,'STAGE-STORAGE'!$A$4:$A$54,H3269))</f>
        <v>0</v>
      </c>
    </row>
    <row r="3270" spans="1:9" x14ac:dyDescent="0.25">
      <c r="A3270">
        <v>3267</v>
      </c>
      <c r="B3270" s="132">
        <f t="shared" si="203"/>
        <v>544.33333333333326</v>
      </c>
      <c r="C3270" s="162">
        <f>IF(B3270&lt;(MAX(USER_INPUT!$J$14:$J$2000)),FINTERP(USER_INPUT!$J$14:$J$2000,USER_INPUT!$K$14:$K$2000,HYDROGRAPH!B3270),0)</f>
        <v>0</v>
      </c>
      <c r="D3270" s="132">
        <f t="shared" si="206"/>
        <v>0</v>
      </c>
      <c r="E3270" s="162">
        <f t="shared" si="204"/>
        <v>0</v>
      </c>
      <c r="F3270" s="162">
        <f t="shared" si="205"/>
        <v>0</v>
      </c>
      <c r="G3270" s="162">
        <f>FINTERP(REFERENCE!$W$17:$W$67,REFERENCE!$V$17:$V$67,HYDROGRAPH!F3270)</f>
        <v>0</v>
      </c>
      <c r="H3270" s="132">
        <f>(F3270-G3270)/2*REFERENCE!$P$19</f>
        <v>0</v>
      </c>
      <c r="I3270">
        <f>(FINTERP('STAGE-STORAGE'!$D$4:$D$54,'STAGE-STORAGE'!$A$4:$A$54,H3270))</f>
        <v>0</v>
      </c>
    </row>
    <row r="3271" spans="1:9" x14ac:dyDescent="0.25">
      <c r="A3271">
        <v>3268</v>
      </c>
      <c r="B3271" s="132">
        <f t="shared" ref="B3271:B3334" si="207">$B$5*A3270</f>
        <v>544.5</v>
      </c>
      <c r="C3271" s="162">
        <f>IF(B3271&lt;(MAX(USER_INPUT!$J$14:$J$2000)),FINTERP(USER_INPUT!$J$14:$J$2000,USER_INPUT!$K$14:$K$2000,HYDROGRAPH!B3271),0)</f>
        <v>0</v>
      </c>
      <c r="D3271" s="132">
        <f t="shared" si="206"/>
        <v>0</v>
      </c>
      <c r="E3271" s="162">
        <f t="shared" si="204"/>
        <v>0</v>
      </c>
      <c r="F3271" s="162">
        <f t="shared" si="205"/>
        <v>0</v>
      </c>
      <c r="G3271" s="162">
        <f>FINTERP(REFERENCE!$W$17:$W$67,REFERENCE!$V$17:$V$67,HYDROGRAPH!F3271)</f>
        <v>0</v>
      </c>
      <c r="H3271" s="132">
        <f>(F3271-G3271)/2*REFERENCE!$P$19</f>
        <v>0</v>
      </c>
      <c r="I3271">
        <f>(FINTERP('STAGE-STORAGE'!$D$4:$D$54,'STAGE-STORAGE'!$A$4:$A$54,H3271))</f>
        <v>0</v>
      </c>
    </row>
    <row r="3272" spans="1:9" x14ac:dyDescent="0.25">
      <c r="A3272">
        <v>3269</v>
      </c>
      <c r="B3272" s="132">
        <f t="shared" si="207"/>
        <v>544.66666666666663</v>
      </c>
      <c r="C3272" s="162">
        <f>IF(B3272&lt;(MAX(USER_INPUT!$J$14:$J$2000)),FINTERP(USER_INPUT!$J$14:$J$2000,USER_INPUT!$K$14:$K$2000,HYDROGRAPH!B3272),0)</f>
        <v>0</v>
      </c>
      <c r="D3272" s="132">
        <f t="shared" si="206"/>
        <v>0</v>
      </c>
      <c r="E3272" s="162">
        <f t="shared" si="204"/>
        <v>0</v>
      </c>
      <c r="F3272" s="162">
        <f t="shared" si="205"/>
        <v>0</v>
      </c>
      <c r="G3272" s="162">
        <f>FINTERP(REFERENCE!$W$17:$W$67,REFERENCE!$V$17:$V$67,HYDROGRAPH!F3272)</f>
        <v>0</v>
      </c>
      <c r="H3272" s="132">
        <f>(F3272-G3272)/2*REFERENCE!$P$19</f>
        <v>0</v>
      </c>
      <c r="I3272">
        <f>(FINTERP('STAGE-STORAGE'!$D$4:$D$54,'STAGE-STORAGE'!$A$4:$A$54,H3272))</f>
        <v>0</v>
      </c>
    </row>
    <row r="3273" spans="1:9" x14ac:dyDescent="0.25">
      <c r="A3273">
        <v>3270</v>
      </c>
      <c r="B3273" s="132">
        <f t="shared" si="207"/>
        <v>544.83333333333326</v>
      </c>
      <c r="C3273" s="162">
        <f>IF(B3273&lt;(MAX(USER_INPUT!$J$14:$J$2000)),FINTERP(USER_INPUT!$J$14:$J$2000,USER_INPUT!$K$14:$K$2000,HYDROGRAPH!B3273),0)</f>
        <v>0</v>
      </c>
      <c r="D3273" s="132">
        <f t="shared" si="206"/>
        <v>0</v>
      </c>
      <c r="E3273" s="162">
        <f t="shared" ref="E3273:E3336" si="208">F3272-(2*G3272)</f>
        <v>0</v>
      </c>
      <c r="F3273" s="162">
        <f t="shared" ref="F3273:F3336" si="209">D3273+E3273</f>
        <v>0</v>
      </c>
      <c r="G3273" s="162">
        <f>FINTERP(REFERENCE!$W$17:$W$67,REFERENCE!$V$17:$V$67,HYDROGRAPH!F3273)</f>
        <v>0</v>
      </c>
      <c r="H3273" s="132">
        <f>(F3273-G3273)/2*REFERENCE!$P$19</f>
        <v>0</v>
      </c>
      <c r="I3273">
        <f>(FINTERP('STAGE-STORAGE'!$D$4:$D$54,'STAGE-STORAGE'!$A$4:$A$54,H3273))</f>
        <v>0</v>
      </c>
    </row>
    <row r="3274" spans="1:9" x14ac:dyDescent="0.25">
      <c r="A3274">
        <v>3271</v>
      </c>
      <c r="B3274" s="132">
        <f t="shared" si="207"/>
        <v>545</v>
      </c>
      <c r="C3274" s="162">
        <f>IF(B3274&lt;(MAX(USER_INPUT!$J$14:$J$2000)),FINTERP(USER_INPUT!$J$14:$J$2000,USER_INPUT!$K$14:$K$2000,HYDROGRAPH!B3274),0)</f>
        <v>0</v>
      </c>
      <c r="D3274" s="132">
        <f t="shared" si="206"/>
        <v>0</v>
      </c>
      <c r="E3274" s="162">
        <f t="shared" si="208"/>
        <v>0</v>
      </c>
      <c r="F3274" s="162">
        <f t="shared" si="209"/>
        <v>0</v>
      </c>
      <c r="G3274" s="162">
        <f>FINTERP(REFERENCE!$W$17:$W$67,REFERENCE!$V$17:$V$67,HYDROGRAPH!F3274)</f>
        <v>0</v>
      </c>
      <c r="H3274" s="132">
        <f>(F3274-G3274)/2*REFERENCE!$P$19</f>
        <v>0</v>
      </c>
      <c r="I3274">
        <f>(FINTERP('STAGE-STORAGE'!$D$4:$D$54,'STAGE-STORAGE'!$A$4:$A$54,H3274))</f>
        <v>0</v>
      </c>
    </row>
    <row r="3275" spans="1:9" x14ac:dyDescent="0.25">
      <c r="A3275">
        <v>3272</v>
      </c>
      <c r="B3275" s="132">
        <f t="shared" si="207"/>
        <v>545.16666666666663</v>
      </c>
      <c r="C3275" s="162">
        <f>IF(B3275&lt;(MAX(USER_INPUT!$J$14:$J$2000)),FINTERP(USER_INPUT!$J$14:$J$2000,USER_INPUT!$K$14:$K$2000,HYDROGRAPH!B3275),0)</f>
        <v>0</v>
      </c>
      <c r="D3275" s="132">
        <f t="shared" si="206"/>
        <v>0</v>
      </c>
      <c r="E3275" s="162">
        <f t="shared" si="208"/>
        <v>0</v>
      </c>
      <c r="F3275" s="162">
        <f t="shared" si="209"/>
        <v>0</v>
      </c>
      <c r="G3275" s="162">
        <f>FINTERP(REFERENCE!$W$17:$W$67,REFERENCE!$V$17:$V$67,HYDROGRAPH!F3275)</f>
        <v>0</v>
      </c>
      <c r="H3275" s="132">
        <f>(F3275-G3275)/2*REFERENCE!$P$19</f>
        <v>0</v>
      </c>
      <c r="I3275">
        <f>(FINTERP('STAGE-STORAGE'!$D$4:$D$54,'STAGE-STORAGE'!$A$4:$A$54,H3275))</f>
        <v>0</v>
      </c>
    </row>
    <row r="3276" spans="1:9" x14ac:dyDescent="0.25">
      <c r="A3276">
        <v>3273</v>
      </c>
      <c r="B3276" s="132">
        <f t="shared" si="207"/>
        <v>545.33333333333326</v>
      </c>
      <c r="C3276" s="162">
        <f>IF(B3276&lt;(MAX(USER_INPUT!$J$14:$J$2000)),FINTERP(USER_INPUT!$J$14:$J$2000,USER_INPUT!$K$14:$K$2000,HYDROGRAPH!B3276),0)</f>
        <v>0</v>
      </c>
      <c r="D3276" s="132">
        <f t="shared" si="206"/>
        <v>0</v>
      </c>
      <c r="E3276" s="162">
        <f t="shared" si="208"/>
        <v>0</v>
      </c>
      <c r="F3276" s="162">
        <f t="shared" si="209"/>
        <v>0</v>
      </c>
      <c r="G3276" s="162">
        <f>FINTERP(REFERENCE!$W$17:$W$67,REFERENCE!$V$17:$V$67,HYDROGRAPH!F3276)</f>
        <v>0</v>
      </c>
      <c r="H3276" s="132">
        <f>(F3276-G3276)/2*REFERENCE!$P$19</f>
        <v>0</v>
      </c>
      <c r="I3276">
        <f>(FINTERP('STAGE-STORAGE'!$D$4:$D$54,'STAGE-STORAGE'!$A$4:$A$54,H3276))</f>
        <v>0</v>
      </c>
    </row>
    <row r="3277" spans="1:9" x14ac:dyDescent="0.25">
      <c r="A3277">
        <v>3274</v>
      </c>
      <c r="B3277" s="132">
        <f t="shared" si="207"/>
        <v>545.5</v>
      </c>
      <c r="C3277" s="162">
        <f>IF(B3277&lt;(MAX(USER_INPUT!$J$14:$J$2000)),FINTERP(USER_INPUT!$J$14:$J$2000,USER_INPUT!$K$14:$K$2000,HYDROGRAPH!B3277),0)</f>
        <v>0</v>
      </c>
      <c r="D3277" s="132">
        <f t="shared" si="206"/>
        <v>0</v>
      </c>
      <c r="E3277" s="162">
        <f t="shared" si="208"/>
        <v>0</v>
      </c>
      <c r="F3277" s="162">
        <f t="shared" si="209"/>
        <v>0</v>
      </c>
      <c r="G3277" s="162">
        <f>FINTERP(REFERENCE!$W$17:$W$67,REFERENCE!$V$17:$V$67,HYDROGRAPH!F3277)</f>
        <v>0</v>
      </c>
      <c r="H3277" s="132">
        <f>(F3277-G3277)/2*REFERENCE!$P$19</f>
        <v>0</v>
      </c>
      <c r="I3277">
        <f>(FINTERP('STAGE-STORAGE'!$D$4:$D$54,'STAGE-STORAGE'!$A$4:$A$54,H3277))</f>
        <v>0</v>
      </c>
    </row>
    <row r="3278" spans="1:9" x14ac:dyDescent="0.25">
      <c r="A3278">
        <v>3275</v>
      </c>
      <c r="B3278" s="132">
        <f t="shared" si="207"/>
        <v>545.66666666666663</v>
      </c>
      <c r="C3278" s="162">
        <f>IF(B3278&lt;(MAX(USER_INPUT!$J$14:$J$2000)),FINTERP(USER_INPUT!$J$14:$J$2000,USER_INPUT!$K$14:$K$2000,HYDROGRAPH!B3278),0)</f>
        <v>0</v>
      </c>
      <c r="D3278" s="132">
        <f t="shared" si="206"/>
        <v>0</v>
      </c>
      <c r="E3278" s="162">
        <f t="shared" si="208"/>
        <v>0</v>
      </c>
      <c r="F3278" s="162">
        <f t="shared" si="209"/>
        <v>0</v>
      </c>
      <c r="G3278" s="162">
        <f>FINTERP(REFERENCE!$W$17:$W$67,REFERENCE!$V$17:$V$67,HYDROGRAPH!F3278)</f>
        <v>0</v>
      </c>
      <c r="H3278" s="132">
        <f>(F3278-G3278)/2*REFERENCE!$P$19</f>
        <v>0</v>
      </c>
      <c r="I3278">
        <f>(FINTERP('STAGE-STORAGE'!$D$4:$D$54,'STAGE-STORAGE'!$A$4:$A$54,H3278))</f>
        <v>0</v>
      </c>
    </row>
    <row r="3279" spans="1:9" x14ac:dyDescent="0.25">
      <c r="A3279">
        <v>3276</v>
      </c>
      <c r="B3279" s="132">
        <f t="shared" si="207"/>
        <v>545.83333333333326</v>
      </c>
      <c r="C3279" s="162">
        <f>IF(B3279&lt;(MAX(USER_INPUT!$J$14:$J$2000)),FINTERP(USER_INPUT!$J$14:$J$2000,USER_INPUT!$K$14:$K$2000,HYDROGRAPH!B3279),0)</f>
        <v>0</v>
      </c>
      <c r="D3279" s="132">
        <f t="shared" si="206"/>
        <v>0</v>
      </c>
      <c r="E3279" s="162">
        <f t="shared" si="208"/>
        <v>0</v>
      </c>
      <c r="F3279" s="162">
        <f t="shared" si="209"/>
        <v>0</v>
      </c>
      <c r="G3279" s="162">
        <f>FINTERP(REFERENCE!$W$17:$W$67,REFERENCE!$V$17:$V$67,HYDROGRAPH!F3279)</f>
        <v>0</v>
      </c>
      <c r="H3279" s="132">
        <f>(F3279-G3279)/2*REFERENCE!$P$19</f>
        <v>0</v>
      </c>
      <c r="I3279">
        <f>(FINTERP('STAGE-STORAGE'!$D$4:$D$54,'STAGE-STORAGE'!$A$4:$A$54,H3279))</f>
        <v>0</v>
      </c>
    </row>
    <row r="3280" spans="1:9" x14ac:dyDescent="0.25">
      <c r="A3280">
        <v>3277</v>
      </c>
      <c r="B3280" s="132">
        <f t="shared" si="207"/>
        <v>546</v>
      </c>
      <c r="C3280" s="162">
        <f>IF(B3280&lt;(MAX(USER_INPUT!$J$14:$J$2000)),FINTERP(USER_INPUT!$J$14:$J$2000,USER_INPUT!$K$14:$K$2000,HYDROGRAPH!B3280),0)</f>
        <v>0</v>
      </c>
      <c r="D3280" s="132">
        <f t="shared" si="206"/>
        <v>0</v>
      </c>
      <c r="E3280" s="162">
        <f t="shared" si="208"/>
        <v>0</v>
      </c>
      <c r="F3280" s="162">
        <f t="shared" si="209"/>
        <v>0</v>
      </c>
      <c r="G3280" s="162">
        <f>FINTERP(REFERENCE!$W$17:$W$67,REFERENCE!$V$17:$V$67,HYDROGRAPH!F3280)</f>
        <v>0</v>
      </c>
      <c r="H3280" s="132">
        <f>(F3280-G3280)/2*REFERENCE!$P$19</f>
        <v>0</v>
      </c>
      <c r="I3280">
        <f>(FINTERP('STAGE-STORAGE'!$D$4:$D$54,'STAGE-STORAGE'!$A$4:$A$54,H3280))</f>
        <v>0</v>
      </c>
    </row>
    <row r="3281" spans="1:9" x14ac:dyDescent="0.25">
      <c r="A3281">
        <v>3278</v>
      </c>
      <c r="B3281" s="132">
        <f t="shared" si="207"/>
        <v>546.16666666666663</v>
      </c>
      <c r="C3281" s="162">
        <f>IF(B3281&lt;(MAX(USER_INPUT!$J$14:$J$2000)),FINTERP(USER_INPUT!$J$14:$J$2000,USER_INPUT!$K$14:$K$2000,HYDROGRAPH!B3281),0)</f>
        <v>0</v>
      </c>
      <c r="D3281" s="132">
        <f t="shared" si="206"/>
        <v>0</v>
      </c>
      <c r="E3281" s="162">
        <f t="shared" si="208"/>
        <v>0</v>
      </c>
      <c r="F3281" s="162">
        <f t="shared" si="209"/>
        <v>0</v>
      </c>
      <c r="G3281" s="162">
        <f>FINTERP(REFERENCE!$W$17:$W$67,REFERENCE!$V$17:$V$67,HYDROGRAPH!F3281)</f>
        <v>0</v>
      </c>
      <c r="H3281" s="132">
        <f>(F3281-G3281)/2*REFERENCE!$P$19</f>
        <v>0</v>
      </c>
      <c r="I3281">
        <f>(FINTERP('STAGE-STORAGE'!$D$4:$D$54,'STAGE-STORAGE'!$A$4:$A$54,H3281))</f>
        <v>0</v>
      </c>
    </row>
    <row r="3282" spans="1:9" x14ac:dyDescent="0.25">
      <c r="A3282">
        <v>3279</v>
      </c>
      <c r="B3282" s="132">
        <f t="shared" si="207"/>
        <v>546.33333333333326</v>
      </c>
      <c r="C3282" s="162">
        <f>IF(B3282&lt;(MAX(USER_INPUT!$J$14:$J$2000)),FINTERP(USER_INPUT!$J$14:$J$2000,USER_INPUT!$K$14:$K$2000,HYDROGRAPH!B3282),0)</f>
        <v>0</v>
      </c>
      <c r="D3282" s="132">
        <f t="shared" si="206"/>
        <v>0</v>
      </c>
      <c r="E3282" s="162">
        <f t="shared" si="208"/>
        <v>0</v>
      </c>
      <c r="F3282" s="162">
        <f t="shared" si="209"/>
        <v>0</v>
      </c>
      <c r="G3282" s="162">
        <f>FINTERP(REFERENCE!$W$17:$W$67,REFERENCE!$V$17:$V$67,HYDROGRAPH!F3282)</f>
        <v>0</v>
      </c>
      <c r="H3282" s="132">
        <f>(F3282-G3282)/2*REFERENCE!$P$19</f>
        <v>0</v>
      </c>
      <c r="I3282">
        <f>(FINTERP('STAGE-STORAGE'!$D$4:$D$54,'STAGE-STORAGE'!$A$4:$A$54,H3282))</f>
        <v>0</v>
      </c>
    </row>
    <row r="3283" spans="1:9" x14ac:dyDescent="0.25">
      <c r="A3283">
        <v>3280</v>
      </c>
      <c r="B3283" s="132">
        <f t="shared" si="207"/>
        <v>546.5</v>
      </c>
      <c r="C3283" s="162">
        <f>IF(B3283&lt;(MAX(USER_INPUT!$J$14:$J$2000)),FINTERP(USER_INPUT!$J$14:$J$2000,USER_INPUT!$K$14:$K$2000,HYDROGRAPH!B3283),0)</f>
        <v>0</v>
      </c>
      <c r="D3283" s="132">
        <f t="shared" si="206"/>
        <v>0</v>
      </c>
      <c r="E3283" s="162">
        <f t="shared" si="208"/>
        <v>0</v>
      </c>
      <c r="F3283" s="162">
        <f t="shared" si="209"/>
        <v>0</v>
      </c>
      <c r="G3283" s="162">
        <f>FINTERP(REFERENCE!$W$17:$W$67,REFERENCE!$V$17:$V$67,HYDROGRAPH!F3283)</f>
        <v>0</v>
      </c>
      <c r="H3283" s="132">
        <f>(F3283-G3283)/2*REFERENCE!$P$19</f>
        <v>0</v>
      </c>
      <c r="I3283">
        <f>(FINTERP('STAGE-STORAGE'!$D$4:$D$54,'STAGE-STORAGE'!$A$4:$A$54,H3283))</f>
        <v>0</v>
      </c>
    </row>
    <row r="3284" spans="1:9" x14ac:dyDescent="0.25">
      <c r="A3284">
        <v>3281</v>
      </c>
      <c r="B3284" s="132">
        <f t="shared" si="207"/>
        <v>546.66666666666663</v>
      </c>
      <c r="C3284" s="162">
        <f>IF(B3284&lt;(MAX(USER_INPUT!$J$14:$J$2000)),FINTERP(USER_INPUT!$J$14:$J$2000,USER_INPUT!$K$14:$K$2000,HYDROGRAPH!B3284),0)</f>
        <v>0</v>
      </c>
      <c r="D3284" s="132">
        <f t="shared" si="206"/>
        <v>0</v>
      </c>
      <c r="E3284" s="162">
        <f t="shared" si="208"/>
        <v>0</v>
      </c>
      <c r="F3284" s="162">
        <f t="shared" si="209"/>
        <v>0</v>
      </c>
      <c r="G3284" s="162">
        <f>FINTERP(REFERENCE!$W$17:$W$67,REFERENCE!$V$17:$V$67,HYDROGRAPH!F3284)</f>
        <v>0</v>
      </c>
      <c r="H3284" s="132">
        <f>(F3284-G3284)/2*REFERENCE!$P$19</f>
        <v>0</v>
      </c>
      <c r="I3284">
        <f>(FINTERP('STAGE-STORAGE'!$D$4:$D$54,'STAGE-STORAGE'!$A$4:$A$54,H3284))</f>
        <v>0</v>
      </c>
    </row>
    <row r="3285" spans="1:9" x14ac:dyDescent="0.25">
      <c r="A3285">
        <v>3282</v>
      </c>
      <c r="B3285" s="132">
        <f t="shared" si="207"/>
        <v>546.83333333333326</v>
      </c>
      <c r="C3285" s="162">
        <f>IF(B3285&lt;(MAX(USER_INPUT!$J$14:$J$2000)),FINTERP(USER_INPUT!$J$14:$J$2000,USER_INPUT!$K$14:$K$2000,HYDROGRAPH!B3285),0)</f>
        <v>0</v>
      </c>
      <c r="D3285" s="132">
        <f t="shared" si="206"/>
        <v>0</v>
      </c>
      <c r="E3285" s="162">
        <f t="shared" si="208"/>
        <v>0</v>
      </c>
      <c r="F3285" s="162">
        <f t="shared" si="209"/>
        <v>0</v>
      </c>
      <c r="G3285" s="162">
        <f>FINTERP(REFERENCE!$W$17:$W$67,REFERENCE!$V$17:$V$67,HYDROGRAPH!F3285)</f>
        <v>0</v>
      </c>
      <c r="H3285" s="132">
        <f>(F3285-G3285)/2*REFERENCE!$P$19</f>
        <v>0</v>
      </c>
      <c r="I3285">
        <f>(FINTERP('STAGE-STORAGE'!$D$4:$D$54,'STAGE-STORAGE'!$A$4:$A$54,H3285))</f>
        <v>0</v>
      </c>
    </row>
    <row r="3286" spans="1:9" x14ac:dyDescent="0.25">
      <c r="A3286">
        <v>3283</v>
      </c>
      <c r="B3286" s="132">
        <f t="shared" si="207"/>
        <v>547</v>
      </c>
      <c r="C3286" s="162">
        <f>IF(B3286&lt;(MAX(USER_INPUT!$J$14:$J$2000)),FINTERP(USER_INPUT!$J$14:$J$2000,USER_INPUT!$K$14:$K$2000,HYDROGRAPH!B3286),0)</f>
        <v>0</v>
      </c>
      <c r="D3286" s="132">
        <f t="shared" si="206"/>
        <v>0</v>
      </c>
      <c r="E3286" s="162">
        <f t="shared" si="208"/>
        <v>0</v>
      </c>
      <c r="F3286" s="162">
        <f t="shared" si="209"/>
        <v>0</v>
      </c>
      <c r="G3286" s="162">
        <f>FINTERP(REFERENCE!$W$17:$W$67,REFERENCE!$V$17:$V$67,HYDROGRAPH!F3286)</f>
        <v>0</v>
      </c>
      <c r="H3286" s="132">
        <f>(F3286-G3286)/2*REFERENCE!$P$19</f>
        <v>0</v>
      </c>
      <c r="I3286">
        <f>(FINTERP('STAGE-STORAGE'!$D$4:$D$54,'STAGE-STORAGE'!$A$4:$A$54,H3286))</f>
        <v>0</v>
      </c>
    </row>
    <row r="3287" spans="1:9" x14ac:dyDescent="0.25">
      <c r="A3287">
        <v>3284</v>
      </c>
      <c r="B3287" s="132">
        <f t="shared" si="207"/>
        <v>547.16666666666663</v>
      </c>
      <c r="C3287" s="162">
        <f>IF(B3287&lt;(MAX(USER_INPUT!$J$14:$J$2000)),FINTERP(USER_INPUT!$J$14:$J$2000,USER_INPUT!$K$14:$K$2000,HYDROGRAPH!B3287),0)</f>
        <v>0</v>
      </c>
      <c r="D3287" s="132">
        <f t="shared" si="206"/>
        <v>0</v>
      </c>
      <c r="E3287" s="162">
        <f t="shared" si="208"/>
        <v>0</v>
      </c>
      <c r="F3287" s="162">
        <f t="shared" si="209"/>
        <v>0</v>
      </c>
      <c r="G3287" s="162">
        <f>FINTERP(REFERENCE!$W$17:$W$67,REFERENCE!$V$17:$V$67,HYDROGRAPH!F3287)</f>
        <v>0</v>
      </c>
      <c r="H3287" s="132">
        <f>(F3287-G3287)/2*REFERENCE!$P$19</f>
        <v>0</v>
      </c>
      <c r="I3287">
        <f>(FINTERP('STAGE-STORAGE'!$D$4:$D$54,'STAGE-STORAGE'!$A$4:$A$54,H3287))</f>
        <v>0</v>
      </c>
    </row>
    <row r="3288" spans="1:9" x14ac:dyDescent="0.25">
      <c r="A3288">
        <v>3285</v>
      </c>
      <c r="B3288" s="132">
        <f t="shared" si="207"/>
        <v>547.33333333333326</v>
      </c>
      <c r="C3288" s="162">
        <f>IF(B3288&lt;(MAX(USER_INPUT!$J$14:$J$2000)),FINTERP(USER_INPUT!$J$14:$J$2000,USER_INPUT!$K$14:$K$2000,HYDROGRAPH!B3288),0)</f>
        <v>0</v>
      </c>
      <c r="D3288" s="132">
        <f t="shared" si="206"/>
        <v>0</v>
      </c>
      <c r="E3288" s="162">
        <f t="shared" si="208"/>
        <v>0</v>
      </c>
      <c r="F3288" s="162">
        <f t="shared" si="209"/>
        <v>0</v>
      </c>
      <c r="G3288" s="162">
        <f>FINTERP(REFERENCE!$W$17:$W$67,REFERENCE!$V$17:$V$67,HYDROGRAPH!F3288)</f>
        <v>0</v>
      </c>
      <c r="H3288" s="132">
        <f>(F3288-G3288)/2*REFERENCE!$P$19</f>
        <v>0</v>
      </c>
      <c r="I3288">
        <f>(FINTERP('STAGE-STORAGE'!$D$4:$D$54,'STAGE-STORAGE'!$A$4:$A$54,H3288))</f>
        <v>0</v>
      </c>
    </row>
    <row r="3289" spans="1:9" x14ac:dyDescent="0.25">
      <c r="A3289">
        <v>3286</v>
      </c>
      <c r="B3289" s="132">
        <f t="shared" si="207"/>
        <v>547.5</v>
      </c>
      <c r="C3289" s="162">
        <f>IF(B3289&lt;(MAX(USER_INPUT!$J$14:$J$2000)),FINTERP(USER_INPUT!$J$14:$J$2000,USER_INPUT!$K$14:$K$2000,HYDROGRAPH!B3289),0)</f>
        <v>0</v>
      </c>
      <c r="D3289" s="132">
        <f t="shared" si="206"/>
        <v>0</v>
      </c>
      <c r="E3289" s="162">
        <f t="shared" si="208"/>
        <v>0</v>
      </c>
      <c r="F3289" s="162">
        <f t="shared" si="209"/>
        <v>0</v>
      </c>
      <c r="G3289" s="162">
        <f>FINTERP(REFERENCE!$W$17:$W$67,REFERENCE!$V$17:$V$67,HYDROGRAPH!F3289)</f>
        <v>0</v>
      </c>
      <c r="H3289" s="132">
        <f>(F3289-G3289)/2*REFERENCE!$P$19</f>
        <v>0</v>
      </c>
      <c r="I3289">
        <f>(FINTERP('STAGE-STORAGE'!$D$4:$D$54,'STAGE-STORAGE'!$A$4:$A$54,H3289))</f>
        <v>0</v>
      </c>
    </row>
    <row r="3290" spans="1:9" x14ac:dyDescent="0.25">
      <c r="A3290">
        <v>3287</v>
      </c>
      <c r="B3290" s="132">
        <f t="shared" si="207"/>
        <v>547.66666666666663</v>
      </c>
      <c r="C3290" s="162">
        <f>IF(B3290&lt;(MAX(USER_INPUT!$J$14:$J$2000)),FINTERP(USER_INPUT!$J$14:$J$2000,USER_INPUT!$K$14:$K$2000,HYDROGRAPH!B3290),0)</f>
        <v>0</v>
      </c>
      <c r="D3290" s="132">
        <f t="shared" si="206"/>
        <v>0</v>
      </c>
      <c r="E3290" s="162">
        <f t="shared" si="208"/>
        <v>0</v>
      </c>
      <c r="F3290" s="162">
        <f t="shared" si="209"/>
        <v>0</v>
      </c>
      <c r="G3290" s="162">
        <f>FINTERP(REFERENCE!$W$17:$W$67,REFERENCE!$V$17:$V$67,HYDROGRAPH!F3290)</f>
        <v>0</v>
      </c>
      <c r="H3290" s="132">
        <f>(F3290-G3290)/2*REFERENCE!$P$19</f>
        <v>0</v>
      </c>
      <c r="I3290">
        <f>(FINTERP('STAGE-STORAGE'!$D$4:$D$54,'STAGE-STORAGE'!$A$4:$A$54,H3290))</f>
        <v>0</v>
      </c>
    </row>
    <row r="3291" spans="1:9" x14ac:dyDescent="0.25">
      <c r="A3291">
        <v>3288</v>
      </c>
      <c r="B3291" s="132">
        <f t="shared" si="207"/>
        <v>547.83333333333326</v>
      </c>
      <c r="C3291" s="162">
        <f>IF(B3291&lt;(MAX(USER_INPUT!$J$14:$J$2000)),FINTERP(USER_INPUT!$J$14:$J$2000,USER_INPUT!$K$14:$K$2000,HYDROGRAPH!B3291),0)</f>
        <v>0</v>
      </c>
      <c r="D3291" s="132">
        <f t="shared" si="206"/>
        <v>0</v>
      </c>
      <c r="E3291" s="162">
        <f t="shared" si="208"/>
        <v>0</v>
      </c>
      <c r="F3291" s="162">
        <f t="shared" si="209"/>
        <v>0</v>
      </c>
      <c r="G3291" s="162">
        <f>FINTERP(REFERENCE!$W$17:$W$67,REFERENCE!$V$17:$V$67,HYDROGRAPH!F3291)</f>
        <v>0</v>
      </c>
      <c r="H3291" s="132">
        <f>(F3291-G3291)/2*REFERENCE!$P$19</f>
        <v>0</v>
      </c>
      <c r="I3291">
        <f>(FINTERP('STAGE-STORAGE'!$D$4:$D$54,'STAGE-STORAGE'!$A$4:$A$54,H3291))</f>
        <v>0</v>
      </c>
    </row>
    <row r="3292" spans="1:9" x14ac:dyDescent="0.25">
      <c r="A3292">
        <v>3289</v>
      </c>
      <c r="B3292" s="132">
        <f t="shared" si="207"/>
        <v>548</v>
      </c>
      <c r="C3292" s="162">
        <f>IF(B3292&lt;(MAX(USER_INPUT!$J$14:$J$2000)),FINTERP(USER_INPUT!$J$14:$J$2000,USER_INPUT!$K$14:$K$2000,HYDROGRAPH!B3292),0)</f>
        <v>0</v>
      </c>
      <c r="D3292" s="132">
        <f t="shared" si="206"/>
        <v>0</v>
      </c>
      <c r="E3292" s="162">
        <f t="shared" si="208"/>
        <v>0</v>
      </c>
      <c r="F3292" s="162">
        <f t="shared" si="209"/>
        <v>0</v>
      </c>
      <c r="G3292" s="162">
        <f>FINTERP(REFERENCE!$W$17:$W$67,REFERENCE!$V$17:$V$67,HYDROGRAPH!F3292)</f>
        <v>0</v>
      </c>
      <c r="H3292" s="132">
        <f>(F3292-G3292)/2*REFERENCE!$P$19</f>
        <v>0</v>
      </c>
      <c r="I3292">
        <f>(FINTERP('STAGE-STORAGE'!$D$4:$D$54,'STAGE-STORAGE'!$A$4:$A$54,H3292))</f>
        <v>0</v>
      </c>
    </row>
    <row r="3293" spans="1:9" x14ac:dyDescent="0.25">
      <c r="A3293">
        <v>3290</v>
      </c>
      <c r="B3293" s="132">
        <f t="shared" si="207"/>
        <v>548.16666666666663</v>
      </c>
      <c r="C3293" s="162">
        <f>IF(B3293&lt;(MAX(USER_INPUT!$J$14:$J$2000)),FINTERP(USER_INPUT!$J$14:$J$2000,USER_INPUT!$K$14:$K$2000,HYDROGRAPH!B3293),0)</f>
        <v>0</v>
      </c>
      <c r="D3293" s="132">
        <f t="shared" si="206"/>
        <v>0</v>
      </c>
      <c r="E3293" s="162">
        <f t="shared" si="208"/>
        <v>0</v>
      </c>
      <c r="F3293" s="162">
        <f t="shared" si="209"/>
        <v>0</v>
      </c>
      <c r="G3293" s="162">
        <f>FINTERP(REFERENCE!$W$17:$W$67,REFERENCE!$V$17:$V$67,HYDROGRAPH!F3293)</f>
        <v>0</v>
      </c>
      <c r="H3293" s="132">
        <f>(F3293-G3293)/2*REFERENCE!$P$19</f>
        <v>0</v>
      </c>
      <c r="I3293">
        <f>(FINTERP('STAGE-STORAGE'!$D$4:$D$54,'STAGE-STORAGE'!$A$4:$A$54,H3293))</f>
        <v>0</v>
      </c>
    </row>
    <row r="3294" spans="1:9" x14ac:dyDescent="0.25">
      <c r="A3294">
        <v>3291</v>
      </c>
      <c r="B3294" s="132">
        <f t="shared" si="207"/>
        <v>548.33333333333326</v>
      </c>
      <c r="C3294" s="162">
        <f>IF(B3294&lt;(MAX(USER_INPUT!$J$14:$J$2000)),FINTERP(USER_INPUT!$J$14:$J$2000,USER_INPUT!$K$14:$K$2000,HYDROGRAPH!B3294),0)</f>
        <v>0</v>
      </c>
      <c r="D3294" s="132">
        <f t="shared" si="206"/>
        <v>0</v>
      </c>
      <c r="E3294" s="162">
        <f t="shared" si="208"/>
        <v>0</v>
      </c>
      <c r="F3294" s="162">
        <f t="shared" si="209"/>
        <v>0</v>
      </c>
      <c r="G3294" s="162">
        <f>FINTERP(REFERENCE!$W$17:$W$67,REFERENCE!$V$17:$V$67,HYDROGRAPH!F3294)</f>
        <v>0</v>
      </c>
      <c r="H3294" s="132">
        <f>(F3294-G3294)/2*REFERENCE!$P$19</f>
        <v>0</v>
      </c>
      <c r="I3294">
        <f>(FINTERP('STAGE-STORAGE'!$D$4:$D$54,'STAGE-STORAGE'!$A$4:$A$54,H3294))</f>
        <v>0</v>
      </c>
    </row>
    <row r="3295" spans="1:9" x14ac:dyDescent="0.25">
      <c r="A3295">
        <v>3292</v>
      </c>
      <c r="B3295" s="132">
        <f t="shared" si="207"/>
        <v>548.5</v>
      </c>
      <c r="C3295" s="162">
        <f>IF(B3295&lt;(MAX(USER_INPUT!$J$14:$J$2000)),FINTERP(USER_INPUT!$J$14:$J$2000,USER_INPUT!$K$14:$K$2000,HYDROGRAPH!B3295),0)</f>
        <v>0</v>
      </c>
      <c r="D3295" s="132">
        <f t="shared" si="206"/>
        <v>0</v>
      </c>
      <c r="E3295" s="162">
        <f t="shared" si="208"/>
        <v>0</v>
      </c>
      <c r="F3295" s="162">
        <f t="shared" si="209"/>
        <v>0</v>
      </c>
      <c r="G3295" s="162">
        <f>FINTERP(REFERENCE!$W$17:$W$67,REFERENCE!$V$17:$V$67,HYDROGRAPH!F3295)</f>
        <v>0</v>
      </c>
      <c r="H3295" s="132">
        <f>(F3295-G3295)/2*REFERENCE!$P$19</f>
        <v>0</v>
      </c>
      <c r="I3295">
        <f>(FINTERP('STAGE-STORAGE'!$D$4:$D$54,'STAGE-STORAGE'!$A$4:$A$54,H3295))</f>
        <v>0</v>
      </c>
    </row>
    <row r="3296" spans="1:9" x14ac:dyDescent="0.25">
      <c r="A3296">
        <v>3293</v>
      </c>
      <c r="B3296" s="132">
        <f t="shared" si="207"/>
        <v>548.66666666666663</v>
      </c>
      <c r="C3296" s="162">
        <f>IF(B3296&lt;(MAX(USER_INPUT!$J$14:$J$2000)),FINTERP(USER_INPUT!$J$14:$J$2000,USER_INPUT!$K$14:$K$2000,HYDROGRAPH!B3296),0)</f>
        <v>0</v>
      </c>
      <c r="D3296" s="132">
        <f t="shared" si="206"/>
        <v>0</v>
      </c>
      <c r="E3296" s="162">
        <f t="shared" si="208"/>
        <v>0</v>
      </c>
      <c r="F3296" s="162">
        <f t="shared" si="209"/>
        <v>0</v>
      </c>
      <c r="G3296" s="162">
        <f>FINTERP(REFERENCE!$W$17:$W$67,REFERENCE!$V$17:$V$67,HYDROGRAPH!F3296)</f>
        <v>0</v>
      </c>
      <c r="H3296" s="132">
        <f>(F3296-G3296)/2*REFERENCE!$P$19</f>
        <v>0</v>
      </c>
      <c r="I3296">
        <f>(FINTERP('STAGE-STORAGE'!$D$4:$D$54,'STAGE-STORAGE'!$A$4:$A$54,H3296))</f>
        <v>0</v>
      </c>
    </row>
    <row r="3297" spans="1:9" x14ac:dyDescent="0.25">
      <c r="A3297">
        <v>3294</v>
      </c>
      <c r="B3297" s="132">
        <f t="shared" si="207"/>
        <v>548.83333333333326</v>
      </c>
      <c r="C3297" s="162">
        <f>IF(B3297&lt;(MAX(USER_INPUT!$J$14:$J$2000)),FINTERP(USER_INPUT!$J$14:$J$2000,USER_INPUT!$K$14:$K$2000,HYDROGRAPH!B3297),0)</f>
        <v>0</v>
      </c>
      <c r="D3297" s="132">
        <f t="shared" si="206"/>
        <v>0</v>
      </c>
      <c r="E3297" s="162">
        <f t="shared" si="208"/>
        <v>0</v>
      </c>
      <c r="F3297" s="162">
        <f t="shared" si="209"/>
        <v>0</v>
      </c>
      <c r="G3297" s="162">
        <f>FINTERP(REFERENCE!$W$17:$W$67,REFERENCE!$V$17:$V$67,HYDROGRAPH!F3297)</f>
        <v>0</v>
      </c>
      <c r="H3297" s="132">
        <f>(F3297-G3297)/2*REFERENCE!$P$19</f>
        <v>0</v>
      </c>
      <c r="I3297">
        <f>(FINTERP('STAGE-STORAGE'!$D$4:$D$54,'STAGE-STORAGE'!$A$4:$A$54,H3297))</f>
        <v>0</v>
      </c>
    </row>
    <row r="3298" spans="1:9" x14ac:dyDescent="0.25">
      <c r="A3298">
        <v>3295</v>
      </c>
      <c r="B3298" s="132">
        <f t="shared" si="207"/>
        <v>549</v>
      </c>
      <c r="C3298" s="162">
        <f>IF(B3298&lt;(MAX(USER_INPUT!$J$14:$J$2000)),FINTERP(USER_INPUT!$J$14:$J$2000,USER_INPUT!$K$14:$K$2000,HYDROGRAPH!B3298),0)</f>
        <v>0</v>
      </c>
      <c r="D3298" s="132">
        <f t="shared" si="206"/>
        <v>0</v>
      </c>
      <c r="E3298" s="162">
        <f t="shared" si="208"/>
        <v>0</v>
      </c>
      <c r="F3298" s="162">
        <f t="shared" si="209"/>
        <v>0</v>
      </c>
      <c r="G3298" s="162">
        <f>FINTERP(REFERENCE!$W$17:$W$67,REFERENCE!$V$17:$V$67,HYDROGRAPH!F3298)</f>
        <v>0</v>
      </c>
      <c r="H3298" s="132">
        <f>(F3298-G3298)/2*REFERENCE!$P$19</f>
        <v>0</v>
      </c>
      <c r="I3298">
        <f>(FINTERP('STAGE-STORAGE'!$D$4:$D$54,'STAGE-STORAGE'!$A$4:$A$54,H3298))</f>
        <v>0</v>
      </c>
    </row>
    <row r="3299" spans="1:9" x14ac:dyDescent="0.25">
      <c r="A3299">
        <v>3296</v>
      </c>
      <c r="B3299" s="132">
        <f t="shared" si="207"/>
        <v>549.16666666666663</v>
      </c>
      <c r="C3299" s="162">
        <f>IF(B3299&lt;(MAX(USER_INPUT!$J$14:$J$2000)),FINTERP(USER_INPUT!$J$14:$J$2000,USER_INPUT!$K$14:$K$2000,HYDROGRAPH!B3299),0)</f>
        <v>0</v>
      </c>
      <c r="D3299" s="132">
        <f t="shared" si="206"/>
        <v>0</v>
      </c>
      <c r="E3299" s="162">
        <f t="shared" si="208"/>
        <v>0</v>
      </c>
      <c r="F3299" s="162">
        <f t="shared" si="209"/>
        <v>0</v>
      </c>
      <c r="G3299" s="162">
        <f>FINTERP(REFERENCE!$W$17:$W$67,REFERENCE!$V$17:$V$67,HYDROGRAPH!F3299)</f>
        <v>0</v>
      </c>
      <c r="H3299" s="132">
        <f>(F3299-G3299)/2*REFERENCE!$P$19</f>
        <v>0</v>
      </c>
      <c r="I3299">
        <f>(FINTERP('STAGE-STORAGE'!$D$4:$D$54,'STAGE-STORAGE'!$A$4:$A$54,H3299))</f>
        <v>0</v>
      </c>
    </row>
    <row r="3300" spans="1:9" x14ac:dyDescent="0.25">
      <c r="A3300">
        <v>3297</v>
      </c>
      <c r="B3300" s="132">
        <f t="shared" si="207"/>
        <v>549.33333333333326</v>
      </c>
      <c r="C3300" s="162">
        <f>IF(B3300&lt;(MAX(USER_INPUT!$J$14:$J$2000)),FINTERP(USER_INPUT!$J$14:$J$2000,USER_INPUT!$K$14:$K$2000,HYDROGRAPH!B3300),0)</f>
        <v>0</v>
      </c>
      <c r="D3300" s="132">
        <f t="shared" si="206"/>
        <v>0</v>
      </c>
      <c r="E3300" s="162">
        <f t="shared" si="208"/>
        <v>0</v>
      </c>
      <c r="F3300" s="162">
        <f t="shared" si="209"/>
        <v>0</v>
      </c>
      <c r="G3300" s="162">
        <f>FINTERP(REFERENCE!$W$17:$W$67,REFERENCE!$V$17:$V$67,HYDROGRAPH!F3300)</f>
        <v>0</v>
      </c>
      <c r="H3300" s="132">
        <f>(F3300-G3300)/2*REFERENCE!$P$19</f>
        <v>0</v>
      </c>
      <c r="I3300">
        <f>(FINTERP('STAGE-STORAGE'!$D$4:$D$54,'STAGE-STORAGE'!$A$4:$A$54,H3300))</f>
        <v>0</v>
      </c>
    </row>
    <row r="3301" spans="1:9" x14ac:dyDescent="0.25">
      <c r="A3301">
        <v>3298</v>
      </c>
      <c r="B3301" s="132">
        <f t="shared" si="207"/>
        <v>549.5</v>
      </c>
      <c r="C3301" s="162">
        <f>IF(B3301&lt;(MAX(USER_INPUT!$J$14:$J$2000)),FINTERP(USER_INPUT!$J$14:$J$2000,USER_INPUT!$K$14:$K$2000,HYDROGRAPH!B3301),0)</f>
        <v>0</v>
      </c>
      <c r="D3301" s="132">
        <f t="shared" si="206"/>
        <v>0</v>
      </c>
      <c r="E3301" s="162">
        <f t="shared" si="208"/>
        <v>0</v>
      </c>
      <c r="F3301" s="162">
        <f t="shared" si="209"/>
        <v>0</v>
      </c>
      <c r="G3301" s="162">
        <f>FINTERP(REFERENCE!$W$17:$W$67,REFERENCE!$V$17:$V$67,HYDROGRAPH!F3301)</f>
        <v>0</v>
      </c>
      <c r="H3301" s="132">
        <f>(F3301-G3301)/2*REFERENCE!$P$19</f>
        <v>0</v>
      </c>
      <c r="I3301">
        <f>(FINTERP('STAGE-STORAGE'!$D$4:$D$54,'STAGE-STORAGE'!$A$4:$A$54,H3301))</f>
        <v>0</v>
      </c>
    </row>
    <row r="3302" spans="1:9" x14ac:dyDescent="0.25">
      <c r="A3302">
        <v>3299</v>
      </c>
      <c r="B3302" s="132">
        <f t="shared" si="207"/>
        <v>549.66666666666663</v>
      </c>
      <c r="C3302" s="162">
        <f>IF(B3302&lt;(MAX(USER_INPUT!$J$14:$J$2000)),FINTERP(USER_INPUT!$J$14:$J$2000,USER_INPUT!$K$14:$K$2000,HYDROGRAPH!B3302),0)</f>
        <v>0</v>
      </c>
      <c r="D3302" s="132">
        <f t="shared" si="206"/>
        <v>0</v>
      </c>
      <c r="E3302" s="162">
        <f t="shared" si="208"/>
        <v>0</v>
      </c>
      <c r="F3302" s="162">
        <f t="shared" si="209"/>
        <v>0</v>
      </c>
      <c r="G3302" s="162">
        <f>FINTERP(REFERENCE!$W$17:$W$67,REFERENCE!$V$17:$V$67,HYDROGRAPH!F3302)</f>
        <v>0</v>
      </c>
      <c r="H3302" s="132">
        <f>(F3302-G3302)/2*REFERENCE!$P$19</f>
        <v>0</v>
      </c>
      <c r="I3302">
        <f>(FINTERP('STAGE-STORAGE'!$D$4:$D$54,'STAGE-STORAGE'!$A$4:$A$54,H3302))</f>
        <v>0</v>
      </c>
    </row>
    <row r="3303" spans="1:9" x14ac:dyDescent="0.25">
      <c r="A3303">
        <v>3300</v>
      </c>
      <c r="B3303" s="132">
        <f t="shared" si="207"/>
        <v>549.83333333333326</v>
      </c>
      <c r="C3303" s="162">
        <f>IF(B3303&lt;(MAX(USER_INPUT!$J$14:$J$2000)),FINTERP(USER_INPUT!$J$14:$J$2000,USER_INPUT!$K$14:$K$2000,HYDROGRAPH!B3303),0)</f>
        <v>0</v>
      </c>
      <c r="D3303" s="132">
        <f t="shared" si="206"/>
        <v>0</v>
      </c>
      <c r="E3303" s="162">
        <f t="shared" si="208"/>
        <v>0</v>
      </c>
      <c r="F3303" s="162">
        <f t="shared" si="209"/>
        <v>0</v>
      </c>
      <c r="G3303" s="162">
        <f>FINTERP(REFERENCE!$W$17:$W$67,REFERENCE!$V$17:$V$67,HYDROGRAPH!F3303)</f>
        <v>0</v>
      </c>
      <c r="H3303" s="132">
        <f>(F3303-G3303)/2*REFERENCE!$P$19</f>
        <v>0</v>
      </c>
      <c r="I3303">
        <f>(FINTERP('STAGE-STORAGE'!$D$4:$D$54,'STAGE-STORAGE'!$A$4:$A$54,H3303))</f>
        <v>0</v>
      </c>
    </row>
    <row r="3304" spans="1:9" x14ac:dyDescent="0.25">
      <c r="A3304">
        <v>3301</v>
      </c>
      <c r="B3304" s="132">
        <f t="shared" si="207"/>
        <v>550</v>
      </c>
      <c r="C3304" s="162">
        <f>IF(B3304&lt;(MAX(USER_INPUT!$J$14:$J$2000)),FINTERP(USER_INPUT!$J$14:$J$2000,USER_INPUT!$K$14:$K$2000,HYDROGRAPH!B3304),0)</f>
        <v>0</v>
      </c>
      <c r="D3304" s="132">
        <f t="shared" si="206"/>
        <v>0</v>
      </c>
      <c r="E3304" s="162">
        <f t="shared" si="208"/>
        <v>0</v>
      </c>
      <c r="F3304" s="162">
        <f t="shared" si="209"/>
        <v>0</v>
      </c>
      <c r="G3304" s="162">
        <f>FINTERP(REFERENCE!$W$17:$W$67,REFERENCE!$V$17:$V$67,HYDROGRAPH!F3304)</f>
        <v>0</v>
      </c>
      <c r="H3304" s="132">
        <f>(F3304-G3304)/2*REFERENCE!$P$19</f>
        <v>0</v>
      </c>
      <c r="I3304">
        <f>(FINTERP('STAGE-STORAGE'!$D$4:$D$54,'STAGE-STORAGE'!$A$4:$A$54,H3304))</f>
        <v>0</v>
      </c>
    </row>
    <row r="3305" spans="1:9" x14ac:dyDescent="0.25">
      <c r="A3305">
        <v>3302</v>
      </c>
      <c r="B3305" s="132">
        <f t="shared" si="207"/>
        <v>550.16666666666663</v>
      </c>
      <c r="C3305" s="162">
        <f>IF(B3305&lt;(MAX(USER_INPUT!$J$14:$J$2000)),FINTERP(USER_INPUT!$J$14:$J$2000,USER_INPUT!$K$14:$K$2000,HYDROGRAPH!B3305),0)</f>
        <v>0</v>
      </c>
      <c r="D3305" s="132">
        <f t="shared" si="206"/>
        <v>0</v>
      </c>
      <c r="E3305" s="162">
        <f t="shared" si="208"/>
        <v>0</v>
      </c>
      <c r="F3305" s="162">
        <f t="shared" si="209"/>
        <v>0</v>
      </c>
      <c r="G3305" s="162">
        <f>FINTERP(REFERENCE!$W$17:$W$67,REFERENCE!$V$17:$V$67,HYDROGRAPH!F3305)</f>
        <v>0</v>
      </c>
      <c r="H3305" s="132">
        <f>(F3305-G3305)/2*REFERENCE!$P$19</f>
        <v>0</v>
      </c>
      <c r="I3305">
        <f>(FINTERP('STAGE-STORAGE'!$D$4:$D$54,'STAGE-STORAGE'!$A$4:$A$54,H3305))</f>
        <v>0</v>
      </c>
    </row>
    <row r="3306" spans="1:9" x14ac:dyDescent="0.25">
      <c r="A3306">
        <v>3303</v>
      </c>
      <c r="B3306" s="132">
        <f t="shared" si="207"/>
        <v>550.33333333333326</v>
      </c>
      <c r="C3306" s="162">
        <f>IF(B3306&lt;(MAX(USER_INPUT!$J$14:$J$2000)),FINTERP(USER_INPUT!$J$14:$J$2000,USER_INPUT!$K$14:$K$2000,HYDROGRAPH!B3306),0)</f>
        <v>0</v>
      </c>
      <c r="D3306" s="132">
        <f t="shared" si="206"/>
        <v>0</v>
      </c>
      <c r="E3306" s="162">
        <f t="shared" si="208"/>
        <v>0</v>
      </c>
      <c r="F3306" s="162">
        <f t="shared" si="209"/>
        <v>0</v>
      </c>
      <c r="G3306" s="162">
        <f>FINTERP(REFERENCE!$W$17:$W$67,REFERENCE!$V$17:$V$67,HYDROGRAPH!F3306)</f>
        <v>0</v>
      </c>
      <c r="H3306" s="132">
        <f>(F3306-G3306)/2*REFERENCE!$P$19</f>
        <v>0</v>
      </c>
      <c r="I3306">
        <f>(FINTERP('STAGE-STORAGE'!$D$4:$D$54,'STAGE-STORAGE'!$A$4:$A$54,H3306))</f>
        <v>0</v>
      </c>
    </row>
    <row r="3307" spans="1:9" x14ac:dyDescent="0.25">
      <c r="A3307">
        <v>3304</v>
      </c>
      <c r="B3307" s="132">
        <f t="shared" si="207"/>
        <v>550.5</v>
      </c>
      <c r="C3307" s="162">
        <f>IF(B3307&lt;(MAX(USER_INPUT!$J$14:$J$2000)),FINTERP(USER_INPUT!$J$14:$J$2000,USER_INPUT!$K$14:$K$2000,HYDROGRAPH!B3307),0)</f>
        <v>0</v>
      </c>
      <c r="D3307" s="132">
        <f t="shared" si="206"/>
        <v>0</v>
      </c>
      <c r="E3307" s="162">
        <f t="shared" si="208"/>
        <v>0</v>
      </c>
      <c r="F3307" s="162">
        <f t="shared" si="209"/>
        <v>0</v>
      </c>
      <c r="G3307" s="162">
        <f>FINTERP(REFERENCE!$W$17:$W$67,REFERENCE!$V$17:$V$67,HYDROGRAPH!F3307)</f>
        <v>0</v>
      </c>
      <c r="H3307" s="132">
        <f>(F3307-G3307)/2*REFERENCE!$P$19</f>
        <v>0</v>
      </c>
      <c r="I3307">
        <f>(FINTERP('STAGE-STORAGE'!$D$4:$D$54,'STAGE-STORAGE'!$A$4:$A$54,H3307))</f>
        <v>0</v>
      </c>
    </row>
    <row r="3308" spans="1:9" x14ac:dyDescent="0.25">
      <c r="A3308">
        <v>3305</v>
      </c>
      <c r="B3308" s="132">
        <f t="shared" si="207"/>
        <v>550.66666666666663</v>
      </c>
      <c r="C3308" s="162">
        <f>IF(B3308&lt;(MAX(USER_INPUT!$J$14:$J$2000)),FINTERP(USER_INPUT!$J$14:$J$2000,USER_INPUT!$K$14:$K$2000,HYDROGRAPH!B3308),0)</f>
        <v>0</v>
      </c>
      <c r="D3308" s="132">
        <f t="shared" si="206"/>
        <v>0</v>
      </c>
      <c r="E3308" s="162">
        <f t="shared" si="208"/>
        <v>0</v>
      </c>
      <c r="F3308" s="162">
        <f t="shared" si="209"/>
        <v>0</v>
      </c>
      <c r="G3308" s="162">
        <f>FINTERP(REFERENCE!$W$17:$W$67,REFERENCE!$V$17:$V$67,HYDROGRAPH!F3308)</f>
        <v>0</v>
      </c>
      <c r="H3308" s="132">
        <f>(F3308-G3308)/2*REFERENCE!$P$19</f>
        <v>0</v>
      </c>
      <c r="I3308">
        <f>(FINTERP('STAGE-STORAGE'!$D$4:$D$54,'STAGE-STORAGE'!$A$4:$A$54,H3308))</f>
        <v>0</v>
      </c>
    </row>
    <row r="3309" spans="1:9" x14ac:dyDescent="0.25">
      <c r="A3309">
        <v>3306</v>
      </c>
      <c r="B3309" s="132">
        <f t="shared" si="207"/>
        <v>550.83333333333326</v>
      </c>
      <c r="C3309" s="162">
        <f>IF(B3309&lt;(MAX(USER_INPUT!$J$14:$J$2000)),FINTERP(USER_INPUT!$J$14:$J$2000,USER_INPUT!$K$14:$K$2000,HYDROGRAPH!B3309),0)</f>
        <v>0</v>
      </c>
      <c r="D3309" s="132">
        <f t="shared" si="206"/>
        <v>0</v>
      </c>
      <c r="E3309" s="162">
        <f t="shared" si="208"/>
        <v>0</v>
      </c>
      <c r="F3309" s="162">
        <f t="shared" si="209"/>
        <v>0</v>
      </c>
      <c r="G3309" s="162">
        <f>FINTERP(REFERENCE!$W$17:$W$67,REFERENCE!$V$17:$V$67,HYDROGRAPH!F3309)</f>
        <v>0</v>
      </c>
      <c r="H3309" s="132">
        <f>(F3309-G3309)/2*REFERENCE!$P$19</f>
        <v>0</v>
      </c>
      <c r="I3309">
        <f>(FINTERP('STAGE-STORAGE'!$D$4:$D$54,'STAGE-STORAGE'!$A$4:$A$54,H3309))</f>
        <v>0</v>
      </c>
    </row>
    <row r="3310" spans="1:9" x14ac:dyDescent="0.25">
      <c r="A3310">
        <v>3307</v>
      </c>
      <c r="B3310" s="132">
        <f t="shared" si="207"/>
        <v>551</v>
      </c>
      <c r="C3310" s="162">
        <f>IF(B3310&lt;(MAX(USER_INPUT!$J$14:$J$2000)),FINTERP(USER_INPUT!$J$14:$J$2000,USER_INPUT!$K$14:$K$2000,HYDROGRAPH!B3310),0)</f>
        <v>0</v>
      </c>
      <c r="D3310" s="132">
        <f t="shared" si="206"/>
        <v>0</v>
      </c>
      <c r="E3310" s="162">
        <f t="shared" si="208"/>
        <v>0</v>
      </c>
      <c r="F3310" s="162">
        <f t="shared" si="209"/>
        <v>0</v>
      </c>
      <c r="G3310" s="162">
        <f>FINTERP(REFERENCE!$W$17:$W$67,REFERENCE!$V$17:$V$67,HYDROGRAPH!F3310)</f>
        <v>0</v>
      </c>
      <c r="H3310" s="132">
        <f>(F3310-G3310)/2*REFERENCE!$P$19</f>
        <v>0</v>
      </c>
      <c r="I3310">
        <f>(FINTERP('STAGE-STORAGE'!$D$4:$D$54,'STAGE-STORAGE'!$A$4:$A$54,H3310))</f>
        <v>0</v>
      </c>
    </row>
    <row r="3311" spans="1:9" x14ac:dyDescent="0.25">
      <c r="A3311">
        <v>3308</v>
      </c>
      <c r="B3311" s="132">
        <f t="shared" si="207"/>
        <v>551.16666666666663</v>
      </c>
      <c r="C3311" s="162">
        <f>IF(B3311&lt;(MAX(USER_INPUT!$J$14:$J$2000)),FINTERP(USER_INPUT!$J$14:$J$2000,USER_INPUT!$K$14:$K$2000,HYDROGRAPH!B3311),0)</f>
        <v>0</v>
      </c>
      <c r="D3311" s="132">
        <f t="shared" si="206"/>
        <v>0</v>
      </c>
      <c r="E3311" s="162">
        <f t="shared" si="208"/>
        <v>0</v>
      </c>
      <c r="F3311" s="162">
        <f t="shared" si="209"/>
        <v>0</v>
      </c>
      <c r="G3311" s="162">
        <f>FINTERP(REFERENCE!$W$17:$W$67,REFERENCE!$V$17:$V$67,HYDROGRAPH!F3311)</f>
        <v>0</v>
      </c>
      <c r="H3311" s="132">
        <f>(F3311-G3311)/2*REFERENCE!$P$19</f>
        <v>0</v>
      </c>
      <c r="I3311">
        <f>(FINTERP('STAGE-STORAGE'!$D$4:$D$54,'STAGE-STORAGE'!$A$4:$A$54,H3311))</f>
        <v>0</v>
      </c>
    </row>
    <row r="3312" spans="1:9" x14ac:dyDescent="0.25">
      <c r="A3312">
        <v>3309</v>
      </c>
      <c r="B3312" s="132">
        <f t="shared" si="207"/>
        <v>551.33333333333326</v>
      </c>
      <c r="C3312" s="162">
        <f>IF(B3312&lt;(MAX(USER_INPUT!$J$14:$J$2000)),FINTERP(USER_INPUT!$J$14:$J$2000,USER_INPUT!$K$14:$K$2000,HYDROGRAPH!B3312),0)</f>
        <v>0</v>
      </c>
      <c r="D3312" s="132">
        <f t="shared" si="206"/>
        <v>0</v>
      </c>
      <c r="E3312" s="162">
        <f t="shared" si="208"/>
        <v>0</v>
      </c>
      <c r="F3312" s="162">
        <f t="shared" si="209"/>
        <v>0</v>
      </c>
      <c r="G3312" s="162">
        <f>FINTERP(REFERENCE!$W$17:$W$67,REFERENCE!$V$17:$V$67,HYDROGRAPH!F3312)</f>
        <v>0</v>
      </c>
      <c r="H3312" s="132">
        <f>(F3312-G3312)/2*REFERENCE!$P$19</f>
        <v>0</v>
      </c>
      <c r="I3312">
        <f>(FINTERP('STAGE-STORAGE'!$D$4:$D$54,'STAGE-STORAGE'!$A$4:$A$54,H3312))</f>
        <v>0</v>
      </c>
    </row>
    <row r="3313" spans="1:9" x14ac:dyDescent="0.25">
      <c r="A3313">
        <v>3310</v>
      </c>
      <c r="B3313" s="132">
        <f t="shared" si="207"/>
        <v>551.5</v>
      </c>
      <c r="C3313" s="162">
        <f>IF(B3313&lt;(MAX(USER_INPUT!$J$14:$J$2000)),FINTERP(USER_INPUT!$J$14:$J$2000,USER_INPUT!$K$14:$K$2000,HYDROGRAPH!B3313),0)</f>
        <v>0</v>
      </c>
      <c r="D3313" s="132">
        <f t="shared" si="206"/>
        <v>0</v>
      </c>
      <c r="E3313" s="162">
        <f t="shared" si="208"/>
        <v>0</v>
      </c>
      <c r="F3313" s="162">
        <f t="shared" si="209"/>
        <v>0</v>
      </c>
      <c r="G3313" s="162">
        <f>FINTERP(REFERENCE!$W$17:$W$67,REFERENCE!$V$17:$V$67,HYDROGRAPH!F3313)</f>
        <v>0</v>
      </c>
      <c r="H3313" s="132">
        <f>(F3313-G3313)/2*REFERENCE!$P$19</f>
        <v>0</v>
      </c>
      <c r="I3313">
        <f>(FINTERP('STAGE-STORAGE'!$D$4:$D$54,'STAGE-STORAGE'!$A$4:$A$54,H3313))</f>
        <v>0</v>
      </c>
    </row>
    <row r="3314" spans="1:9" x14ac:dyDescent="0.25">
      <c r="A3314">
        <v>3311</v>
      </c>
      <c r="B3314" s="132">
        <f t="shared" si="207"/>
        <v>551.66666666666663</v>
      </c>
      <c r="C3314" s="162">
        <f>IF(B3314&lt;(MAX(USER_INPUT!$J$14:$J$2000)),FINTERP(USER_INPUT!$J$14:$J$2000,USER_INPUT!$K$14:$K$2000,HYDROGRAPH!B3314),0)</f>
        <v>0</v>
      </c>
      <c r="D3314" s="132">
        <f t="shared" si="206"/>
        <v>0</v>
      </c>
      <c r="E3314" s="162">
        <f t="shared" si="208"/>
        <v>0</v>
      </c>
      <c r="F3314" s="162">
        <f t="shared" si="209"/>
        <v>0</v>
      </c>
      <c r="G3314" s="162">
        <f>FINTERP(REFERENCE!$W$17:$W$67,REFERENCE!$V$17:$V$67,HYDROGRAPH!F3314)</f>
        <v>0</v>
      </c>
      <c r="H3314" s="132">
        <f>(F3314-G3314)/2*REFERENCE!$P$19</f>
        <v>0</v>
      </c>
      <c r="I3314">
        <f>(FINTERP('STAGE-STORAGE'!$D$4:$D$54,'STAGE-STORAGE'!$A$4:$A$54,H3314))</f>
        <v>0</v>
      </c>
    </row>
    <row r="3315" spans="1:9" x14ac:dyDescent="0.25">
      <c r="A3315">
        <v>3312</v>
      </c>
      <c r="B3315" s="132">
        <f t="shared" si="207"/>
        <v>551.83333333333326</v>
      </c>
      <c r="C3315" s="162">
        <f>IF(B3315&lt;(MAX(USER_INPUT!$J$14:$J$2000)),FINTERP(USER_INPUT!$J$14:$J$2000,USER_INPUT!$K$14:$K$2000,HYDROGRAPH!B3315),0)</f>
        <v>0</v>
      </c>
      <c r="D3315" s="132">
        <f t="shared" si="206"/>
        <v>0</v>
      </c>
      <c r="E3315" s="162">
        <f t="shared" si="208"/>
        <v>0</v>
      </c>
      <c r="F3315" s="162">
        <f t="shared" si="209"/>
        <v>0</v>
      </c>
      <c r="G3315" s="162">
        <f>FINTERP(REFERENCE!$W$17:$W$67,REFERENCE!$V$17:$V$67,HYDROGRAPH!F3315)</f>
        <v>0</v>
      </c>
      <c r="H3315" s="132">
        <f>(F3315-G3315)/2*REFERENCE!$P$19</f>
        <v>0</v>
      </c>
      <c r="I3315">
        <f>(FINTERP('STAGE-STORAGE'!$D$4:$D$54,'STAGE-STORAGE'!$A$4:$A$54,H3315))</f>
        <v>0</v>
      </c>
    </row>
    <row r="3316" spans="1:9" x14ac:dyDescent="0.25">
      <c r="A3316">
        <v>3313</v>
      </c>
      <c r="B3316" s="132">
        <f t="shared" si="207"/>
        <v>552</v>
      </c>
      <c r="C3316" s="162">
        <f>IF(B3316&lt;(MAX(USER_INPUT!$J$14:$J$2000)),FINTERP(USER_INPUT!$J$14:$J$2000,USER_INPUT!$K$14:$K$2000,HYDROGRAPH!B3316),0)</f>
        <v>0</v>
      </c>
      <c r="D3316" s="132">
        <f t="shared" si="206"/>
        <v>0</v>
      </c>
      <c r="E3316" s="162">
        <f t="shared" si="208"/>
        <v>0</v>
      </c>
      <c r="F3316" s="162">
        <f t="shared" si="209"/>
        <v>0</v>
      </c>
      <c r="G3316" s="162">
        <f>FINTERP(REFERENCE!$W$17:$W$67,REFERENCE!$V$17:$V$67,HYDROGRAPH!F3316)</f>
        <v>0</v>
      </c>
      <c r="H3316" s="132">
        <f>(F3316-G3316)/2*REFERENCE!$P$19</f>
        <v>0</v>
      </c>
      <c r="I3316">
        <f>(FINTERP('STAGE-STORAGE'!$D$4:$D$54,'STAGE-STORAGE'!$A$4:$A$54,H3316))</f>
        <v>0</v>
      </c>
    </row>
    <row r="3317" spans="1:9" x14ac:dyDescent="0.25">
      <c r="A3317">
        <v>3314</v>
      </c>
      <c r="B3317" s="132">
        <f t="shared" si="207"/>
        <v>552.16666666666663</v>
      </c>
      <c r="C3317" s="162">
        <f>IF(B3317&lt;(MAX(USER_INPUT!$J$14:$J$2000)),FINTERP(USER_INPUT!$J$14:$J$2000,USER_INPUT!$K$14:$K$2000,HYDROGRAPH!B3317),0)</f>
        <v>0</v>
      </c>
      <c r="D3317" s="132">
        <f t="shared" si="206"/>
        <v>0</v>
      </c>
      <c r="E3317" s="162">
        <f t="shared" si="208"/>
        <v>0</v>
      </c>
      <c r="F3317" s="162">
        <f t="shared" si="209"/>
        <v>0</v>
      </c>
      <c r="G3317" s="162">
        <f>FINTERP(REFERENCE!$W$17:$W$67,REFERENCE!$V$17:$V$67,HYDROGRAPH!F3317)</f>
        <v>0</v>
      </c>
      <c r="H3317" s="132">
        <f>(F3317-G3317)/2*REFERENCE!$P$19</f>
        <v>0</v>
      </c>
      <c r="I3317">
        <f>(FINTERP('STAGE-STORAGE'!$D$4:$D$54,'STAGE-STORAGE'!$A$4:$A$54,H3317))</f>
        <v>0</v>
      </c>
    </row>
    <row r="3318" spans="1:9" x14ac:dyDescent="0.25">
      <c r="A3318">
        <v>3315</v>
      </c>
      <c r="B3318" s="132">
        <f t="shared" si="207"/>
        <v>552.33333333333326</v>
      </c>
      <c r="C3318" s="162">
        <f>IF(B3318&lt;(MAX(USER_INPUT!$J$14:$J$2000)),FINTERP(USER_INPUT!$J$14:$J$2000,USER_INPUT!$K$14:$K$2000,HYDROGRAPH!B3318),0)</f>
        <v>0</v>
      </c>
      <c r="D3318" s="132">
        <f t="shared" si="206"/>
        <v>0</v>
      </c>
      <c r="E3318" s="162">
        <f t="shared" si="208"/>
        <v>0</v>
      </c>
      <c r="F3318" s="162">
        <f t="shared" si="209"/>
        <v>0</v>
      </c>
      <c r="G3318" s="162">
        <f>FINTERP(REFERENCE!$W$17:$W$67,REFERENCE!$V$17:$V$67,HYDROGRAPH!F3318)</f>
        <v>0</v>
      </c>
      <c r="H3318" s="132">
        <f>(F3318-G3318)/2*REFERENCE!$P$19</f>
        <v>0</v>
      </c>
      <c r="I3318">
        <f>(FINTERP('STAGE-STORAGE'!$D$4:$D$54,'STAGE-STORAGE'!$A$4:$A$54,H3318))</f>
        <v>0</v>
      </c>
    </row>
    <row r="3319" spans="1:9" x14ac:dyDescent="0.25">
      <c r="A3319">
        <v>3316</v>
      </c>
      <c r="B3319" s="132">
        <f t="shared" si="207"/>
        <v>552.5</v>
      </c>
      <c r="C3319" s="162">
        <f>IF(B3319&lt;(MAX(USER_INPUT!$J$14:$J$2000)),FINTERP(USER_INPUT!$J$14:$J$2000,USER_INPUT!$K$14:$K$2000,HYDROGRAPH!B3319),0)</f>
        <v>0</v>
      </c>
      <c r="D3319" s="132">
        <f t="shared" si="206"/>
        <v>0</v>
      </c>
      <c r="E3319" s="162">
        <f t="shared" si="208"/>
        <v>0</v>
      </c>
      <c r="F3319" s="162">
        <f t="shared" si="209"/>
        <v>0</v>
      </c>
      <c r="G3319" s="162">
        <f>FINTERP(REFERENCE!$W$17:$W$67,REFERENCE!$V$17:$V$67,HYDROGRAPH!F3319)</f>
        <v>0</v>
      </c>
      <c r="H3319" s="132">
        <f>(F3319-G3319)/2*REFERENCE!$P$19</f>
        <v>0</v>
      </c>
      <c r="I3319">
        <f>(FINTERP('STAGE-STORAGE'!$D$4:$D$54,'STAGE-STORAGE'!$A$4:$A$54,H3319))</f>
        <v>0</v>
      </c>
    </row>
    <row r="3320" spans="1:9" x14ac:dyDescent="0.25">
      <c r="A3320">
        <v>3317</v>
      </c>
      <c r="B3320" s="132">
        <f t="shared" si="207"/>
        <v>552.66666666666663</v>
      </c>
      <c r="C3320" s="162">
        <f>IF(B3320&lt;(MAX(USER_INPUT!$J$14:$J$2000)),FINTERP(USER_INPUT!$J$14:$J$2000,USER_INPUT!$K$14:$K$2000,HYDROGRAPH!B3320),0)</f>
        <v>0</v>
      </c>
      <c r="D3320" s="132">
        <f t="shared" si="206"/>
        <v>0</v>
      </c>
      <c r="E3320" s="162">
        <f t="shared" si="208"/>
        <v>0</v>
      </c>
      <c r="F3320" s="162">
        <f t="shared" si="209"/>
        <v>0</v>
      </c>
      <c r="G3320" s="162">
        <f>FINTERP(REFERENCE!$W$17:$W$67,REFERENCE!$V$17:$V$67,HYDROGRAPH!F3320)</f>
        <v>0</v>
      </c>
      <c r="H3320" s="132">
        <f>(F3320-G3320)/2*REFERENCE!$P$19</f>
        <v>0</v>
      </c>
      <c r="I3320">
        <f>(FINTERP('STAGE-STORAGE'!$D$4:$D$54,'STAGE-STORAGE'!$A$4:$A$54,H3320))</f>
        <v>0</v>
      </c>
    </row>
    <row r="3321" spans="1:9" x14ac:dyDescent="0.25">
      <c r="A3321">
        <v>3318</v>
      </c>
      <c r="B3321" s="132">
        <f t="shared" si="207"/>
        <v>552.83333333333326</v>
      </c>
      <c r="C3321" s="162">
        <f>IF(B3321&lt;(MAX(USER_INPUT!$J$14:$J$2000)),FINTERP(USER_INPUT!$J$14:$J$2000,USER_INPUT!$K$14:$K$2000,HYDROGRAPH!B3321),0)</f>
        <v>0</v>
      </c>
      <c r="D3321" s="132">
        <f t="shared" si="206"/>
        <v>0</v>
      </c>
      <c r="E3321" s="162">
        <f t="shared" si="208"/>
        <v>0</v>
      </c>
      <c r="F3321" s="162">
        <f t="shared" si="209"/>
        <v>0</v>
      </c>
      <c r="G3321" s="162">
        <f>FINTERP(REFERENCE!$W$17:$W$67,REFERENCE!$V$17:$V$67,HYDROGRAPH!F3321)</f>
        <v>0</v>
      </c>
      <c r="H3321" s="132">
        <f>(F3321-G3321)/2*REFERENCE!$P$19</f>
        <v>0</v>
      </c>
      <c r="I3321">
        <f>(FINTERP('STAGE-STORAGE'!$D$4:$D$54,'STAGE-STORAGE'!$A$4:$A$54,H3321))</f>
        <v>0</v>
      </c>
    </row>
    <row r="3322" spans="1:9" x14ac:dyDescent="0.25">
      <c r="A3322">
        <v>3319</v>
      </c>
      <c r="B3322" s="132">
        <f t="shared" si="207"/>
        <v>553</v>
      </c>
      <c r="C3322" s="162">
        <f>IF(B3322&lt;(MAX(USER_INPUT!$J$14:$J$2000)),FINTERP(USER_INPUT!$J$14:$J$2000,USER_INPUT!$K$14:$K$2000,HYDROGRAPH!B3322),0)</f>
        <v>0</v>
      </c>
      <c r="D3322" s="132">
        <f t="shared" si="206"/>
        <v>0</v>
      </c>
      <c r="E3322" s="162">
        <f t="shared" si="208"/>
        <v>0</v>
      </c>
      <c r="F3322" s="162">
        <f t="shared" si="209"/>
        <v>0</v>
      </c>
      <c r="G3322" s="162">
        <f>FINTERP(REFERENCE!$W$17:$W$67,REFERENCE!$V$17:$V$67,HYDROGRAPH!F3322)</f>
        <v>0</v>
      </c>
      <c r="H3322" s="132">
        <f>(F3322-G3322)/2*REFERENCE!$P$19</f>
        <v>0</v>
      </c>
      <c r="I3322">
        <f>(FINTERP('STAGE-STORAGE'!$D$4:$D$54,'STAGE-STORAGE'!$A$4:$A$54,H3322))</f>
        <v>0</v>
      </c>
    </row>
    <row r="3323" spans="1:9" x14ac:dyDescent="0.25">
      <c r="A3323">
        <v>3320</v>
      </c>
      <c r="B3323" s="132">
        <f t="shared" si="207"/>
        <v>553.16666666666663</v>
      </c>
      <c r="C3323" s="162">
        <f>IF(B3323&lt;(MAX(USER_INPUT!$J$14:$J$2000)),FINTERP(USER_INPUT!$J$14:$J$2000,USER_INPUT!$K$14:$K$2000,HYDROGRAPH!B3323),0)</f>
        <v>0</v>
      </c>
      <c r="D3323" s="132">
        <f t="shared" si="206"/>
        <v>0</v>
      </c>
      <c r="E3323" s="162">
        <f t="shared" si="208"/>
        <v>0</v>
      </c>
      <c r="F3323" s="162">
        <f t="shared" si="209"/>
        <v>0</v>
      </c>
      <c r="G3323" s="162">
        <f>FINTERP(REFERENCE!$W$17:$W$67,REFERENCE!$V$17:$V$67,HYDROGRAPH!F3323)</f>
        <v>0</v>
      </c>
      <c r="H3323" s="132">
        <f>(F3323-G3323)/2*REFERENCE!$P$19</f>
        <v>0</v>
      </c>
      <c r="I3323">
        <f>(FINTERP('STAGE-STORAGE'!$D$4:$D$54,'STAGE-STORAGE'!$A$4:$A$54,H3323))</f>
        <v>0</v>
      </c>
    </row>
    <row r="3324" spans="1:9" x14ac:dyDescent="0.25">
      <c r="A3324">
        <v>3321</v>
      </c>
      <c r="B3324" s="132">
        <f t="shared" si="207"/>
        <v>553.33333333333326</v>
      </c>
      <c r="C3324" s="162">
        <f>IF(B3324&lt;(MAX(USER_INPUT!$J$14:$J$2000)),FINTERP(USER_INPUT!$J$14:$J$2000,USER_INPUT!$K$14:$K$2000,HYDROGRAPH!B3324),0)</f>
        <v>0</v>
      </c>
      <c r="D3324" s="132">
        <f t="shared" si="206"/>
        <v>0</v>
      </c>
      <c r="E3324" s="162">
        <f t="shared" si="208"/>
        <v>0</v>
      </c>
      <c r="F3324" s="162">
        <f t="shared" si="209"/>
        <v>0</v>
      </c>
      <c r="G3324" s="162">
        <f>FINTERP(REFERENCE!$W$17:$W$67,REFERENCE!$V$17:$V$67,HYDROGRAPH!F3324)</f>
        <v>0</v>
      </c>
      <c r="H3324" s="132">
        <f>(F3324-G3324)/2*REFERENCE!$P$19</f>
        <v>0</v>
      </c>
      <c r="I3324">
        <f>(FINTERP('STAGE-STORAGE'!$D$4:$D$54,'STAGE-STORAGE'!$A$4:$A$54,H3324))</f>
        <v>0</v>
      </c>
    </row>
    <row r="3325" spans="1:9" x14ac:dyDescent="0.25">
      <c r="A3325">
        <v>3322</v>
      </c>
      <c r="B3325" s="132">
        <f t="shared" si="207"/>
        <v>553.5</v>
      </c>
      <c r="C3325" s="162">
        <f>IF(B3325&lt;(MAX(USER_INPUT!$J$14:$J$2000)),FINTERP(USER_INPUT!$J$14:$J$2000,USER_INPUT!$K$14:$K$2000,HYDROGRAPH!B3325),0)</f>
        <v>0</v>
      </c>
      <c r="D3325" s="132">
        <f t="shared" si="206"/>
        <v>0</v>
      </c>
      <c r="E3325" s="162">
        <f t="shared" si="208"/>
        <v>0</v>
      </c>
      <c r="F3325" s="162">
        <f t="shared" si="209"/>
        <v>0</v>
      </c>
      <c r="G3325" s="162">
        <f>FINTERP(REFERENCE!$W$17:$W$67,REFERENCE!$V$17:$V$67,HYDROGRAPH!F3325)</f>
        <v>0</v>
      </c>
      <c r="H3325" s="132">
        <f>(F3325-G3325)/2*REFERENCE!$P$19</f>
        <v>0</v>
      </c>
      <c r="I3325">
        <f>(FINTERP('STAGE-STORAGE'!$D$4:$D$54,'STAGE-STORAGE'!$A$4:$A$54,H3325))</f>
        <v>0</v>
      </c>
    </row>
    <row r="3326" spans="1:9" x14ac:dyDescent="0.25">
      <c r="A3326">
        <v>3323</v>
      </c>
      <c r="B3326" s="132">
        <f t="shared" si="207"/>
        <v>553.66666666666663</v>
      </c>
      <c r="C3326" s="162">
        <f>IF(B3326&lt;(MAX(USER_INPUT!$J$14:$J$2000)),FINTERP(USER_INPUT!$J$14:$J$2000,USER_INPUT!$K$14:$K$2000,HYDROGRAPH!B3326),0)</f>
        <v>0</v>
      </c>
      <c r="D3326" s="132">
        <f t="shared" si="206"/>
        <v>0</v>
      </c>
      <c r="E3326" s="162">
        <f t="shared" si="208"/>
        <v>0</v>
      </c>
      <c r="F3326" s="162">
        <f t="shared" si="209"/>
        <v>0</v>
      </c>
      <c r="G3326" s="162">
        <f>FINTERP(REFERENCE!$W$17:$W$67,REFERENCE!$V$17:$V$67,HYDROGRAPH!F3326)</f>
        <v>0</v>
      </c>
      <c r="H3326" s="132">
        <f>(F3326-G3326)/2*REFERENCE!$P$19</f>
        <v>0</v>
      </c>
      <c r="I3326">
        <f>(FINTERP('STAGE-STORAGE'!$D$4:$D$54,'STAGE-STORAGE'!$A$4:$A$54,H3326))</f>
        <v>0</v>
      </c>
    </row>
    <row r="3327" spans="1:9" x14ac:dyDescent="0.25">
      <c r="A3327">
        <v>3324</v>
      </c>
      <c r="B3327" s="132">
        <f t="shared" si="207"/>
        <v>553.83333333333326</v>
      </c>
      <c r="C3327" s="162">
        <f>IF(B3327&lt;(MAX(USER_INPUT!$J$14:$J$2000)),FINTERP(USER_INPUT!$J$14:$J$2000,USER_INPUT!$K$14:$K$2000,HYDROGRAPH!B3327),0)</f>
        <v>0</v>
      </c>
      <c r="D3327" s="132">
        <f t="shared" si="206"/>
        <v>0</v>
      </c>
      <c r="E3327" s="162">
        <f t="shared" si="208"/>
        <v>0</v>
      </c>
      <c r="F3327" s="162">
        <f t="shared" si="209"/>
        <v>0</v>
      </c>
      <c r="G3327" s="162">
        <f>FINTERP(REFERENCE!$W$17:$W$67,REFERENCE!$V$17:$V$67,HYDROGRAPH!F3327)</f>
        <v>0</v>
      </c>
      <c r="H3327" s="132">
        <f>(F3327-G3327)/2*REFERENCE!$P$19</f>
        <v>0</v>
      </c>
      <c r="I3327">
        <f>(FINTERP('STAGE-STORAGE'!$D$4:$D$54,'STAGE-STORAGE'!$A$4:$A$54,H3327))</f>
        <v>0</v>
      </c>
    </row>
    <row r="3328" spans="1:9" x14ac:dyDescent="0.25">
      <c r="A3328">
        <v>3325</v>
      </c>
      <c r="B3328" s="132">
        <f t="shared" si="207"/>
        <v>554</v>
      </c>
      <c r="C3328" s="162">
        <f>IF(B3328&lt;(MAX(USER_INPUT!$J$14:$J$2000)),FINTERP(USER_INPUT!$J$14:$J$2000,USER_INPUT!$K$14:$K$2000,HYDROGRAPH!B3328),0)</f>
        <v>0</v>
      </c>
      <c r="D3328" s="132">
        <f t="shared" si="206"/>
        <v>0</v>
      </c>
      <c r="E3328" s="162">
        <f t="shared" si="208"/>
        <v>0</v>
      </c>
      <c r="F3328" s="162">
        <f t="shared" si="209"/>
        <v>0</v>
      </c>
      <c r="G3328" s="162">
        <f>FINTERP(REFERENCE!$W$17:$W$67,REFERENCE!$V$17:$V$67,HYDROGRAPH!F3328)</f>
        <v>0</v>
      </c>
      <c r="H3328" s="132">
        <f>(F3328-G3328)/2*REFERENCE!$P$19</f>
        <v>0</v>
      </c>
      <c r="I3328">
        <f>(FINTERP('STAGE-STORAGE'!$D$4:$D$54,'STAGE-STORAGE'!$A$4:$A$54,H3328))</f>
        <v>0</v>
      </c>
    </row>
    <row r="3329" spans="1:9" x14ac:dyDescent="0.25">
      <c r="A3329">
        <v>3326</v>
      </c>
      <c r="B3329" s="132">
        <f t="shared" si="207"/>
        <v>554.16666666666663</v>
      </c>
      <c r="C3329" s="162">
        <f>IF(B3329&lt;(MAX(USER_INPUT!$J$14:$J$2000)),FINTERP(USER_INPUT!$J$14:$J$2000,USER_INPUT!$K$14:$K$2000,HYDROGRAPH!B3329),0)</f>
        <v>0</v>
      </c>
      <c r="D3329" s="132">
        <f t="shared" si="206"/>
        <v>0</v>
      </c>
      <c r="E3329" s="162">
        <f t="shared" si="208"/>
        <v>0</v>
      </c>
      <c r="F3329" s="162">
        <f t="shared" si="209"/>
        <v>0</v>
      </c>
      <c r="G3329" s="162">
        <f>FINTERP(REFERENCE!$W$17:$W$67,REFERENCE!$V$17:$V$67,HYDROGRAPH!F3329)</f>
        <v>0</v>
      </c>
      <c r="H3329" s="132">
        <f>(F3329-G3329)/2*REFERENCE!$P$19</f>
        <v>0</v>
      </c>
      <c r="I3329">
        <f>(FINTERP('STAGE-STORAGE'!$D$4:$D$54,'STAGE-STORAGE'!$A$4:$A$54,H3329))</f>
        <v>0</v>
      </c>
    </row>
    <row r="3330" spans="1:9" x14ac:dyDescent="0.25">
      <c r="A3330">
        <v>3327</v>
      </c>
      <c r="B3330" s="132">
        <f t="shared" si="207"/>
        <v>554.33333333333326</v>
      </c>
      <c r="C3330" s="162">
        <f>IF(B3330&lt;(MAX(USER_INPUT!$J$14:$J$2000)),FINTERP(USER_INPUT!$J$14:$J$2000,USER_INPUT!$K$14:$K$2000,HYDROGRAPH!B3330),0)</f>
        <v>0</v>
      </c>
      <c r="D3330" s="132">
        <f t="shared" si="206"/>
        <v>0</v>
      </c>
      <c r="E3330" s="162">
        <f t="shared" si="208"/>
        <v>0</v>
      </c>
      <c r="F3330" s="162">
        <f t="shared" si="209"/>
        <v>0</v>
      </c>
      <c r="G3330" s="162">
        <f>FINTERP(REFERENCE!$W$17:$W$67,REFERENCE!$V$17:$V$67,HYDROGRAPH!F3330)</f>
        <v>0</v>
      </c>
      <c r="H3330" s="132">
        <f>(F3330-G3330)/2*REFERENCE!$P$19</f>
        <v>0</v>
      </c>
      <c r="I3330">
        <f>(FINTERP('STAGE-STORAGE'!$D$4:$D$54,'STAGE-STORAGE'!$A$4:$A$54,H3330))</f>
        <v>0</v>
      </c>
    </row>
    <row r="3331" spans="1:9" x14ac:dyDescent="0.25">
      <c r="A3331">
        <v>3328</v>
      </c>
      <c r="B3331" s="132">
        <f t="shared" si="207"/>
        <v>554.5</v>
      </c>
      <c r="C3331" s="162">
        <f>IF(B3331&lt;(MAX(USER_INPUT!$J$14:$J$2000)),FINTERP(USER_INPUT!$J$14:$J$2000,USER_INPUT!$K$14:$K$2000,HYDROGRAPH!B3331),0)</f>
        <v>0</v>
      </c>
      <c r="D3331" s="132">
        <f t="shared" si="206"/>
        <v>0</v>
      </c>
      <c r="E3331" s="162">
        <f t="shared" si="208"/>
        <v>0</v>
      </c>
      <c r="F3331" s="162">
        <f t="shared" si="209"/>
        <v>0</v>
      </c>
      <c r="G3331" s="162">
        <f>FINTERP(REFERENCE!$W$17:$W$67,REFERENCE!$V$17:$V$67,HYDROGRAPH!F3331)</f>
        <v>0</v>
      </c>
      <c r="H3331" s="132">
        <f>(F3331-G3331)/2*REFERENCE!$P$19</f>
        <v>0</v>
      </c>
      <c r="I3331">
        <f>(FINTERP('STAGE-STORAGE'!$D$4:$D$54,'STAGE-STORAGE'!$A$4:$A$54,H3331))</f>
        <v>0</v>
      </c>
    </row>
    <row r="3332" spans="1:9" x14ac:dyDescent="0.25">
      <c r="A3332">
        <v>3329</v>
      </c>
      <c r="B3332" s="132">
        <f t="shared" si="207"/>
        <v>554.66666666666663</v>
      </c>
      <c r="C3332" s="162">
        <f>IF(B3332&lt;(MAX(USER_INPUT!$J$14:$J$2000)),FINTERP(USER_INPUT!$J$14:$J$2000,USER_INPUT!$K$14:$K$2000,HYDROGRAPH!B3332),0)</f>
        <v>0</v>
      </c>
      <c r="D3332" s="132">
        <f t="shared" si="206"/>
        <v>0</v>
      </c>
      <c r="E3332" s="162">
        <f t="shared" si="208"/>
        <v>0</v>
      </c>
      <c r="F3332" s="162">
        <f t="shared" si="209"/>
        <v>0</v>
      </c>
      <c r="G3332" s="162">
        <f>FINTERP(REFERENCE!$W$17:$W$67,REFERENCE!$V$17:$V$67,HYDROGRAPH!F3332)</f>
        <v>0</v>
      </c>
      <c r="H3332" s="132">
        <f>(F3332-G3332)/2*REFERENCE!$P$19</f>
        <v>0</v>
      </c>
      <c r="I3332">
        <f>(FINTERP('STAGE-STORAGE'!$D$4:$D$54,'STAGE-STORAGE'!$A$4:$A$54,H3332))</f>
        <v>0</v>
      </c>
    </row>
    <row r="3333" spans="1:9" x14ac:dyDescent="0.25">
      <c r="A3333">
        <v>3330</v>
      </c>
      <c r="B3333" s="132">
        <f t="shared" si="207"/>
        <v>554.83333333333326</v>
      </c>
      <c r="C3333" s="162">
        <f>IF(B3333&lt;(MAX(USER_INPUT!$J$14:$J$2000)),FINTERP(USER_INPUT!$J$14:$J$2000,USER_INPUT!$K$14:$K$2000,HYDROGRAPH!B3333),0)</f>
        <v>0</v>
      </c>
      <c r="D3333" s="132">
        <f t="shared" ref="D3333:D3396" si="210">C3333+C3334</f>
        <v>0</v>
      </c>
      <c r="E3333" s="162">
        <f t="shared" si="208"/>
        <v>0</v>
      </c>
      <c r="F3333" s="162">
        <f t="shared" si="209"/>
        <v>0</v>
      </c>
      <c r="G3333" s="162">
        <f>FINTERP(REFERENCE!$W$17:$W$67,REFERENCE!$V$17:$V$67,HYDROGRAPH!F3333)</f>
        <v>0</v>
      </c>
      <c r="H3333" s="132">
        <f>(F3333-G3333)/2*REFERENCE!$P$19</f>
        <v>0</v>
      </c>
      <c r="I3333">
        <f>(FINTERP('STAGE-STORAGE'!$D$4:$D$54,'STAGE-STORAGE'!$A$4:$A$54,H3333))</f>
        <v>0</v>
      </c>
    </row>
    <row r="3334" spans="1:9" x14ac:dyDescent="0.25">
      <c r="A3334">
        <v>3331</v>
      </c>
      <c r="B3334" s="132">
        <f t="shared" si="207"/>
        <v>555</v>
      </c>
      <c r="C3334" s="162">
        <f>IF(B3334&lt;(MAX(USER_INPUT!$J$14:$J$2000)),FINTERP(USER_INPUT!$J$14:$J$2000,USER_INPUT!$K$14:$K$2000,HYDROGRAPH!B3334),0)</f>
        <v>0</v>
      </c>
      <c r="D3334" s="132">
        <f t="shared" si="210"/>
        <v>0</v>
      </c>
      <c r="E3334" s="162">
        <f t="shared" si="208"/>
        <v>0</v>
      </c>
      <c r="F3334" s="162">
        <f t="shared" si="209"/>
        <v>0</v>
      </c>
      <c r="G3334" s="162">
        <f>FINTERP(REFERENCE!$W$17:$W$67,REFERENCE!$V$17:$V$67,HYDROGRAPH!F3334)</f>
        <v>0</v>
      </c>
      <c r="H3334" s="132">
        <f>(F3334-G3334)/2*REFERENCE!$P$19</f>
        <v>0</v>
      </c>
      <c r="I3334">
        <f>(FINTERP('STAGE-STORAGE'!$D$4:$D$54,'STAGE-STORAGE'!$A$4:$A$54,H3334))</f>
        <v>0</v>
      </c>
    </row>
    <row r="3335" spans="1:9" x14ac:dyDescent="0.25">
      <c r="A3335">
        <v>3332</v>
      </c>
      <c r="B3335" s="132">
        <f t="shared" ref="B3335:B3398" si="211">$B$5*A3334</f>
        <v>555.16666666666663</v>
      </c>
      <c r="C3335" s="162">
        <f>IF(B3335&lt;(MAX(USER_INPUT!$J$14:$J$2000)),FINTERP(USER_INPUT!$J$14:$J$2000,USER_INPUT!$K$14:$K$2000,HYDROGRAPH!B3335),0)</f>
        <v>0</v>
      </c>
      <c r="D3335" s="132">
        <f t="shared" si="210"/>
        <v>0</v>
      </c>
      <c r="E3335" s="162">
        <f t="shared" si="208"/>
        <v>0</v>
      </c>
      <c r="F3335" s="162">
        <f t="shared" si="209"/>
        <v>0</v>
      </c>
      <c r="G3335" s="162">
        <f>FINTERP(REFERENCE!$W$17:$W$67,REFERENCE!$V$17:$V$67,HYDROGRAPH!F3335)</f>
        <v>0</v>
      </c>
      <c r="H3335" s="132">
        <f>(F3335-G3335)/2*REFERENCE!$P$19</f>
        <v>0</v>
      </c>
      <c r="I3335">
        <f>(FINTERP('STAGE-STORAGE'!$D$4:$D$54,'STAGE-STORAGE'!$A$4:$A$54,H3335))</f>
        <v>0</v>
      </c>
    </row>
    <row r="3336" spans="1:9" x14ac:dyDescent="0.25">
      <c r="A3336">
        <v>3333</v>
      </c>
      <c r="B3336" s="132">
        <f t="shared" si="211"/>
        <v>555.33333333333326</v>
      </c>
      <c r="C3336" s="162">
        <f>IF(B3336&lt;(MAX(USER_INPUT!$J$14:$J$2000)),FINTERP(USER_INPUT!$J$14:$J$2000,USER_INPUT!$K$14:$K$2000,HYDROGRAPH!B3336),0)</f>
        <v>0</v>
      </c>
      <c r="D3336" s="132">
        <f t="shared" si="210"/>
        <v>0</v>
      </c>
      <c r="E3336" s="162">
        <f t="shared" si="208"/>
        <v>0</v>
      </c>
      <c r="F3336" s="162">
        <f t="shared" si="209"/>
        <v>0</v>
      </c>
      <c r="G3336" s="162">
        <f>FINTERP(REFERENCE!$W$17:$W$67,REFERENCE!$V$17:$V$67,HYDROGRAPH!F3336)</f>
        <v>0</v>
      </c>
      <c r="H3336" s="132">
        <f>(F3336-G3336)/2*REFERENCE!$P$19</f>
        <v>0</v>
      </c>
      <c r="I3336">
        <f>(FINTERP('STAGE-STORAGE'!$D$4:$D$54,'STAGE-STORAGE'!$A$4:$A$54,H3336))</f>
        <v>0</v>
      </c>
    </row>
    <row r="3337" spans="1:9" x14ac:dyDescent="0.25">
      <c r="A3337">
        <v>3334</v>
      </c>
      <c r="B3337" s="132">
        <f t="shared" si="211"/>
        <v>555.5</v>
      </c>
      <c r="C3337" s="162">
        <f>IF(B3337&lt;(MAX(USER_INPUT!$J$14:$J$2000)),FINTERP(USER_INPUT!$J$14:$J$2000,USER_INPUT!$K$14:$K$2000,HYDROGRAPH!B3337),0)</f>
        <v>0</v>
      </c>
      <c r="D3337" s="132">
        <f t="shared" si="210"/>
        <v>0</v>
      </c>
      <c r="E3337" s="162">
        <f t="shared" ref="E3337:E3400" si="212">F3336-(2*G3336)</f>
        <v>0</v>
      </c>
      <c r="F3337" s="162">
        <f t="shared" ref="F3337:F3400" si="213">D3337+E3337</f>
        <v>0</v>
      </c>
      <c r="G3337" s="162">
        <f>FINTERP(REFERENCE!$W$17:$W$67,REFERENCE!$V$17:$V$67,HYDROGRAPH!F3337)</f>
        <v>0</v>
      </c>
      <c r="H3337" s="132">
        <f>(F3337-G3337)/2*REFERENCE!$P$19</f>
        <v>0</v>
      </c>
      <c r="I3337">
        <f>(FINTERP('STAGE-STORAGE'!$D$4:$D$54,'STAGE-STORAGE'!$A$4:$A$54,H3337))</f>
        <v>0</v>
      </c>
    </row>
    <row r="3338" spans="1:9" x14ac:dyDescent="0.25">
      <c r="A3338">
        <v>3335</v>
      </c>
      <c r="B3338" s="132">
        <f t="shared" si="211"/>
        <v>555.66666666666663</v>
      </c>
      <c r="C3338" s="162">
        <f>IF(B3338&lt;(MAX(USER_INPUT!$J$14:$J$2000)),FINTERP(USER_INPUT!$J$14:$J$2000,USER_INPUT!$K$14:$K$2000,HYDROGRAPH!B3338),0)</f>
        <v>0</v>
      </c>
      <c r="D3338" s="132">
        <f t="shared" si="210"/>
        <v>0</v>
      </c>
      <c r="E3338" s="162">
        <f t="shared" si="212"/>
        <v>0</v>
      </c>
      <c r="F3338" s="162">
        <f t="shared" si="213"/>
        <v>0</v>
      </c>
      <c r="G3338" s="162">
        <f>FINTERP(REFERENCE!$W$17:$W$67,REFERENCE!$V$17:$V$67,HYDROGRAPH!F3338)</f>
        <v>0</v>
      </c>
      <c r="H3338" s="132">
        <f>(F3338-G3338)/2*REFERENCE!$P$19</f>
        <v>0</v>
      </c>
      <c r="I3338">
        <f>(FINTERP('STAGE-STORAGE'!$D$4:$D$54,'STAGE-STORAGE'!$A$4:$A$54,H3338))</f>
        <v>0</v>
      </c>
    </row>
    <row r="3339" spans="1:9" x14ac:dyDescent="0.25">
      <c r="A3339">
        <v>3336</v>
      </c>
      <c r="B3339" s="132">
        <f t="shared" si="211"/>
        <v>555.83333333333326</v>
      </c>
      <c r="C3339" s="162">
        <f>IF(B3339&lt;(MAX(USER_INPUT!$J$14:$J$2000)),FINTERP(USER_INPUT!$J$14:$J$2000,USER_INPUT!$K$14:$K$2000,HYDROGRAPH!B3339),0)</f>
        <v>0</v>
      </c>
      <c r="D3339" s="132">
        <f t="shared" si="210"/>
        <v>0</v>
      </c>
      <c r="E3339" s="162">
        <f t="shared" si="212"/>
        <v>0</v>
      </c>
      <c r="F3339" s="162">
        <f t="shared" si="213"/>
        <v>0</v>
      </c>
      <c r="G3339" s="162">
        <f>FINTERP(REFERENCE!$W$17:$W$67,REFERENCE!$V$17:$V$67,HYDROGRAPH!F3339)</f>
        <v>0</v>
      </c>
      <c r="H3339" s="132">
        <f>(F3339-G3339)/2*REFERENCE!$P$19</f>
        <v>0</v>
      </c>
      <c r="I3339">
        <f>(FINTERP('STAGE-STORAGE'!$D$4:$D$54,'STAGE-STORAGE'!$A$4:$A$54,H3339))</f>
        <v>0</v>
      </c>
    </row>
    <row r="3340" spans="1:9" x14ac:dyDescent="0.25">
      <c r="A3340">
        <v>3337</v>
      </c>
      <c r="B3340" s="132">
        <f t="shared" si="211"/>
        <v>556</v>
      </c>
      <c r="C3340" s="162">
        <f>IF(B3340&lt;(MAX(USER_INPUT!$J$14:$J$2000)),FINTERP(USER_INPUT!$J$14:$J$2000,USER_INPUT!$K$14:$K$2000,HYDROGRAPH!B3340),0)</f>
        <v>0</v>
      </c>
      <c r="D3340" s="132">
        <f t="shared" si="210"/>
        <v>0</v>
      </c>
      <c r="E3340" s="162">
        <f t="shared" si="212"/>
        <v>0</v>
      </c>
      <c r="F3340" s="162">
        <f t="shared" si="213"/>
        <v>0</v>
      </c>
      <c r="G3340" s="162">
        <f>FINTERP(REFERENCE!$W$17:$W$67,REFERENCE!$V$17:$V$67,HYDROGRAPH!F3340)</f>
        <v>0</v>
      </c>
      <c r="H3340" s="132">
        <f>(F3340-G3340)/2*REFERENCE!$P$19</f>
        <v>0</v>
      </c>
      <c r="I3340">
        <f>(FINTERP('STAGE-STORAGE'!$D$4:$D$54,'STAGE-STORAGE'!$A$4:$A$54,H3340))</f>
        <v>0</v>
      </c>
    </row>
    <row r="3341" spans="1:9" x14ac:dyDescent="0.25">
      <c r="A3341">
        <v>3338</v>
      </c>
      <c r="B3341" s="132">
        <f t="shared" si="211"/>
        <v>556.16666666666663</v>
      </c>
      <c r="C3341" s="162">
        <f>IF(B3341&lt;(MAX(USER_INPUT!$J$14:$J$2000)),FINTERP(USER_INPUT!$J$14:$J$2000,USER_INPUT!$K$14:$K$2000,HYDROGRAPH!B3341),0)</f>
        <v>0</v>
      </c>
      <c r="D3341" s="132">
        <f t="shared" si="210"/>
        <v>0</v>
      </c>
      <c r="E3341" s="162">
        <f t="shared" si="212"/>
        <v>0</v>
      </c>
      <c r="F3341" s="162">
        <f t="shared" si="213"/>
        <v>0</v>
      </c>
      <c r="G3341" s="162">
        <f>FINTERP(REFERENCE!$W$17:$W$67,REFERENCE!$V$17:$V$67,HYDROGRAPH!F3341)</f>
        <v>0</v>
      </c>
      <c r="H3341" s="132">
        <f>(F3341-G3341)/2*REFERENCE!$P$19</f>
        <v>0</v>
      </c>
      <c r="I3341">
        <f>(FINTERP('STAGE-STORAGE'!$D$4:$D$54,'STAGE-STORAGE'!$A$4:$A$54,H3341))</f>
        <v>0</v>
      </c>
    </row>
    <row r="3342" spans="1:9" x14ac:dyDescent="0.25">
      <c r="A3342">
        <v>3339</v>
      </c>
      <c r="B3342" s="132">
        <f t="shared" si="211"/>
        <v>556.33333333333326</v>
      </c>
      <c r="C3342" s="162">
        <f>IF(B3342&lt;(MAX(USER_INPUT!$J$14:$J$2000)),FINTERP(USER_INPUT!$J$14:$J$2000,USER_INPUT!$K$14:$K$2000,HYDROGRAPH!B3342),0)</f>
        <v>0</v>
      </c>
      <c r="D3342" s="132">
        <f t="shared" si="210"/>
        <v>0</v>
      </c>
      <c r="E3342" s="162">
        <f t="shared" si="212"/>
        <v>0</v>
      </c>
      <c r="F3342" s="162">
        <f t="shared" si="213"/>
        <v>0</v>
      </c>
      <c r="G3342" s="162">
        <f>FINTERP(REFERENCE!$W$17:$W$67,REFERENCE!$V$17:$V$67,HYDROGRAPH!F3342)</f>
        <v>0</v>
      </c>
      <c r="H3342" s="132">
        <f>(F3342-G3342)/2*REFERENCE!$P$19</f>
        <v>0</v>
      </c>
      <c r="I3342">
        <f>(FINTERP('STAGE-STORAGE'!$D$4:$D$54,'STAGE-STORAGE'!$A$4:$A$54,H3342))</f>
        <v>0</v>
      </c>
    </row>
    <row r="3343" spans="1:9" x14ac:dyDescent="0.25">
      <c r="A3343">
        <v>3340</v>
      </c>
      <c r="B3343" s="132">
        <f t="shared" si="211"/>
        <v>556.5</v>
      </c>
      <c r="C3343" s="162">
        <f>IF(B3343&lt;(MAX(USER_INPUT!$J$14:$J$2000)),FINTERP(USER_INPUT!$J$14:$J$2000,USER_INPUT!$K$14:$K$2000,HYDROGRAPH!B3343),0)</f>
        <v>0</v>
      </c>
      <c r="D3343" s="132">
        <f t="shared" si="210"/>
        <v>0</v>
      </c>
      <c r="E3343" s="162">
        <f t="shared" si="212"/>
        <v>0</v>
      </c>
      <c r="F3343" s="162">
        <f t="shared" si="213"/>
        <v>0</v>
      </c>
      <c r="G3343" s="162">
        <f>FINTERP(REFERENCE!$W$17:$W$67,REFERENCE!$V$17:$V$67,HYDROGRAPH!F3343)</f>
        <v>0</v>
      </c>
      <c r="H3343" s="132">
        <f>(F3343-G3343)/2*REFERENCE!$P$19</f>
        <v>0</v>
      </c>
      <c r="I3343">
        <f>(FINTERP('STAGE-STORAGE'!$D$4:$D$54,'STAGE-STORAGE'!$A$4:$A$54,H3343))</f>
        <v>0</v>
      </c>
    </row>
    <row r="3344" spans="1:9" x14ac:dyDescent="0.25">
      <c r="A3344">
        <v>3341</v>
      </c>
      <c r="B3344" s="132">
        <f t="shared" si="211"/>
        <v>556.66666666666663</v>
      </c>
      <c r="C3344" s="162">
        <f>IF(B3344&lt;(MAX(USER_INPUT!$J$14:$J$2000)),FINTERP(USER_INPUT!$J$14:$J$2000,USER_INPUT!$K$14:$K$2000,HYDROGRAPH!B3344),0)</f>
        <v>0</v>
      </c>
      <c r="D3344" s="132">
        <f t="shared" si="210"/>
        <v>0</v>
      </c>
      <c r="E3344" s="162">
        <f t="shared" si="212"/>
        <v>0</v>
      </c>
      <c r="F3344" s="162">
        <f t="shared" si="213"/>
        <v>0</v>
      </c>
      <c r="G3344" s="162">
        <f>FINTERP(REFERENCE!$W$17:$W$67,REFERENCE!$V$17:$V$67,HYDROGRAPH!F3344)</f>
        <v>0</v>
      </c>
      <c r="H3344" s="132">
        <f>(F3344-G3344)/2*REFERENCE!$P$19</f>
        <v>0</v>
      </c>
      <c r="I3344">
        <f>(FINTERP('STAGE-STORAGE'!$D$4:$D$54,'STAGE-STORAGE'!$A$4:$A$54,H3344))</f>
        <v>0</v>
      </c>
    </row>
    <row r="3345" spans="1:9" x14ac:dyDescent="0.25">
      <c r="A3345">
        <v>3342</v>
      </c>
      <c r="B3345" s="132">
        <f t="shared" si="211"/>
        <v>556.83333333333326</v>
      </c>
      <c r="C3345" s="162">
        <f>IF(B3345&lt;(MAX(USER_INPUT!$J$14:$J$2000)),FINTERP(USER_INPUT!$J$14:$J$2000,USER_INPUT!$K$14:$K$2000,HYDROGRAPH!B3345),0)</f>
        <v>0</v>
      </c>
      <c r="D3345" s="132">
        <f t="shared" si="210"/>
        <v>0</v>
      </c>
      <c r="E3345" s="162">
        <f t="shared" si="212"/>
        <v>0</v>
      </c>
      <c r="F3345" s="162">
        <f t="shared" si="213"/>
        <v>0</v>
      </c>
      <c r="G3345" s="162">
        <f>FINTERP(REFERENCE!$W$17:$W$67,REFERENCE!$V$17:$V$67,HYDROGRAPH!F3345)</f>
        <v>0</v>
      </c>
      <c r="H3345" s="132">
        <f>(F3345-G3345)/2*REFERENCE!$P$19</f>
        <v>0</v>
      </c>
      <c r="I3345">
        <f>(FINTERP('STAGE-STORAGE'!$D$4:$D$54,'STAGE-STORAGE'!$A$4:$A$54,H3345))</f>
        <v>0</v>
      </c>
    </row>
    <row r="3346" spans="1:9" x14ac:dyDescent="0.25">
      <c r="A3346">
        <v>3343</v>
      </c>
      <c r="B3346" s="132">
        <f t="shared" si="211"/>
        <v>557</v>
      </c>
      <c r="C3346" s="162">
        <f>IF(B3346&lt;(MAX(USER_INPUT!$J$14:$J$2000)),FINTERP(USER_INPUT!$J$14:$J$2000,USER_INPUT!$K$14:$K$2000,HYDROGRAPH!B3346),0)</f>
        <v>0</v>
      </c>
      <c r="D3346" s="132">
        <f t="shared" si="210"/>
        <v>0</v>
      </c>
      <c r="E3346" s="162">
        <f t="shared" si="212"/>
        <v>0</v>
      </c>
      <c r="F3346" s="162">
        <f t="shared" si="213"/>
        <v>0</v>
      </c>
      <c r="G3346" s="162">
        <f>FINTERP(REFERENCE!$W$17:$W$67,REFERENCE!$V$17:$V$67,HYDROGRAPH!F3346)</f>
        <v>0</v>
      </c>
      <c r="H3346" s="132">
        <f>(F3346-G3346)/2*REFERENCE!$P$19</f>
        <v>0</v>
      </c>
      <c r="I3346">
        <f>(FINTERP('STAGE-STORAGE'!$D$4:$D$54,'STAGE-STORAGE'!$A$4:$A$54,H3346))</f>
        <v>0</v>
      </c>
    </row>
    <row r="3347" spans="1:9" x14ac:dyDescent="0.25">
      <c r="A3347">
        <v>3344</v>
      </c>
      <c r="B3347" s="132">
        <f t="shared" si="211"/>
        <v>557.16666666666663</v>
      </c>
      <c r="C3347" s="162">
        <f>IF(B3347&lt;(MAX(USER_INPUT!$J$14:$J$2000)),FINTERP(USER_INPUT!$J$14:$J$2000,USER_INPUT!$K$14:$K$2000,HYDROGRAPH!B3347),0)</f>
        <v>0</v>
      </c>
      <c r="D3347" s="132">
        <f t="shared" si="210"/>
        <v>0</v>
      </c>
      <c r="E3347" s="162">
        <f t="shared" si="212"/>
        <v>0</v>
      </c>
      <c r="F3347" s="162">
        <f t="shared" si="213"/>
        <v>0</v>
      </c>
      <c r="G3347" s="162">
        <f>FINTERP(REFERENCE!$W$17:$W$67,REFERENCE!$V$17:$V$67,HYDROGRAPH!F3347)</f>
        <v>0</v>
      </c>
      <c r="H3347" s="132">
        <f>(F3347-G3347)/2*REFERENCE!$P$19</f>
        <v>0</v>
      </c>
      <c r="I3347">
        <f>(FINTERP('STAGE-STORAGE'!$D$4:$D$54,'STAGE-STORAGE'!$A$4:$A$54,H3347))</f>
        <v>0</v>
      </c>
    </row>
    <row r="3348" spans="1:9" x14ac:dyDescent="0.25">
      <c r="A3348">
        <v>3345</v>
      </c>
      <c r="B3348" s="132">
        <f t="shared" si="211"/>
        <v>557.33333333333326</v>
      </c>
      <c r="C3348" s="162">
        <f>IF(B3348&lt;(MAX(USER_INPUT!$J$14:$J$2000)),FINTERP(USER_INPUT!$J$14:$J$2000,USER_INPUT!$K$14:$K$2000,HYDROGRAPH!B3348),0)</f>
        <v>0</v>
      </c>
      <c r="D3348" s="132">
        <f t="shared" si="210"/>
        <v>0</v>
      </c>
      <c r="E3348" s="162">
        <f t="shared" si="212"/>
        <v>0</v>
      </c>
      <c r="F3348" s="162">
        <f t="shared" si="213"/>
        <v>0</v>
      </c>
      <c r="G3348" s="162">
        <f>FINTERP(REFERENCE!$W$17:$W$67,REFERENCE!$V$17:$V$67,HYDROGRAPH!F3348)</f>
        <v>0</v>
      </c>
      <c r="H3348" s="132">
        <f>(F3348-G3348)/2*REFERENCE!$P$19</f>
        <v>0</v>
      </c>
      <c r="I3348">
        <f>(FINTERP('STAGE-STORAGE'!$D$4:$D$54,'STAGE-STORAGE'!$A$4:$A$54,H3348))</f>
        <v>0</v>
      </c>
    </row>
    <row r="3349" spans="1:9" x14ac:dyDescent="0.25">
      <c r="A3349">
        <v>3346</v>
      </c>
      <c r="B3349" s="132">
        <f t="shared" si="211"/>
        <v>557.5</v>
      </c>
      <c r="C3349" s="162">
        <f>IF(B3349&lt;(MAX(USER_INPUT!$J$14:$J$2000)),FINTERP(USER_INPUT!$J$14:$J$2000,USER_INPUT!$K$14:$K$2000,HYDROGRAPH!B3349),0)</f>
        <v>0</v>
      </c>
      <c r="D3349" s="132">
        <f t="shared" si="210"/>
        <v>0</v>
      </c>
      <c r="E3349" s="162">
        <f t="shared" si="212"/>
        <v>0</v>
      </c>
      <c r="F3349" s="162">
        <f t="shared" si="213"/>
        <v>0</v>
      </c>
      <c r="G3349" s="162">
        <f>FINTERP(REFERENCE!$W$17:$W$67,REFERENCE!$V$17:$V$67,HYDROGRAPH!F3349)</f>
        <v>0</v>
      </c>
      <c r="H3349" s="132">
        <f>(F3349-G3349)/2*REFERENCE!$P$19</f>
        <v>0</v>
      </c>
      <c r="I3349">
        <f>(FINTERP('STAGE-STORAGE'!$D$4:$D$54,'STAGE-STORAGE'!$A$4:$A$54,H3349))</f>
        <v>0</v>
      </c>
    </row>
    <row r="3350" spans="1:9" x14ac:dyDescent="0.25">
      <c r="A3350">
        <v>3347</v>
      </c>
      <c r="B3350" s="132">
        <f t="shared" si="211"/>
        <v>557.66666666666663</v>
      </c>
      <c r="C3350" s="162">
        <f>IF(B3350&lt;(MAX(USER_INPUT!$J$14:$J$2000)),FINTERP(USER_INPUT!$J$14:$J$2000,USER_INPUT!$K$14:$K$2000,HYDROGRAPH!B3350),0)</f>
        <v>0</v>
      </c>
      <c r="D3350" s="132">
        <f t="shared" si="210"/>
        <v>0</v>
      </c>
      <c r="E3350" s="162">
        <f t="shared" si="212"/>
        <v>0</v>
      </c>
      <c r="F3350" s="162">
        <f t="shared" si="213"/>
        <v>0</v>
      </c>
      <c r="G3350" s="162">
        <f>FINTERP(REFERENCE!$W$17:$W$67,REFERENCE!$V$17:$V$67,HYDROGRAPH!F3350)</f>
        <v>0</v>
      </c>
      <c r="H3350" s="132">
        <f>(F3350-G3350)/2*REFERENCE!$P$19</f>
        <v>0</v>
      </c>
      <c r="I3350">
        <f>(FINTERP('STAGE-STORAGE'!$D$4:$D$54,'STAGE-STORAGE'!$A$4:$A$54,H3350))</f>
        <v>0</v>
      </c>
    </row>
    <row r="3351" spans="1:9" x14ac:dyDescent="0.25">
      <c r="A3351">
        <v>3348</v>
      </c>
      <c r="B3351" s="132">
        <f t="shared" si="211"/>
        <v>557.83333333333326</v>
      </c>
      <c r="C3351" s="162">
        <f>IF(B3351&lt;(MAX(USER_INPUT!$J$14:$J$2000)),FINTERP(USER_INPUT!$J$14:$J$2000,USER_INPUT!$K$14:$K$2000,HYDROGRAPH!B3351),0)</f>
        <v>0</v>
      </c>
      <c r="D3351" s="132">
        <f t="shared" si="210"/>
        <v>0</v>
      </c>
      <c r="E3351" s="162">
        <f t="shared" si="212"/>
        <v>0</v>
      </c>
      <c r="F3351" s="162">
        <f t="shared" si="213"/>
        <v>0</v>
      </c>
      <c r="G3351" s="162">
        <f>FINTERP(REFERENCE!$W$17:$W$67,REFERENCE!$V$17:$V$67,HYDROGRAPH!F3351)</f>
        <v>0</v>
      </c>
      <c r="H3351" s="132">
        <f>(F3351-G3351)/2*REFERENCE!$P$19</f>
        <v>0</v>
      </c>
      <c r="I3351">
        <f>(FINTERP('STAGE-STORAGE'!$D$4:$D$54,'STAGE-STORAGE'!$A$4:$A$54,H3351))</f>
        <v>0</v>
      </c>
    </row>
    <row r="3352" spans="1:9" x14ac:dyDescent="0.25">
      <c r="A3352">
        <v>3349</v>
      </c>
      <c r="B3352" s="132">
        <f t="shared" si="211"/>
        <v>558</v>
      </c>
      <c r="C3352" s="162">
        <f>IF(B3352&lt;(MAX(USER_INPUT!$J$14:$J$2000)),FINTERP(USER_INPUT!$J$14:$J$2000,USER_INPUT!$K$14:$K$2000,HYDROGRAPH!B3352),0)</f>
        <v>0</v>
      </c>
      <c r="D3352" s="132">
        <f t="shared" si="210"/>
        <v>0</v>
      </c>
      <c r="E3352" s="162">
        <f t="shared" si="212"/>
        <v>0</v>
      </c>
      <c r="F3352" s="162">
        <f t="shared" si="213"/>
        <v>0</v>
      </c>
      <c r="G3352" s="162">
        <f>FINTERP(REFERENCE!$W$17:$W$67,REFERENCE!$V$17:$V$67,HYDROGRAPH!F3352)</f>
        <v>0</v>
      </c>
      <c r="H3352" s="132">
        <f>(F3352-G3352)/2*REFERENCE!$P$19</f>
        <v>0</v>
      </c>
      <c r="I3352">
        <f>(FINTERP('STAGE-STORAGE'!$D$4:$D$54,'STAGE-STORAGE'!$A$4:$A$54,H3352))</f>
        <v>0</v>
      </c>
    </row>
    <row r="3353" spans="1:9" x14ac:dyDescent="0.25">
      <c r="A3353">
        <v>3350</v>
      </c>
      <c r="B3353" s="132">
        <f t="shared" si="211"/>
        <v>558.16666666666663</v>
      </c>
      <c r="C3353" s="162">
        <f>IF(B3353&lt;(MAX(USER_INPUT!$J$14:$J$2000)),FINTERP(USER_INPUT!$J$14:$J$2000,USER_INPUT!$K$14:$K$2000,HYDROGRAPH!B3353),0)</f>
        <v>0</v>
      </c>
      <c r="D3353" s="132">
        <f t="shared" si="210"/>
        <v>0</v>
      </c>
      <c r="E3353" s="162">
        <f t="shared" si="212"/>
        <v>0</v>
      </c>
      <c r="F3353" s="162">
        <f t="shared" si="213"/>
        <v>0</v>
      </c>
      <c r="G3353" s="162">
        <f>FINTERP(REFERENCE!$W$17:$W$67,REFERENCE!$V$17:$V$67,HYDROGRAPH!F3353)</f>
        <v>0</v>
      </c>
      <c r="H3353" s="132">
        <f>(F3353-G3353)/2*REFERENCE!$P$19</f>
        <v>0</v>
      </c>
      <c r="I3353">
        <f>(FINTERP('STAGE-STORAGE'!$D$4:$D$54,'STAGE-STORAGE'!$A$4:$A$54,H3353))</f>
        <v>0</v>
      </c>
    </row>
    <row r="3354" spans="1:9" x14ac:dyDescent="0.25">
      <c r="A3354">
        <v>3351</v>
      </c>
      <c r="B3354" s="132">
        <f t="shared" si="211"/>
        <v>558.33333333333326</v>
      </c>
      <c r="C3354" s="162">
        <f>IF(B3354&lt;(MAX(USER_INPUT!$J$14:$J$2000)),FINTERP(USER_INPUT!$J$14:$J$2000,USER_INPUT!$K$14:$K$2000,HYDROGRAPH!B3354),0)</f>
        <v>0</v>
      </c>
      <c r="D3354" s="132">
        <f t="shared" si="210"/>
        <v>0</v>
      </c>
      <c r="E3354" s="162">
        <f t="shared" si="212"/>
        <v>0</v>
      </c>
      <c r="F3354" s="162">
        <f t="shared" si="213"/>
        <v>0</v>
      </c>
      <c r="G3354" s="162">
        <f>FINTERP(REFERENCE!$W$17:$W$67,REFERENCE!$V$17:$V$67,HYDROGRAPH!F3354)</f>
        <v>0</v>
      </c>
      <c r="H3354" s="132">
        <f>(F3354-G3354)/2*REFERENCE!$P$19</f>
        <v>0</v>
      </c>
      <c r="I3354">
        <f>(FINTERP('STAGE-STORAGE'!$D$4:$D$54,'STAGE-STORAGE'!$A$4:$A$54,H3354))</f>
        <v>0</v>
      </c>
    </row>
    <row r="3355" spans="1:9" x14ac:dyDescent="0.25">
      <c r="A3355">
        <v>3352</v>
      </c>
      <c r="B3355" s="132">
        <f t="shared" si="211"/>
        <v>558.5</v>
      </c>
      <c r="C3355" s="162">
        <f>IF(B3355&lt;(MAX(USER_INPUT!$J$14:$J$2000)),FINTERP(USER_INPUT!$J$14:$J$2000,USER_INPUT!$K$14:$K$2000,HYDROGRAPH!B3355),0)</f>
        <v>0</v>
      </c>
      <c r="D3355" s="132">
        <f t="shared" si="210"/>
        <v>0</v>
      </c>
      <c r="E3355" s="162">
        <f t="shared" si="212"/>
        <v>0</v>
      </c>
      <c r="F3355" s="162">
        <f t="shared" si="213"/>
        <v>0</v>
      </c>
      <c r="G3355" s="162">
        <f>FINTERP(REFERENCE!$W$17:$W$67,REFERENCE!$V$17:$V$67,HYDROGRAPH!F3355)</f>
        <v>0</v>
      </c>
      <c r="H3355" s="132">
        <f>(F3355-G3355)/2*REFERENCE!$P$19</f>
        <v>0</v>
      </c>
      <c r="I3355">
        <f>(FINTERP('STAGE-STORAGE'!$D$4:$D$54,'STAGE-STORAGE'!$A$4:$A$54,H3355))</f>
        <v>0</v>
      </c>
    </row>
    <row r="3356" spans="1:9" x14ac:dyDescent="0.25">
      <c r="A3356">
        <v>3353</v>
      </c>
      <c r="B3356" s="132">
        <f t="shared" si="211"/>
        <v>558.66666666666663</v>
      </c>
      <c r="C3356" s="162">
        <f>IF(B3356&lt;(MAX(USER_INPUT!$J$14:$J$2000)),FINTERP(USER_INPUT!$J$14:$J$2000,USER_INPUT!$K$14:$K$2000,HYDROGRAPH!B3356),0)</f>
        <v>0</v>
      </c>
      <c r="D3356" s="132">
        <f t="shared" si="210"/>
        <v>0</v>
      </c>
      <c r="E3356" s="162">
        <f t="shared" si="212"/>
        <v>0</v>
      </c>
      <c r="F3356" s="162">
        <f t="shared" si="213"/>
        <v>0</v>
      </c>
      <c r="G3356" s="162">
        <f>FINTERP(REFERENCE!$W$17:$W$67,REFERENCE!$V$17:$V$67,HYDROGRAPH!F3356)</f>
        <v>0</v>
      </c>
      <c r="H3356" s="132">
        <f>(F3356-G3356)/2*REFERENCE!$P$19</f>
        <v>0</v>
      </c>
      <c r="I3356">
        <f>(FINTERP('STAGE-STORAGE'!$D$4:$D$54,'STAGE-STORAGE'!$A$4:$A$54,H3356))</f>
        <v>0</v>
      </c>
    </row>
    <row r="3357" spans="1:9" x14ac:dyDescent="0.25">
      <c r="A3357">
        <v>3354</v>
      </c>
      <c r="B3357" s="132">
        <f t="shared" si="211"/>
        <v>558.83333333333326</v>
      </c>
      <c r="C3357" s="162">
        <f>IF(B3357&lt;(MAX(USER_INPUT!$J$14:$J$2000)),FINTERP(USER_INPUT!$J$14:$J$2000,USER_INPUT!$K$14:$K$2000,HYDROGRAPH!B3357),0)</f>
        <v>0</v>
      </c>
      <c r="D3357" s="132">
        <f t="shared" si="210"/>
        <v>0</v>
      </c>
      <c r="E3357" s="162">
        <f t="shared" si="212"/>
        <v>0</v>
      </c>
      <c r="F3357" s="162">
        <f t="shared" si="213"/>
        <v>0</v>
      </c>
      <c r="G3357" s="162">
        <f>FINTERP(REFERENCE!$W$17:$W$67,REFERENCE!$V$17:$V$67,HYDROGRAPH!F3357)</f>
        <v>0</v>
      </c>
      <c r="H3357" s="132">
        <f>(F3357-G3357)/2*REFERENCE!$P$19</f>
        <v>0</v>
      </c>
      <c r="I3357">
        <f>(FINTERP('STAGE-STORAGE'!$D$4:$D$54,'STAGE-STORAGE'!$A$4:$A$54,H3357))</f>
        <v>0</v>
      </c>
    </row>
    <row r="3358" spans="1:9" x14ac:dyDescent="0.25">
      <c r="A3358">
        <v>3355</v>
      </c>
      <c r="B3358" s="132">
        <f t="shared" si="211"/>
        <v>559</v>
      </c>
      <c r="C3358" s="162">
        <f>IF(B3358&lt;(MAX(USER_INPUT!$J$14:$J$2000)),FINTERP(USER_INPUT!$J$14:$J$2000,USER_INPUT!$K$14:$K$2000,HYDROGRAPH!B3358),0)</f>
        <v>0</v>
      </c>
      <c r="D3358" s="132">
        <f t="shared" si="210"/>
        <v>0</v>
      </c>
      <c r="E3358" s="162">
        <f t="shared" si="212"/>
        <v>0</v>
      </c>
      <c r="F3358" s="162">
        <f t="shared" si="213"/>
        <v>0</v>
      </c>
      <c r="G3358" s="162">
        <f>FINTERP(REFERENCE!$W$17:$W$67,REFERENCE!$V$17:$V$67,HYDROGRAPH!F3358)</f>
        <v>0</v>
      </c>
      <c r="H3358" s="132">
        <f>(F3358-G3358)/2*REFERENCE!$P$19</f>
        <v>0</v>
      </c>
      <c r="I3358">
        <f>(FINTERP('STAGE-STORAGE'!$D$4:$D$54,'STAGE-STORAGE'!$A$4:$A$54,H3358))</f>
        <v>0</v>
      </c>
    </row>
    <row r="3359" spans="1:9" x14ac:dyDescent="0.25">
      <c r="A3359">
        <v>3356</v>
      </c>
      <c r="B3359" s="132">
        <f t="shared" si="211"/>
        <v>559.16666666666663</v>
      </c>
      <c r="C3359" s="162">
        <f>IF(B3359&lt;(MAX(USER_INPUT!$J$14:$J$2000)),FINTERP(USER_INPUT!$J$14:$J$2000,USER_INPUT!$K$14:$K$2000,HYDROGRAPH!B3359),0)</f>
        <v>0</v>
      </c>
      <c r="D3359" s="132">
        <f t="shared" si="210"/>
        <v>0</v>
      </c>
      <c r="E3359" s="162">
        <f t="shared" si="212"/>
        <v>0</v>
      </c>
      <c r="F3359" s="162">
        <f t="shared" si="213"/>
        <v>0</v>
      </c>
      <c r="G3359" s="162">
        <f>FINTERP(REFERENCE!$W$17:$W$67,REFERENCE!$V$17:$V$67,HYDROGRAPH!F3359)</f>
        <v>0</v>
      </c>
      <c r="H3359" s="132">
        <f>(F3359-G3359)/2*REFERENCE!$P$19</f>
        <v>0</v>
      </c>
      <c r="I3359">
        <f>(FINTERP('STAGE-STORAGE'!$D$4:$D$54,'STAGE-STORAGE'!$A$4:$A$54,H3359))</f>
        <v>0</v>
      </c>
    </row>
    <row r="3360" spans="1:9" x14ac:dyDescent="0.25">
      <c r="A3360">
        <v>3357</v>
      </c>
      <c r="B3360" s="132">
        <f t="shared" si="211"/>
        <v>559.33333333333326</v>
      </c>
      <c r="C3360" s="162">
        <f>IF(B3360&lt;(MAX(USER_INPUT!$J$14:$J$2000)),FINTERP(USER_INPUT!$J$14:$J$2000,USER_INPUT!$K$14:$K$2000,HYDROGRAPH!B3360),0)</f>
        <v>0</v>
      </c>
      <c r="D3360" s="132">
        <f t="shared" si="210"/>
        <v>0</v>
      </c>
      <c r="E3360" s="162">
        <f t="shared" si="212"/>
        <v>0</v>
      </c>
      <c r="F3360" s="162">
        <f t="shared" si="213"/>
        <v>0</v>
      </c>
      <c r="G3360" s="162">
        <f>FINTERP(REFERENCE!$W$17:$W$67,REFERENCE!$V$17:$V$67,HYDROGRAPH!F3360)</f>
        <v>0</v>
      </c>
      <c r="H3360" s="132">
        <f>(F3360-G3360)/2*REFERENCE!$P$19</f>
        <v>0</v>
      </c>
      <c r="I3360">
        <f>(FINTERP('STAGE-STORAGE'!$D$4:$D$54,'STAGE-STORAGE'!$A$4:$A$54,H3360))</f>
        <v>0</v>
      </c>
    </row>
    <row r="3361" spans="1:9" x14ac:dyDescent="0.25">
      <c r="A3361">
        <v>3358</v>
      </c>
      <c r="B3361" s="132">
        <f t="shared" si="211"/>
        <v>559.5</v>
      </c>
      <c r="C3361" s="162">
        <f>IF(B3361&lt;(MAX(USER_INPUT!$J$14:$J$2000)),FINTERP(USER_INPUT!$J$14:$J$2000,USER_INPUT!$K$14:$K$2000,HYDROGRAPH!B3361),0)</f>
        <v>0</v>
      </c>
      <c r="D3361" s="132">
        <f t="shared" si="210"/>
        <v>0</v>
      </c>
      <c r="E3361" s="162">
        <f t="shared" si="212"/>
        <v>0</v>
      </c>
      <c r="F3361" s="162">
        <f t="shared" si="213"/>
        <v>0</v>
      </c>
      <c r="G3361" s="162">
        <f>FINTERP(REFERENCE!$W$17:$W$67,REFERENCE!$V$17:$V$67,HYDROGRAPH!F3361)</f>
        <v>0</v>
      </c>
      <c r="H3361" s="132">
        <f>(F3361-G3361)/2*REFERENCE!$P$19</f>
        <v>0</v>
      </c>
      <c r="I3361">
        <f>(FINTERP('STAGE-STORAGE'!$D$4:$D$54,'STAGE-STORAGE'!$A$4:$A$54,H3361))</f>
        <v>0</v>
      </c>
    </row>
    <row r="3362" spans="1:9" x14ac:dyDescent="0.25">
      <c r="A3362">
        <v>3359</v>
      </c>
      <c r="B3362" s="132">
        <f t="shared" si="211"/>
        <v>559.66666666666663</v>
      </c>
      <c r="C3362" s="162">
        <f>IF(B3362&lt;(MAX(USER_INPUT!$J$14:$J$2000)),FINTERP(USER_INPUT!$J$14:$J$2000,USER_INPUT!$K$14:$K$2000,HYDROGRAPH!B3362),0)</f>
        <v>0</v>
      </c>
      <c r="D3362" s="132">
        <f t="shared" si="210"/>
        <v>0</v>
      </c>
      <c r="E3362" s="162">
        <f t="shared" si="212"/>
        <v>0</v>
      </c>
      <c r="F3362" s="162">
        <f t="shared" si="213"/>
        <v>0</v>
      </c>
      <c r="G3362" s="162">
        <f>FINTERP(REFERENCE!$W$17:$W$67,REFERENCE!$V$17:$V$67,HYDROGRAPH!F3362)</f>
        <v>0</v>
      </c>
      <c r="H3362" s="132">
        <f>(F3362-G3362)/2*REFERENCE!$P$19</f>
        <v>0</v>
      </c>
      <c r="I3362">
        <f>(FINTERP('STAGE-STORAGE'!$D$4:$D$54,'STAGE-STORAGE'!$A$4:$A$54,H3362))</f>
        <v>0</v>
      </c>
    </row>
    <row r="3363" spans="1:9" x14ac:dyDescent="0.25">
      <c r="A3363">
        <v>3360</v>
      </c>
      <c r="B3363" s="132">
        <f t="shared" si="211"/>
        <v>559.83333333333326</v>
      </c>
      <c r="C3363" s="162">
        <f>IF(B3363&lt;(MAX(USER_INPUT!$J$14:$J$2000)),FINTERP(USER_INPUT!$J$14:$J$2000,USER_INPUT!$K$14:$K$2000,HYDROGRAPH!B3363),0)</f>
        <v>0</v>
      </c>
      <c r="D3363" s="132">
        <f t="shared" si="210"/>
        <v>0</v>
      </c>
      <c r="E3363" s="162">
        <f t="shared" si="212"/>
        <v>0</v>
      </c>
      <c r="F3363" s="162">
        <f t="shared" si="213"/>
        <v>0</v>
      </c>
      <c r="G3363" s="162">
        <f>FINTERP(REFERENCE!$W$17:$W$67,REFERENCE!$V$17:$V$67,HYDROGRAPH!F3363)</f>
        <v>0</v>
      </c>
      <c r="H3363" s="132">
        <f>(F3363-G3363)/2*REFERENCE!$P$19</f>
        <v>0</v>
      </c>
      <c r="I3363">
        <f>(FINTERP('STAGE-STORAGE'!$D$4:$D$54,'STAGE-STORAGE'!$A$4:$A$54,H3363))</f>
        <v>0</v>
      </c>
    </row>
    <row r="3364" spans="1:9" x14ac:dyDescent="0.25">
      <c r="A3364">
        <v>3361</v>
      </c>
      <c r="B3364" s="132">
        <f t="shared" si="211"/>
        <v>560</v>
      </c>
      <c r="C3364" s="162">
        <f>IF(B3364&lt;(MAX(USER_INPUT!$J$14:$J$2000)),FINTERP(USER_INPUT!$J$14:$J$2000,USER_INPUT!$K$14:$K$2000,HYDROGRAPH!B3364),0)</f>
        <v>0</v>
      </c>
      <c r="D3364" s="132">
        <f t="shared" si="210"/>
        <v>0</v>
      </c>
      <c r="E3364" s="162">
        <f t="shared" si="212"/>
        <v>0</v>
      </c>
      <c r="F3364" s="162">
        <f t="shared" si="213"/>
        <v>0</v>
      </c>
      <c r="G3364" s="162">
        <f>FINTERP(REFERENCE!$W$17:$W$67,REFERENCE!$V$17:$V$67,HYDROGRAPH!F3364)</f>
        <v>0</v>
      </c>
      <c r="H3364" s="132">
        <f>(F3364-G3364)/2*REFERENCE!$P$19</f>
        <v>0</v>
      </c>
      <c r="I3364">
        <f>(FINTERP('STAGE-STORAGE'!$D$4:$D$54,'STAGE-STORAGE'!$A$4:$A$54,H3364))</f>
        <v>0</v>
      </c>
    </row>
    <row r="3365" spans="1:9" x14ac:dyDescent="0.25">
      <c r="A3365">
        <v>3362</v>
      </c>
      <c r="B3365" s="132">
        <f t="shared" si="211"/>
        <v>560.16666666666663</v>
      </c>
      <c r="C3365" s="162">
        <f>IF(B3365&lt;(MAX(USER_INPUT!$J$14:$J$2000)),FINTERP(USER_INPUT!$J$14:$J$2000,USER_INPUT!$K$14:$K$2000,HYDROGRAPH!B3365),0)</f>
        <v>0</v>
      </c>
      <c r="D3365" s="132">
        <f t="shared" si="210"/>
        <v>0</v>
      </c>
      <c r="E3365" s="162">
        <f t="shared" si="212"/>
        <v>0</v>
      </c>
      <c r="F3365" s="162">
        <f t="shared" si="213"/>
        <v>0</v>
      </c>
      <c r="G3365" s="162">
        <f>FINTERP(REFERENCE!$W$17:$W$67,REFERENCE!$V$17:$V$67,HYDROGRAPH!F3365)</f>
        <v>0</v>
      </c>
      <c r="H3365" s="132">
        <f>(F3365-G3365)/2*REFERENCE!$P$19</f>
        <v>0</v>
      </c>
      <c r="I3365">
        <f>(FINTERP('STAGE-STORAGE'!$D$4:$D$54,'STAGE-STORAGE'!$A$4:$A$54,H3365))</f>
        <v>0</v>
      </c>
    </row>
    <row r="3366" spans="1:9" x14ac:dyDescent="0.25">
      <c r="A3366">
        <v>3363</v>
      </c>
      <c r="B3366" s="132">
        <f t="shared" si="211"/>
        <v>560.33333333333326</v>
      </c>
      <c r="C3366" s="162">
        <f>IF(B3366&lt;(MAX(USER_INPUT!$J$14:$J$2000)),FINTERP(USER_INPUT!$J$14:$J$2000,USER_INPUT!$K$14:$K$2000,HYDROGRAPH!B3366),0)</f>
        <v>0</v>
      </c>
      <c r="D3366" s="132">
        <f t="shared" si="210"/>
        <v>0</v>
      </c>
      <c r="E3366" s="162">
        <f t="shared" si="212"/>
        <v>0</v>
      </c>
      <c r="F3366" s="162">
        <f t="shared" si="213"/>
        <v>0</v>
      </c>
      <c r="G3366" s="162">
        <f>FINTERP(REFERENCE!$W$17:$W$67,REFERENCE!$V$17:$V$67,HYDROGRAPH!F3366)</f>
        <v>0</v>
      </c>
      <c r="H3366" s="132">
        <f>(F3366-G3366)/2*REFERENCE!$P$19</f>
        <v>0</v>
      </c>
      <c r="I3366">
        <f>(FINTERP('STAGE-STORAGE'!$D$4:$D$54,'STAGE-STORAGE'!$A$4:$A$54,H3366))</f>
        <v>0</v>
      </c>
    </row>
    <row r="3367" spans="1:9" x14ac:dyDescent="0.25">
      <c r="A3367">
        <v>3364</v>
      </c>
      <c r="B3367" s="132">
        <f t="shared" si="211"/>
        <v>560.5</v>
      </c>
      <c r="C3367" s="162">
        <f>IF(B3367&lt;(MAX(USER_INPUT!$J$14:$J$2000)),FINTERP(USER_INPUT!$J$14:$J$2000,USER_INPUT!$K$14:$K$2000,HYDROGRAPH!B3367),0)</f>
        <v>0</v>
      </c>
      <c r="D3367" s="132">
        <f t="shared" si="210"/>
        <v>0</v>
      </c>
      <c r="E3367" s="162">
        <f t="shared" si="212"/>
        <v>0</v>
      </c>
      <c r="F3367" s="162">
        <f t="shared" si="213"/>
        <v>0</v>
      </c>
      <c r="G3367" s="162">
        <f>FINTERP(REFERENCE!$W$17:$W$67,REFERENCE!$V$17:$V$67,HYDROGRAPH!F3367)</f>
        <v>0</v>
      </c>
      <c r="H3367" s="132">
        <f>(F3367-G3367)/2*REFERENCE!$P$19</f>
        <v>0</v>
      </c>
      <c r="I3367">
        <f>(FINTERP('STAGE-STORAGE'!$D$4:$D$54,'STAGE-STORAGE'!$A$4:$A$54,H3367))</f>
        <v>0</v>
      </c>
    </row>
    <row r="3368" spans="1:9" x14ac:dyDescent="0.25">
      <c r="A3368">
        <v>3365</v>
      </c>
      <c r="B3368" s="132">
        <f t="shared" si="211"/>
        <v>560.66666666666663</v>
      </c>
      <c r="C3368" s="162">
        <f>IF(B3368&lt;(MAX(USER_INPUT!$J$14:$J$2000)),FINTERP(USER_INPUT!$J$14:$J$2000,USER_INPUT!$K$14:$K$2000,HYDROGRAPH!B3368),0)</f>
        <v>0</v>
      </c>
      <c r="D3368" s="132">
        <f t="shared" si="210"/>
        <v>0</v>
      </c>
      <c r="E3368" s="162">
        <f t="shared" si="212"/>
        <v>0</v>
      </c>
      <c r="F3368" s="162">
        <f t="shared" si="213"/>
        <v>0</v>
      </c>
      <c r="G3368" s="162">
        <f>FINTERP(REFERENCE!$W$17:$W$67,REFERENCE!$V$17:$V$67,HYDROGRAPH!F3368)</f>
        <v>0</v>
      </c>
      <c r="H3368" s="132">
        <f>(F3368-G3368)/2*REFERENCE!$P$19</f>
        <v>0</v>
      </c>
      <c r="I3368">
        <f>(FINTERP('STAGE-STORAGE'!$D$4:$D$54,'STAGE-STORAGE'!$A$4:$A$54,H3368))</f>
        <v>0</v>
      </c>
    </row>
    <row r="3369" spans="1:9" x14ac:dyDescent="0.25">
      <c r="A3369">
        <v>3366</v>
      </c>
      <c r="B3369" s="132">
        <f t="shared" si="211"/>
        <v>560.83333333333326</v>
      </c>
      <c r="C3369" s="162">
        <f>IF(B3369&lt;(MAX(USER_INPUT!$J$14:$J$2000)),FINTERP(USER_INPUT!$J$14:$J$2000,USER_INPUT!$K$14:$K$2000,HYDROGRAPH!B3369),0)</f>
        <v>0</v>
      </c>
      <c r="D3369" s="132">
        <f t="shared" si="210"/>
        <v>0</v>
      </c>
      <c r="E3369" s="162">
        <f t="shared" si="212"/>
        <v>0</v>
      </c>
      <c r="F3369" s="162">
        <f t="shared" si="213"/>
        <v>0</v>
      </c>
      <c r="G3369" s="162">
        <f>FINTERP(REFERENCE!$W$17:$W$67,REFERENCE!$V$17:$V$67,HYDROGRAPH!F3369)</f>
        <v>0</v>
      </c>
      <c r="H3369" s="132">
        <f>(F3369-G3369)/2*REFERENCE!$P$19</f>
        <v>0</v>
      </c>
      <c r="I3369">
        <f>(FINTERP('STAGE-STORAGE'!$D$4:$D$54,'STAGE-STORAGE'!$A$4:$A$54,H3369))</f>
        <v>0</v>
      </c>
    </row>
    <row r="3370" spans="1:9" x14ac:dyDescent="0.25">
      <c r="A3370">
        <v>3367</v>
      </c>
      <c r="B3370" s="132">
        <f t="shared" si="211"/>
        <v>561</v>
      </c>
      <c r="C3370" s="162">
        <f>IF(B3370&lt;(MAX(USER_INPUT!$J$14:$J$2000)),FINTERP(USER_INPUT!$J$14:$J$2000,USER_INPUT!$K$14:$K$2000,HYDROGRAPH!B3370),0)</f>
        <v>0</v>
      </c>
      <c r="D3370" s="132">
        <f t="shared" si="210"/>
        <v>0</v>
      </c>
      <c r="E3370" s="162">
        <f t="shared" si="212"/>
        <v>0</v>
      </c>
      <c r="F3370" s="162">
        <f t="shared" si="213"/>
        <v>0</v>
      </c>
      <c r="G3370" s="162">
        <f>FINTERP(REFERENCE!$W$17:$W$67,REFERENCE!$V$17:$V$67,HYDROGRAPH!F3370)</f>
        <v>0</v>
      </c>
      <c r="H3370" s="132">
        <f>(F3370-G3370)/2*REFERENCE!$P$19</f>
        <v>0</v>
      </c>
      <c r="I3370">
        <f>(FINTERP('STAGE-STORAGE'!$D$4:$D$54,'STAGE-STORAGE'!$A$4:$A$54,H3370))</f>
        <v>0</v>
      </c>
    </row>
    <row r="3371" spans="1:9" x14ac:dyDescent="0.25">
      <c r="A3371">
        <v>3368</v>
      </c>
      <c r="B3371" s="132">
        <f t="shared" si="211"/>
        <v>561.16666666666663</v>
      </c>
      <c r="C3371" s="162">
        <f>IF(B3371&lt;(MAX(USER_INPUT!$J$14:$J$2000)),FINTERP(USER_INPUT!$J$14:$J$2000,USER_INPUT!$K$14:$K$2000,HYDROGRAPH!B3371),0)</f>
        <v>0</v>
      </c>
      <c r="D3371" s="132">
        <f t="shared" si="210"/>
        <v>0</v>
      </c>
      <c r="E3371" s="162">
        <f t="shared" si="212"/>
        <v>0</v>
      </c>
      <c r="F3371" s="162">
        <f t="shared" si="213"/>
        <v>0</v>
      </c>
      <c r="G3371" s="162">
        <f>FINTERP(REFERENCE!$W$17:$W$67,REFERENCE!$V$17:$V$67,HYDROGRAPH!F3371)</f>
        <v>0</v>
      </c>
      <c r="H3371" s="132">
        <f>(F3371-G3371)/2*REFERENCE!$P$19</f>
        <v>0</v>
      </c>
      <c r="I3371">
        <f>(FINTERP('STAGE-STORAGE'!$D$4:$D$54,'STAGE-STORAGE'!$A$4:$A$54,H3371))</f>
        <v>0</v>
      </c>
    </row>
    <row r="3372" spans="1:9" x14ac:dyDescent="0.25">
      <c r="A3372">
        <v>3369</v>
      </c>
      <c r="B3372" s="132">
        <f t="shared" si="211"/>
        <v>561.33333333333326</v>
      </c>
      <c r="C3372" s="162">
        <f>IF(B3372&lt;(MAX(USER_INPUT!$J$14:$J$2000)),FINTERP(USER_INPUT!$J$14:$J$2000,USER_INPUT!$K$14:$K$2000,HYDROGRAPH!B3372),0)</f>
        <v>0</v>
      </c>
      <c r="D3372" s="132">
        <f t="shared" si="210"/>
        <v>0</v>
      </c>
      <c r="E3372" s="162">
        <f t="shared" si="212"/>
        <v>0</v>
      </c>
      <c r="F3372" s="162">
        <f t="shared" si="213"/>
        <v>0</v>
      </c>
      <c r="G3372" s="162">
        <f>FINTERP(REFERENCE!$W$17:$W$67,REFERENCE!$V$17:$V$67,HYDROGRAPH!F3372)</f>
        <v>0</v>
      </c>
      <c r="H3372" s="132">
        <f>(F3372-G3372)/2*REFERENCE!$P$19</f>
        <v>0</v>
      </c>
      <c r="I3372">
        <f>(FINTERP('STAGE-STORAGE'!$D$4:$D$54,'STAGE-STORAGE'!$A$4:$A$54,H3372))</f>
        <v>0</v>
      </c>
    </row>
    <row r="3373" spans="1:9" x14ac:dyDescent="0.25">
      <c r="A3373">
        <v>3370</v>
      </c>
      <c r="B3373" s="132">
        <f t="shared" si="211"/>
        <v>561.5</v>
      </c>
      <c r="C3373" s="162">
        <f>IF(B3373&lt;(MAX(USER_INPUT!$J$14:$J$2000)),FINTERP(USER_INPUT!$J$14:$J$2000,USER_INPUT!$K$14:$K$2000,HYDROGRAPH!B3373),0)</f>
        <v>0</v>
      </c>
      <c r="D3373" s="132">
        <f t="shared" si="210"/>
        <v>0</v>
      </c>
      <c r="E3373" s="162">
        <f t="shared" si="212"/>
        <v>0</v>
      </c>
      <c r="F3373" s="162">
        <f t="shared" si="213"/>
        <v>0</v>
      </c>
      <c r="G3373" s="162">
        <f>FINTERP(REFERENCE!$W$17:$W$67,REFERENCE!$V$17:$V$67,HYDROGRAPH!F3373)</f>
        <v>0</v>
      </c>
      <c r="H3373" s="132">
        <f>(F3373-G3373)/2*REFERENCE!$P$19</f>
        <v>0</v>
      </c>
      <c r="I3373">
        <f>(FINTERP('STAGE-STORAGE'!$D$4:$D$54,'STAGE-STORAGE'!$A$4:$A$54,H3373))</f>
        <v>0</v>
      </c>
    </row>
    <row r="3374" spans="1:9" x14ac:dyDescent="0.25">
      <c r="A3374">
        <v>3371</v>
      </c>
      <c r="B3374" s="132">
        <f t="shared" si="211"/>
        <v>561.66666666666663</v>
      </c>
      <c r="C3374" s="162">
        <f>IF(B3374&lt;(MAX(USER_INPUT!$J$14:$J$2000)),FINTERP(USER_INPUT!$J$14:$J$2000,USER_INPUT!$K$14:$K$2000,HYDROGRAPH!B3374),0)</f>
        <v>0</v>
      </c>
      <c r="D3374" s="132">
        <f t="shared" si="210"/>
        <v>0</v>
      </c>
      <c r="E3374" s="162">
        <f t="shared" si="212"/>
        <v>0</v>
      </c>
      <c r="F3374" s="162">
        <f t="shared" si="213"/>
        <v>0</v>
      </c>
      <c r="G3374" s="162">
        <f>FINTERP(REFERENCE!$W$17:$W$67,REFERENCE!$V$17:$V$67,HYDROGRAPH!F3374)</f>
        <v>0</v>
      </c>
      <c r="H3374" s="132">
        <f>(F3374-G3374)/2*REFERENCE!$P$19</f>
        <v>0</v>
      </c>
      <c r="I3374">
        <f>(FINTERP('STAGE-STORAGE'!$D$4:$D$54,'STAGE-STORAGE'!$A$4:$A$54,H3374))</f>
        <v>0</v>
      </c>
    </row>
    <row r="3375" spans="1:9" x14ac:dyDescent="0.25">
      <c r="A3375">
        <v>3372</v>
      </c>
      <c r="B3375" s="132">
        <f t="shared" si="211"/>
        <v>561.83333333333326</v>
      </c>
      <c r="C3375" s="162">
        <f>IF(B3375&lt;(MAX(USER_INPUT!$J$14:$J$2000)),FINTERP(USER_INPUT!$J$14:$J$2000,USER_INPUT!$K$14:$K$2000,HYDROGRAPH!B3375),0)</f>
        <v>0</v>
      </c>
      <c r="D3375" s="132">
        <f t="shared" si="210"/>
        <v>0</v>
      </c>
      <c r="E3375" s="162">
        <f t="shared" si="212"/>
        <v>0</v>
      </c>
      <c r="F3375" s="162">
        <f t="shared" si="213"/>
        <v>0</v>
      </c>
      <c r="G3375" s="162">
        <f>FINTERP(REFERENCE!$W$17:$W$67,REFERENCE!$V$17:$V$67,HYDROGRAPH!F3375)</f>
        <v>0</v>
      </c>
      <c r="H3375" s="132">
        <f>(F3375-G3375)/2*REFERENCE!$P$19</f>
        <v>0</v>
      </c>
      <c r="I3375">
        <f>(FINTERP('STAGE-STORAGE'!$D$4:$D$54,'STAGE-STORAGE'!$A$4:$A$54,H3375))</f>
        <v>0</v>
      </c>
    </row>
    <row r="3376" spans="1:9" x14ac:dyDescent="0.25">
      <c r="A3376">
        <v>3373</v>
      </c>
      <c r="B3376" s="132">
        <f t="shared" si="211"/>
        <v>562</v>
      </c>
      <c r="C3376" s="162">
        <f>IF(B3376&lt;(MAX(USER_INPUT!$J$14:$J$2000)),FINTERP(USER_INPUT!$J$14:$J$2000,USER_INPUT!$K$14:$K$2000,HYDROGRAPH!B3376),0)</f>
        <v>0</v>
      </c>
      <c r="D3376" s="132">
        <f t="shared" si="210"/>
        <v>0</v>
      </c>
      <c r="E3376" s="162">
        <f t="shared" si="212"/>
        <v>0</v>
      </c>
      <c r="F3376" s="162">
        <f t="shared" si="213"/>
        <v>0</v>
      </c>
      <c r="G3376" s="162">
        <f>FINTERP(REFERENCE!$W$17:$W$67,REFERENCE!$V$17:$V$67,HYDROGRAPH!F3376)</f>
        <v>0</v>
      </c>
      <c r="H3376" s="132">
        <f>(F3376-G3376)/2*REFERENCE!$P$19</f>
        <v>0</v>
      </c>
      <c r="I3376">
        <f>(FINTERP('STAGE-STORAGE'!$D$4:$D$54,'STAGE-STORAGE'!$A$4:$A$54,H3376))</f>
        <v>0</v>
      </c>
    </row>
    <row r="3377" spans="1:9" x14ac:dyDescent="0.25">
      <c r="A3377">
        <v>3374</v>
      </c>
      <c r="B3377" s="132">
        <f t="shared" si="211"/>
        <v>562.16666666666663</v>
      </c>
      <c r="C3377" s="162">
        <f>IF(B3377&lt;(MAX(USER_INPUT!$J$14:$J$2000)),FINTERP(USER_INPUT!$J$14:$J$2000,USER_INPUT!$K$14:$K$2000,HYDROGRAPH!B3377),0)</f>
        <v>0</v>
      </c>
      <c r="D3377" s="132">
        <f t="shared" si="210"/>
        <v>0</v>
      </c>
      <c r="E3377" s="162">
        <f t="shared" si="212"/>
        <v>0</v>
      </c>
      <c r="F3377" s="162">
        <f t="shared" si="213"/>
        <v>0</v>
      </c>
      <c r="G3377" s="162">
        <f>FINTERP(REFERENCE!$W$17:$W$67,REFERENCE!$V$17:$V$67,HYDROGRAPH!F3377)</f>
        <v>0</v>
      </c>
      <c r="H3377" s="132">
        <f>(F3377-G3377)/2*REFERENCE!$P$19</f>
        <v>0</v>
      </c>
      <c r="I3377">
        <f>(FINTERP('STAGE-STORAGE'!$D$4:$D$54,'STAGE-STORAGE'!$A$4:$A$54,H3377))</f>
        <v>0</v>
      </c>
    </row>
    <row r="3378" spans="1:9" x14ac:dyDescent="0.25">
      <c r="A3378">
        <v>3375</v>
      </c>
      <c r="B3378" s="132">
        <f t="shared" si="211"/>
        <v>562.33333333333326</v>
      </c>
      <c r="C3378" s="162">
        <f>IF(B3378&lt;(MAX(USER_INPUT!$J$14:$J$2000)),FINTERP(USER_INPUT!$J$14:$J$2000,USER_INPUT!$K$14:$K$2000,HYDROGRAPH!B3378),0)</f>
        <v>0</v>
      </c>
      <c r="D3378" s="132">
        <f t="shared" si="210"/>
        <v>0</v>
      </c>
      <c r="E3378" s="162">
        <f t="shared" si="212"/>
        <v>0</v>
      </c>
      <c r="F3378" s="162">
        <f t="shared" si="213"/>
        <v>0</v>
      </c>
      <c r="G3378" s="162">
        <f>FINTERP(REFERENCE!$W$17:$W$67,REFERENCE!$V$17:$V$67,HYDROGRAPH!F3378)</f>
        <v>0</v>
      </c>
      <c r="H3378" s="132">
        <f>(F3378-G3378)/2*REFERENCE!$P$19</f>
        <v>0</v>
      </c>
      <c r="I3378">
        <f>(FINTERP('STAGE-STORAGE'!$D$4:$D$54,'STAGE-STORAGE'!$A$4:$A$54,H3378))</f>
        <v>0</v>
      </c>
    </row>
    <row r="3379" spans="1:9" x14ac:dyDescent="0.25">
      <c r="A3379">
        <v>3376</v>
      </c>
      <c r="B3379" s="132">
        <f t="shared" si="211"/>
        <v>562.5</v>
      </c>
      <c r="C3379" s="162">
        <f>IF(B3379&lt;(MAX(USER_INPUT!$J$14:$J$2000)),FINTERP(USER_INPUT!$J$14:$J$2000,USER_INPUT!$K$14:$K$2000,HYDROGRAPH!B3379),0)</f>
        <v>0</v>
      </c>
      <c r="D3379" s="132">
        <f t="shared" si="210"/>
        <v>0</v>
      </c>
      <c r="E3379" s="162">
        <f t="shared" si="212"/>
        <v>0</v>
      </c>
      <c r="F3379" s="162">
        <f t="shared" si="213"/>
        <v>0</v>
      </c>
      <c r="G3379" s="162">
        <f>FINTERP(REFERENCE!$W$17:$W$67,REFERENCE!$V$17:$V$67,HYDROGRAPH!F3379)</f>
        <v>0</v>
      </c>
      <c r="H3379" s="132">
        <f>(F3379-G3379)/2*REFERENCE!$P$19</f>
        <v>0</v>
      </c>
      <c r="I3379">
        <f>(FINTERP('STAGE-STORAGE'!$D$4:$D$54,'STAGE-STORAGE'!$A$4:$A$54,H3379))</f>
        <v>0</v>
      </c>
    </row>
    <row r="3380" spans="1:9" x14ac:dyDescent="0.25">
      <c r="A3380">
        <v>3377</v>
      </c>
      <c r="B3380" s="132">
        <f t="shared" si="211"/>
        <v>562.66666666666663</v>
      </c>
      <c r="C3380" s="162">
        <f>IF(B3380&lt;(MAX(USER_INPUT!$J$14:$J$2000)),FINTERP(USER_INPUT!$J$14:$J$2000,USER_INPUT!$K$14:$K$2000,HYDROGRAPH!B3380),0)</f>
        <v>0</v>
      </c>
      <c r="D3380" s="132">
        <f t="shared" si="210"/>
        <v>0</v>
      </c>
      <c r="E3380" s="162">
        <f t="shared" si="212"/>
        <v>0</v>
      </c>
      <c r="F3380" s="162">
        <f t="shared" si="213"/>
        <v>0</v>
      </c>
      <c r="G3380" s="162">
        <f>FINTERP(REFERENCE!$W$17:$W$67,REFERENCE!$V$17:$V$67,HYDROGRAPH!F3380)</f>
        <v>0</v>
      </c>
      <c r="H3380" s="132">
        <f>(F3380-G3380)/2*REFERENCE!$P$19</f>
        <v>0</v>
      </c>
      <c r="I3380">
        <f>(FINTERP('STAGE-STORAGE'!$D$4:$D$54,'STAGE-STORAGE'!$A$4:$A$54,H3380))</f>
        <v>0</v>
      </c>
    </row>
    <row r="3381" spans="1:9" x14ac:dyDescent="0.25">
      <c r="A3381">
        <v>3378</v>
      </c>
      <c r="B3381" s="132">
        <f t="shared" si="211"/>
        <v>562.83333333333326</v>
      </c>
      <c r="C3381" s="162">
        <f>IF(B3381&lt;(MAX(USER_INPUT!$J$14:$J$2000)),FINTERP(USER_INPUT!$J$14:$J$2000,USER_INPUT!$K$14:$K$2000,HYDROGRAPH!B3381),0)</f>
        <v>0</v>
      </c>
      <c r="D3381" s="132">
        <f t="shared" si="210"/>
        <v>0</v>
      </c>
      <c r="E3381" s="162">
        <f t="shared" si="212"/>
        <v>0</v>
      </c>
      <c r="F3381" s="162">
        <f t="shared" si="213"/>
        <v>0</v>
      </c>
      <c r="G3381" s="162">
        <f>FINTERP(REFERENCE!$W$17:$W$67,REFERENCE!$V$17:$V$67,HYDROGRAPH!F3381)</f>
        <v>0</v>
      </c>
      <c r="H3381" s="132">
        <f>(F3381-G3381)/2*REFERENCE!$P$19</f>
        <v>0</v>
      </c>
      <c r="I3381">
        <f>(FINTERP('STAGE-STORAGE'!$D$4:$D$54,'STAGE-STORAGE'!$A$4:$A$54,H3381))</f>
        <v>0</v>
      </c>
    </row>
    <row r="3382" spans="1:9" x14ac:dyDescent="0.25">
      <c r="A3382">
        <v>3379</v>
      </c>
      <c r="B3382" s="132">
        <f t="shared" si="211"/>
        <v>563</v>
      </c>
      <c r="C3382" s="162">
        <f>IF(B3382&lt;(MAX(USER_INPUT!$J$14:$J$2000)),FINTERP(USER_INPUT!$J$14:$J$2000,USER_INPUT!$K$14:$K$2000,HYDROGRAPH!B3382),0)</f>
        <v>0</v>
      </c>
      <c r="D3382" s="132">
        <f t="shared" si="210"/>
        <v>0</v>
      </c>
      <c r="E3382" s="162">
        <f t="shared" si="212"/>
        <v>0</v>
      </c>
      <c r="F3382" s="162">
        <f t="shared" si="213"/>
        <v>0</v>
      </c>
      <c r="G3382" s="162">
        <f>FINTERP(REFERENCE!$W$17:$W$67,REFERENCE!$V$17:$V$67,HYDROGRAPH!F3382)</f>
        <v>0</v>
      </c>
      <c r="H3382" s="132">
        <f>(F3382-G3382)/2*REFERENCE!$P$19</f>
        <v>0</v>
      </c>
      <c r="I3382">
        <f>(FINTERP('STAGE-STORAGE'!$D$4:$D$54,'STAGE-STORAGE'!$A$4:$A$54,H3382))</f>
        <v>0</v>
      </c>
    </row>
    <row r="3383" spans="1:9" x14ac:dyDescent="0.25">
      <c r="A3383">
        <v>3380</v>
      </c>
      <c r="B3383" s="132">
        <f t="shared" si="211"/>
        <v>563.16666666666663</v>
      </c>
      <c r="C3383" s="162">
        <f>IF(B3383&lt;(MAX(USER_INPUT!$J$14:$J$2000)),FINTERP(USER_INPUT!$J$14:$J$2000,USER_INPUT!$K$14:$K$2000,HYDROGRAPH!B3383),0)</f>
        <v>0</v>
      </c>
      <c r="D3383" s="132">
        <f t="shared" si="210"/>
        <v>0</v>
      </c>
      <c r="E3383" s="162">
        <f t="shared" si="212"/>
        <v>0</v>
      </c>
      <c r="F3383" s="162">
        <f t="shared" si="213"/>
        <v>0</v>
      </c>
      <c r="G3383" s="162">
        <f>FINTERP(REFERENCE!$W$17:$W$67,REFERENCE!$V$17:$V$67,HYDROGRAPH!F3383)</f>
        <v>0</v>
      </c>
      <c r="H3383" s="132">
        <f>(F3383-G3383)/2*REFERENCE!$P$19</f>
        <v>0</v>
      </c>
      <c r="I3383">
        <f>(FINTERP('STAGE-STORAGE'!$D$4:$D$54,'STAGE-STORAGE'!$A$4:$A$54,H3383))</f>
        <v>0</v>
      </c>
    </row>
    <row r="3384" spans="1:9" x14ac:dyDescent="0.25">
      <c r="A3384">
        <v>3381</v>
      </c>
      <c r="B3384" s="132">
        <f t="shared" si="211"/>
        <v>563.33333333333326</v>
      </c>
      <c r="C3384" s="162">
        <f>IF(B3384&lt;(MAX(USER_INPUT!$J$14:$J$2000)),FINTERP(USER_INPUT!$J$14:$J$2000,USER_INPUT!$K$14:$K$2000,HYDROGRAPH!B3384),0)</f>
        <v>0</v>
      </c>
      <c r="D3384" s="132">
        <f t="shared" si="210"/>
        <v>0</v>
      </c>
      <c r="E3384" s="162">
        <f t="shared" si="212"/>
        <v>0</v>
      </c>
      <c r="F3384" s="162">
        <f t="shared" si="213"/>
        <v>0</v>
      </c>
      <c r="G3384" s="162">
        <f>FINTERP(REFERENCE!$W$17:$W$67,REFERENCE!$V$17:$V$67,HYDROGRAPH!F3384)</f>
        <v>0</v>
      </c>
      <c r="H3384" s="132">
        <f>(F3384-G3384)/2*REFERENCE!$P$19</f>
        <v>0</v>
      </c>
      <c r="I3384">
        <f>(FINTERP('STAGE-STORAGE'!$D$4:$D$54,'STAGE-STORAGE'!$A$4:$A$54,H3384))</f>
        <v>0</v>
      </c>
    </row>
    <row r="3385" spans="1:9" x14ac:dyDescent="0.25">
      <c r="A3385">
        <v>3382</v>
      </c>
      <c r="B3385" s="132">
        <f t="shared" si="211"/>
        <v>563.5</v>
      </c>
      <c r="C3385" s="162">
        <f>IF(B3385&lt;(MAX(USER_INPUT!$J$14:$J$2000)),FINTERP(USER_INPUT!$J$14:$J$2000,USER_INPUT!$K$14:$K$2000,HYDROGRAPH!B3385),0)</f>
        <v>0</v>
      </c>
      <c r="D3385" s="132">
        <f t="shared" si="210"/>
        <v>0</v>
      </c>
      <c r="E3385" s="162">
        <f t="shared" si="212"/>
        <v>0</v>
      </c>
      <c r="F3385" s="162">
        <f t="shared" si="213"/>
        <v>0</v>
      </c>
      <c r="G3385" s="162">
        <f>FINTERP(REFERENCE!$W$17:$W$67,REFERENCE!$V$17:$V$67,HYDROGRAPH!F3385)</f>
        <v>0</v>
      </c>
      <c r="H3385" s="132">
        <f>(F3385-G3385)/2*REFERENCE!$P$19</f>
        <v>0</v>
      </c>
      <c r="I3385">
        <f>(FINTERP('STAGE-STORAGE'!$D$4:$D$54,'STAGE-STORAGE'!$A$4:$A$54,H3385))</f>
        <v>0</v>
      </c>
    </row>
    <row r="3386" spans="1:9" x14ac:dyDescent="0.25">
      <c r="A3386">
        <v>3383</v>
      </c>
      <c r="B3386" s="132">
        <f t="shared" si="211"/>
        <v>563.66666666666663</v>
      </c>
      <c r="C3386" s="162">
        <f>IF(B3386&lt;(MAX(USER_INPUT!$J$14:$J$2000)),FINTERP(USER_INPUT!$J$14:$J$2000,USER_INPUT!$K$14:$K$2000,HYDROGRAPH!B3386),0)</f>
        <v>0</v>
      </c>
      <c r="D3386" s="132">
        <f t="shared" si="210"/>
        <v>0</v>
      </c>
      <c r="E3386" s="162">
        <f t="shared" si="212"/>
        <v>0</v>
      </c>
      <c r="F3386" s="162">
        <f t="shared" si="213"/>
        <v>0</v>
      </c>
      <c r="G3386" s="162">
        <f>FINTERP(REFERENCE!$W$17:$W$67,REFERENCE!$V$17:$V$67,HYDROGRAPH!F3386)</f>
        <v>0</v>
      </c>
      <c r="H3386" s="132">
        <f>(F3386-G3386)/2*REFERENCE!$P$19</f>
        <v>0</v>
      </c>
      <c r="I3386">
        <f>(FINTERP('STAGE-STORAGE'!$D$4:$D$54,'STAGE-STORAGE'!$A$4:$A$54,H3386))</f>
        <v>0</v>
      </c>
    </row>
    <row r="3387" spans="1:9" x14ac:dyDescent="0.25">
      <c r="A3387">
        <v>3384</v>
      </c>
      <c r="B3387" s="132">
        <f t="shared" si="211"/>
        <v>563.83333333333326</v>
      </c>
      <c r="C3387" s="162">
        <f>IF(B3387&lt;(MAX(USER_INPUT!$J$14:$J$2000)),FINTERP(USER_INPUT!$J$14:$J$2000,USER_INPUT!$K$14:$K$2000,HYDROGRAPH!B3387),0)</f>
        <v>0</v>
      </c>
      <c r="D3387" s="132">
        <f t="shared" si="210"/>
        <v>0</v>
      </c>
      <c r="E3387" s="162">
        <f t="shared" si="212"/>
        <v>0</v>
      </c>
      <c r="F3387" s="162">
        <f t="shared" si="213"/>
        <v>0</v>
      </c>
      <c r="G3387" s="162">
        <f>FINTERP(REFERENCE!$W$17:$W$67,REFERENCE!$V$17:$V$67,HYDROGRAPH!F3387)</f>
        <v>0</v>
      </c>
      <c r="H3387" s="132">
        <f>(F3387-G3387)/2*REFERENCE!$P$19</f>
        <v>0</v>
      </c>
      <c r="I3387">
        <f>(FINTERP('STAGE-STORAGE'!$D$4:$D$54,'STAGE-STORAGE'!$A$4:$A$54,H3387))</f>
        <v>0</v>
      </c>
    </row>
    <row r="3388" spans="1:9" x14ac:dyDescent="0.25">
      <c r="A3388">
        <v>3385</v>
      </c>
      <c r="B3388" s="132">
        <f t="shared" si="211"/>
        <v>564</v>
      </c>
      <c r="C3388" s="162">
        <f>IF(B3388&lt;(MAX(USER_INPUT!$J$14:$J$2000)),FINTERP(USER_INPUT!$J$14:$J$2000,USER_INPUT!$K$14:$K$2000,HYDROGRAPH!B3388),0)</f>
        <v>0</v>
      </c>
      <c r="D3388" s="132">
        <f t="shared" si="210"/>
        <v>0</v>
      </c>
      <c r="E3388" s="162">
        <f t="shared" si="212"/>
        <v>0</v>
      </c>
      <c r="F3388" s="162">
        <f t="shared" si="213"/>
        <v>0</v>
      </c>
      <c r="G3388" s="162">
        <f>FINTERP(REFERENCE!$W$17:$W$67,REFERENCE!$V$17:$V$67,HYDROGRAPH!F3388)</f>
        <v>0</v>
      </c>
      <c r="H3388" s="132">
        <f>(F3388-G3388)/2*REFERENCE!$P$19</f>
        <v>0</v>
      </c>
      <c r="I3388">
        <f>(FINTERP('STAGE-STORAGE'!$D$4:$D$54,'STAGE-STORAGE'!$A$4:$A$54,H3388))</f>
        <v>0</v>
      </c>
    </row>
    <row r="3389" spans="1:9" x14ac:dyDescent="0.25">
      <c r="A3389">
        <v>3386</v>
      </c>
      <c r="B3389" s="132">
        <f t="shared" si="211"/>
        <v>564.16666666666663</v>
      </c>
      <c r="C3389" s="162">
        <f>IF(B3389&lt;(MAX(USER_INPUT!$J$14:$J$2000)),FINTERP(USER_INPUT!$J$14:$J$2000,USER_INPUT!$K$14:$K$2000,HYDROGRAPH!B3389),0)</f>
        <v>0</v>
      </c>
      <c r="D3389" s="132">
        <f t="shared" si="210"/>
        <v>0</v>
      </c>
      <c r="E3389" s="162">
        <f t="shared" si="212"/>
        <v>0</v>
      </c>
      <c r="F3389" s="162">
        <f t="shared" si="213"/>
        <v>0</v>
      </c>
      <c r="G3389" s="162">
        <f>FINTERP(REFERENCE!$W$17:$W$67,REFERENCE!$V$17:$V$67,HYDROGRAPH!F3389)</f>
        <v>0</v>
      </c>
      <c r="H3389" s="132">
        <f>(F3389-G3389)/2*REFERENCE!$P$19</f>
        <v>0</v>
      </c>
      <c r="I3389">
        <f>(FINTERP('STAGE-STORAGE'!$D$4:$D$54,'STAGE-STORAGE'!$A$4:$A$54,H3389))</f>
        <v>0</v>
      </c>
    </row>
    <row r="3390" spans="1:9" x14ac:dyDescent="0.25">
      <c r="A3390">
        <v>3387</v>
      </c>
      <c r="B3390" s="132">
        <f t="shared" si="211"/>
        <v>564.33333333333326</v>
      </c>
      <c r="C3390" s="162">
        <f>IF(B3390&lt;(MAX(USER_INPUT!$J$14:$J$2000)),FINTERP(USER_INPUT!$J$14:$J$2000,USER_INPUT!$K$14:$K$2000,HYDROGRAPH!B3390),0)</f>
        <v>0</v>
      </c>
      <c r="D3390" s="132">
        <f t="shared" si="210"/>
        <v>0</v>
      </c>
      <c r="E3390" s="162">
        <f t="shared" si="212"/>
        <v>0</v>
      </c>
      <c r="F3390" s="162">
        <f t="shared" si="213"/>
        <v>0</v>
      </c>
      <c r="G3390" s="162">
        <f>FINTERP(REFERENCE!$W$17:$W$67,REFERENCE!$V$17:$V$67,HYDROGRAPH!F3390)</f>
        <v>0</v>
      </c>
      <c r="H3390" s="132">
        <f>(F3390-G3390)/2*REFERENCE!$P$19</f>
        <v>0</v>
      </c>
      <c r="I3390">
        <f>(FINTERP('STAGE-STORAGE'!$D$4:$D$54,'STAGE-STORAGE'!$A$4:$A$54,H3390))</f>
        <v>0</v>
      </c>
    </row>
    <row r="3391" spans="1:9" x14ac:dyDescent="0.25">
      <c r="A3391">
        <v>3388</v>
      </c>
      <c r="B3391" s="132">
        <f t="shared" si="211"/>
        <v>564.5</v>
      </c>
      <c r="C3391" s="162">
        <f>IF(B3391&lt;(MAX(USER_INPUT!$J$14:$J$2000)),FINTERP(USER_INPUT!$J$14:$J$2000,USER_INPUT!$K$14:$K$2000,HYDROGRAPH!B3391),0)</f>
        <v>0</v>
      </c>
      <c r="D3391" s="132">
        <f t="shared" si="210"/>
        <v>0</v>
      </c>
      <c r="E3391" s="162">
        <f t="shared" si="212"/>
        <v>0</v>
      </c>
      <c r="F3391" s="162">
        <f t="shared" si="213"/>
        <v>0</v>
      </c>
      <c r="G3391" s="162">
        <f>FINTERP(REFERENCE!$W$17:$W$67,REFERENCE!$V$17:$V$67,HYDROGRAPH!F3391)</f>
        <v>0</v>
      </c>
      <c r="H3391" s="132">
        <f>(F3391-G3391)/2*REFERENCE!$P$19</f>
        <v>0</v>
      </c>
      <c r="I3391">
        <f>(FINTERP('STAGE-STORAGE'!$D$4:$D$54,'STAGE-STORAGE'!$A$4:$A$54,H3391))</f>
        <v>0</v>
      </c>
    </row>
    <row r="3392" spans="1:9" x14ac:dyDescent="0.25">
      <c r="A3392">
        <v>3389</v>
      </c>
      <c r="B3392" s="132">
        <f t="shared" si="211"/>
        <v>564.66666666666663</v>
      </c>
      <c r="C3392" s="162">
        <f>IF(B3392&lt;(MAX(USER_INPUT!$J$14:$J$2000)),FINTERP(USER_INPUT!$J$14:$J$2000,USER_INPUT!$K$14:$K$2000,HYDROGRAPH!B3392),0)</f>
        <v>0</v>
      </c>
      <c r="D3392" s="132">
        <f t="shared" si="210"/>
        <v>0</v>
      </c>
      <c r="E3392" s="162">
        <f t="shared" si="212"/>
        <v>0</v>
      </c>
      <c r="F3392" s="162">
        <f t="shared" si="213"/>
        <v>0</v>
      </c>
      <c r="G3392" s="162">
        <f>FINTERP(REFERENCE!$W$17:$W$67,REFERENCE!$V$17:$V$67,HYDROGRAPH!F3392)</f>
        <v>0</v>
      </c>
      <c r="H3392" s="132">
        <f>(F3392-G3392)/2*REFERENCE!$P$19</f>
        <v>0</v>
      </c>
      <c r="I3392">
        <f>(FINTERP('STAGE-STORAGE'!$D$4:$D$54,'STAGE-STORAGE'!$A$4:$A$54,H3392))</f>
        <v>0</v>
      </c>
    </row>
    <row r="3393" spans="1:9" x14ac:dyDescent="0.25">
      <c r="A3393">
        <v>3390</v>
      </c>
      <c r="B3393" s="132">
        <f t="shared" si="211"/>
        <v>564.83333333333326</v>
      </c>
      <c r="C3393" s="162">
        <f>IF(B3393&lt;(MAX(USER_INPUT!$J$14:$J$2000)),FINTERP(USER_INPUT!$J$14:$J$2000,USER_INPUT!$K$14:$K$2000,HYDROGRAPH!B3393),0)</f>
        <v>0</v>
      </c>
      <c r="D3393" s="132">
        <f t="shared" si="210"/>
        <v>0</v>
      </c>
      <c r="E3393" s="162">
        <f t="shared" si="212"/>
        <v>0</v>
      </c>
      <c r="F3393" s="162">
        <f t="shared" si="213"/>
        <v>0</v>
      </c>
      <c r="G3393" s="162">
        <f>FINTERP(REFERENCE!$W$17:$W$67,REFERENCE!$V$17:$V$67,HYDROGRAPH!F3393)</f>
        <v>0</v>
      </c>
      <c r="H3393" s="132">
        <f>(F3393-G3393)/2*REFERENCE!$P$19</f>
        <v>0</v>
      </c>
      <c r="I3393">
        <f>(FINTERP('STAGE-STORAGE'!$D$4:$D$54,'STAGE-STORAGE'!$A$4:$A$54,H3393))</f>
        <v>0</v>
      </c>
    </row>
    <row r="3394" spans="1:9" x14ac:dyDescent="0.25">
      <c r="A3394">
        <v>3391</v>
      </c>
      <c r="B3394" s="132">
        <f t="shared" si="211"/>
        <v>565</v>
      </c>
      <c r="C3394" s="162">
        <f>IF(B3394&lt;(MAX(USER_INPUT!$J$14:$J$2000)),FINTERP(USER_INPUT!$J$14:$J$2000,USER_INPUT!$K$14:$K$2000,HYDROGRAPH!B3394),0)</f>
        <v>0</v>
      </c>
      <c r="D3394" s="132">
        <f t="shared" si="210"/>
        <v>0</v>
      </c>
      <c r="E3394" s="162">
        <f t="shared" si="212"/>
        <v>0</v>
      </c>
      <c r="F3394" s="162">
        <f t="shared" si="213"/>
        <v>0</v>
      </c>
      <c r="G3394" s="162">
        <f>FINTERP(REFERENCE!$W$17:$W$67,REFERENCE!$V$17:$V$67,HYDROGRAPH!F3394)</f>
        <v>0</v>
      </c>
      <c r="H3394" s="132">
        <f>(F3394-G3394)/2*REFERENCE!$P$19</f>
        <v>0</v>
      </c>
      <c r="I3394">
        <f>(FINTERP('STAGE-STORAGE'!$D$4:$D$54,'STAGE-STORAGE'!$A$4:$A$54,H3394))</f>
        <v>0</v>
      </c>
    </row>
    <row r="3395" spans="1:9" x14ac:dyDescent="0.25">
      <c r="A3395">
        <v>3392</v>
      </c>
      <c r="B3395" s="132">
        <f t="shared" si="211"/>
        <v>565.16666666666663</v>
      </c>
      <c r="C3395" s="162">
        <f>IF(B3395&lt;(MAX(USER_INPUT!$J$14:$J$2000)),FINTERP(USER_INPUT!$J$14:$J$2000,USER_INPUT!$K$14:$K$2000,HYDROGRAPH!B3395),0)</f>
        <v>0</v>
      </c>
      <c r="D3395" s="132">
        <f t="shared" si="210"/>
        <v>0</v>
      </c>
      <c r="E3395" s="162">
        <f t="shared" si="212"/>
        <v>0</v>
      </c>
      <c r="F3395" s="162">
        <f t="shared" si="213"/>
        <v>0</v>
      </c>
      <c r="G3395" s="162">
        <f>FINTERP(REFERENCE!$W$17:$W$67,REFERENCE!$V$17:$V$67,HYDROGRAPH!F3395)</f>
        <v>0</v>
      </c>
      <c r="H3395" s="132">
        <f>(F3395-G3395)/2*REFERENCE!$P$19</f>
        <v>0</v>
      </c>
      <c r="I3395">
        <f>(FINTERP('STAGE-STORAGE'!$D$4:$D$54,'STAGE-STORAGE'!$A$4:$A$54,H3395))</f>
        <v>0</v>
      </c>
    </row>
    <row r="3396" spans="1:9" x14ac:dyDescent="0.25">
      <c r="A3396">
        <v>3393</v>
      </c>
      <c r="B3396" s="132">
        <f t="shared" si="211"/>
        <v>565.33333333333326</v>
      </c>
      <c r="C3396" s="162">
        <f>IF(B3396&lt;(MAX(USER_INPUT!$J$14:$J$2000)),FINTERP(USER_INPUT!$J$14:$J$2000,USER_INPUT!$K$14:$K$2000,HYDROGRAPH!B3396),0)</f>
        <v>0</v>
      </c>
      <c r="D3396" s="132">
        <f t="shared" si="210"/>
        <v>0</v>
      </c>
      <c r="E3396" s="162">
        <f t="shared" si="212"/>
        <v>0</v>
      </c>
      <c r="F3396" s="162">
        <f t="shared" si="213"/>
        <v>0</v>
      </c>
      <c r="G3396" s="162">
        <f>FINTERP(REFERENCE!$W$17:$W$67,REFERENCE!$V$17:$V$67,HYDROGRAPH!F3396)</f>
        <v>0</v>
      </c>
      <c r="H3396" s="132">
        <f>(F3396-G3396)/2*REFERENCE!$P$19</f>
        <v>0</v>
      </c>
      <c r="I3396">
        <f>(FINTERP('STAGE-STORAGE'!$D$4:$D$54,'STAGE-STORAGE'!$A$4:$A$54,H3396))</f>
        <v>0</v>
      </c>
    </row>
    <row r="3397" spans="1:9" x14ac:dyDescent="0.25">
      <c r="A3397">
        <v>3394</v>
      </c>
      <c r="B3397" s="132">
        <f t="shared" si="211"/>
        <v>565.5</v>
      </c>
      <c r="C3397" s="162">
        <f>IF(B3397&lt;(MAX(USER_INPUT!$J$14:$J$2000)),FINTERP(USER_INPUT!$J$14:$J$2000,USER_INPUT!$K$14:$K$2000,HYDROGRAPH!B3397),0)</f>
        <v>0</v>
      </c>
      <c r="D3397" s="132">
        <f t="shared" ref="D3397:D3460" si="214">C3397+C3398</f>
        <v>0</v>
      </c>
      <c r="E3397" s="162">
        <f t="shared" si="212"/>
        <v>0</v>
      </c>
      <c r="F3397" s="162">
        <f t="shared" si="213"/>
        <v>0</v>
      </c>
      <c r="G3397" s="162">
        <f>FINTERP(REFERENCE!$W$17:$W$67,REFERENCE!$V$17:$V$67,HYDROGRAPH!F3397)</f>
        <v>0</v>
      </c>
      <c r="H3397" s="132">
        <f>(F3397-G3397)/2*REFERENCE!$P$19</f>
        <v>0</v>
      </c>
      <c r="I3397">
        <f>(FINTERP('STAGE-STORAGE'!$D$4:$D$54,'STAGE-STORAGE'!$A$4:$A$54,H3397))</f>
        <v>0</v>
      </c>
    </row>
    <row r="3398" spans="1:9" x14ac:dyDescent="0.25">
      <c r="A3398">
        <v>3395</v>
      </c>
      <c r="B3398" s="132">
        <f t="shared" si="211"/>
        <v>565.66666666666663</v>
      </c>
      <c r="C3398" s="162">
        <f>IF(B3398&lt;(MAX(USER_INPUT!$J$14:$J$2000)),FINTERP(USER_INPUT!$J$14:$J$2000,USER_INPUT!$K$14:$K$2000,HYDROGRAPH!B3398),0)</f>
        <v>0</v>
      </c>
      <c r="D3398" s="132">
        <f t="shared" si="214"/>
        <v>0</v>
      </c>
      <c r="E3398" s="162">
        <f t="shared" si="212"/>
        <v>0</v>
      </c>
      <c r="F3398" s="162">
        <f t="shared" si="213"/>
        <v>0</v>
      </c>
      <c r="G3398" s="162">
        <f>FINTERP(REFERENCE!$W$17:$W$67,REFERENCE!$V$17:$V$67,HYDROGRAPH!F3398)</f>
        <v>0</v>
      </c>
      <c r="H3398" s="132">
        <f>(F3398-G3398)/2*REFERENCE!$P$19</f>
        <v>0</v>
      </c>
      <c r="I3398">
        <f>(FINTERP('STAGE-STORAGE'!$D$4:$D$54,'STAGE-STORAGE'!$A$4:$A$54,H3398))</f>
        <v>0</v>
      </c>
    </row>
    <row r="3399" spans="1:9" x14ac:dyDescent="0.25">
      <c r="A3399">
        <v>3396</v>
      </c>
      <c r="B3399" s="132">
        <f t="shared" ref="B3399:B3462" si="215">$B$5*A3398</f>
        <v>565.83333333333326</v>
      </c>
      <c r="C3399" s="162">
        <f>IF(B3399&lt;(MAX(USER_INPUT!$J$14:$J$2000)),FINTERP(USER_INPUT!$J$14:$J$2000,USER_INPUT!$K$14:$K$2000,HYDROGRAPH!B3399),0)</f>
        <v>0</v>
      </c>
      <c r="D3399" s="132">
        <f t="shared" si="214"/>
        <v>0</v>
      </c>
      <c r="E3399" s="162">
        <f t="shared" si="212"/>
        <v>0</v>
      </c>
      <c r="F3399" s="162">
        <f t="shared" si="213"/>
        <v>0</v>
      </c>
      <c r="G3399" s="162">
        <f>FINTERP(REFERENCE!$W$17:$W$67,REFERENCE!$V$17:$V$67,HYDROGRAPH!F3399)</f>
        <v>0</v>
      </c>
      <c r="H3399" s="132">
        <f>(F3399-G3399)/2*REFERENCE!$P$19</f>
        <v>0</v>
      </c>
      <c r="I3399">
        <f>(FINTERP('STAGE-STORAGE'!$D$4:$D$54,'STAGE-STORAGE'!$A$4:$A$54,H3399))</f>
        <v>0</v>
      </c>
    </row>
    <row r="3400" spans="1:9" x14ac:dyDescent="0.25">
      <c r="A3400">
        <v>3397</v>
      </c>
      <c r="B3400" s="132">
        <f t="shared" si="215"/>
        <v>566</v>
      </c>
      <c r="C3400" s="162">
        <f>IF(B3400&lt;(MAX(USER_INPUT!$J$14:$J$2000)),FINTERP(USER_INPUT!$J$14:$J$2000,USER_INPUT!$K$14:$K$2000,HYDROGRAPH!B3400),0)</f>
        <v>0</v>
      </c>
      <c r="D3400" s="132">
        <f t="shared" si="214"/>
        <v>0</v>
      </c>
      <c r="E3400" s="162">
        <f t="shared" si="212"/>
        <v>0</v>
      </c>
      <c r="F3400" s="162">
        <f t="shared" si="213"/>
        <v>0</v>
      </c>
      <c r="G3400" s="162">
        <f>FINTERP(REFERENCE!$W$17:$W$67,REFERENCE!$V$17:$V$67,HYDROGRAPH!F3400)</f>
        <v>0</v>
      </c>
      <c r="H3400" s="132">
        <f>(F3400-G3400)/2*REFERENCE!$P$19</f>
        <v>0</v>
      </c>
      <c r="I3400">
        <f>(FINTERP('STAGE-STORAGE'!$D$4:$D$54,'STAGE-STORAGE'!$A$4:$A$54,H3400))</f>
        <v>0</v>
      </c>
    </row>
    <row r="3401" spans="1:9" x14ac:dyDescent="0.25">
      <c r="A3401">
        <v>3398</v>
      </c>
      <c r="B3401" s="132">
        <f t="shared" si="215"/>
        <v>566.16666666666663</v>
      </c>
      <c r="C3401" s="162">
        <f>IF(B3401&lt;(MAX(USER_INPUT!$J$14:$J$2000)),FINTERP(USER_INPUT!$J$14:$J$2000,USER_INPUT!$K$14:$K$2000,HYDROGRAPH!B3401),0)</f>
        <v>0</v>
      </c>
      <c r="D3401" s="132">
        <f t="shared" si="214"/>
        <v>0</v>
      </c>
      <c r="E3401" s="162">
        <f t="shared" ref="E3401:E3464" si="216">F3400-(2*G3400)</f>
        <v>0</v>
      </c>
      <c r="F3401" s="162">
        <f t="shared" ref="F3401:F3464" si="217">D3401+E3401</f>
        <v>0</v>
      </c>
      <c r="G3401" s="162">
        <f>FINTERP(REFERENCE!$W$17:$W$67,REFERENCE!$V$17:$V$67,HYDROGRAPH!F3401)</f>
        <v>0</v>
      </c>
      <c r="H3401" s="132">
        <f>(F3401-G3401)/2*REFERENCE!$P$19</f>
        <v>0</v>
      </c>
      <c r="I3401">
        <f>(FINTERP('STAGE-STORAGE'!$D$4:$D$54,'STAGE-STORAGE'!$A$4:$A$54,H3401))</f>
        <v>0</v>
      </c>
    </row>
    <row r="3402" spans="1:9" x14ac:dyDescent="0.25">
      <c r="A3402">
        <v>3399</v>
      </c>
      <c r="B3402" s="132">
        <f t="shared" si="215"/>
        <v>566.33333333333326</v>
      </c>
      <c r="C3402" s="162">
        <f>IF(B3402&lt;(MAX(USER_INPUT!$J$14:$J$2000)),FINTERP(USER_INPUT!$J$14:$J$2000,USER_INPUT!$K$14:$K$2000,HYDROGRAPH!B3402),0)</f>
        <v>0</v>
      </c>
      <c r="D3402" s="132">
        <f t="shared" si="214"/>
        <v>0</v>
      </c>
      <c r="E3402" s="162">
        <f t="shared" si="216"/>
        <v>0</v>
      </c>
      <c r="F3402" s="162">
        <f t="shared" si="217"/>
        <v>0</v>
      </c>
      <c r="G3402" s="162">
        <f>FINTERP(REFERENCE!$W$17:$W$67,REFERENCE!$V$17:$V$67,HYDROGRAPH!F3402)</f>
        <v>0</v>
      </c>
      <c r="H3402" s="132">
        <f>(F3402-G3402)/2*REFERENCE!$P$19</f>
        <v>0</v>
      </c>
      <c r="I3402">
        <f>(FINTERP('STAGE-STORAGE'!$D$4:$D$54,'STAGE-STORAGE'!$A$4:$A$54,H3402))</f>
        <v>0</v>
      </c>
    </row>
    <row r="3403" spans="1:9" x14ac:dyDescent="0.25">
      <c r="A3403">
        <v>3400</v>
      </c>
      <c r="B3403" s="132">
        <f t="shared" si="215"/>
        <v>566.5</v>
      </c>
      <c r="C3403" s="162">
        <f>IF(B3403&lt;(MAX(USER_INPUT!$J$14:$J$2000)),FINTERP(USER_INPUT!$J$14:$J$2000,USER_INPUT!$K$14:$K$2000,HYDROGRAPH!B3403),0)</f>
        <v>0</v>
      </c>
      <c r="D3403" s="132">
        <f t="shared" si="214"/>
        <v>0</v>
      </c>
      <c r="E3403" s="162">
        <f t="shared" si="216"/>
        <v>0</v>
      </c>
      <c r="F3403" s="162">
        <f t="shared" si="217"/>
        <v>0</v>
      </c>
      <c r="G3403" s="162">
        <f>FINTERP(REFERENCE!$W$17:$W$67,REFERENCE!$V$17:$V$67,HYDROGRAPH!F3403)</f>
        <v>0</v>
      </c>
      <c r="H3403" s="132">
        <f>(F3403-G3403)/2*REFERENCE!$P$19</f>
        <v>0</v>
      </c>
      <c r="I3403">
        <f>(FINTERP('STAGE-STORAGE'!$D$4:$D$54,'STAGE-STORAGE'!$A$4:$A$54,H3403))</f>
        <v>0</v>
      </c>
    </row>
    <row r="3404" spans="1:9" x14ac:dyDescent="0.25">
      <c r="A3404">
        <v>3401</v>
      </c>
      <c r="B3404" s="132">
        <f t="shared" si="215"/>
        <v>566.66666666666663</v>
      </c>
      <c r="C3404" s="162">
        <f>IF(B3404&lt;(MAX(USER_INPUT!$J$14:$J$2000)),FINTERP(USER_INPUT!$J$14:$J$2000,USER_INPUT!$K$14:$K$2000,HYDROGRAPH!B3404),0)</f>
        <v>0</v>
      </c>
      <c r="D3404" s="132">
        <f t="shared" si="214"/>
        <v>0</v>
      </c>
      <c r="E3404" s="162">
        <f t="shared" si="216"/>
        <v>0</v>
      </c>
      <c r="F3404" s="162">
        <f t="shared" si="217"/>
        <v>0</v>
      </c>
      <c r="G3404" s="162">
        <f>FINTERP(REFERENCE!$W$17:$W$67,REFERENCE!$V$17:$V$67,HYDROGRAPH!F3404)</f>
        <v>0</v>
      </c>
      <c r="H3404" s="132">
        <f>(F3404-G3404)/2*REFERENCE!$P$19</f>
        <v>0</v>
      </c>
      <c r="I3404">
        <f>(FINTERP('STAGE-STORAGE'!$D$4:$D$54,'STAGE-STORAGE'!$A$4:$A$54,H3404))</f>
        <v>0</v>
      </c>
    </row>
    <row r="3405" spans="1:9" x14ac:dyDescent="0.25">
      <c r="A3405">
        <v>3402</v>
      </c>
      <c r="B3405" s="132">
        <f t="shared" si="215"/>
        <v>566.83333333333326</v>
      </c>
      <c r="C3405" s="162">
        <f>IF(B3405&lt;(MAX(USER_INPUT!$J$14:$J$2000)),FINTERP(USER_INPUT!$J$14:$J$2000,USER_INPUT!$K$14:$K$2000,HYDROGRAPH!B3405),0)</f>
        <v>0</v>
      </c>
      <c r="D3405" s="132">
        <f t="shared" si="214"/>
        <v>0</v>
      </c>
      <c r="E3405" s="162">
        <f t="shared" si="216"/>
        <v>0</v>
      </c>
      <c r="F3405" s="162">
        <f t="shared" si="217"/>
        <v>0</v>
      </c>
      <c r="G3405" s="162">
        <f>FINTERP(REFERENCE!$W$17:$W$67,REFERENCE!$V$17:$V$67,HYDROGRAPH!F3405)</f>
        <v>0</v>
      </c>
      <c r="H3405" s="132">
        <f>(F3405-G3405)/2*REFERENCE!$P$19</f>
        <v>0</v>
      </c>
      <c r="I3405">
        <f>(FINTERP('STAGE-STORAGE'!$D$4:$D$54,'STAGE-STORAGE'!$A$4:$A$54,H3405))</f>
        <v>0</v>
      </c>
    </row>
    <row r="3406" spans="1:9" x14ac:dyDescent="0.25">
      <c r="A3406">
        <v>3403</v>
      </c>
      <c r="B3406" s="132">
        <f t="shared" si="215"/>
        <v>567</v>
      </c>
      <c r="C3406" s="162">
        <f>IF(B3406&lt;(MAX(USER_INPUT!$J$14:$J$2000)),FINTERP(USER_INPUT!$J$14:$J$2000,USER_INPUT!$K$14:$K$2000,HYDROGRAPH!B3406),0)</f>
        <v>0</v>
      </c>
      <c r="D3406" s="132">
        <f t="shared" si="214"/>
        <v>0</v>
      </c>
      <c r="E3406" s="162">
        <f t="shared" si="216"/>
        <v>0</v>
      </c>
      <c r="F3406" s="162">
        <f t="shared" si="217"/>
        <v>0</v>
      </c>
      <c r="G3406" s="162">
        <f>FINTERP(REFERENCE!$W$17:$W$67,REFERENCE!$V$17:$V$67,HYDROGRAPH!F3406)</f>
        <v>0</v>
      </c>
      <c r="H3406" s="132">
        <f>(F3406-G3406)/2*REFERENCE!$P$19</f>
        <v>0</v>
      </c>
      <c r="I3406">
        <f>(FINTERP('STAGE-STORAGE'!$D$4:$D$54,'STAGE-STORAGE'!$A$4:$A$54,H3406))</f>
        <v>0</v>
      </c>
    </row>
    <row r="3407" spans="1:9" x14ac:dyDescent="0.25">
      <c r="A3407">
        <v>3404</v>
      </c>
      <c r="B3407" s="132">
        <f t="shared" si="215"/>
        <v>567.16666666666663</v>
      </c>
      <c r="C3407" s="162">
        <f>IF(B3407&lt;(MAX(USER_INPUT!$J$14:$J$2000)),FINTERP(USER_INPUT!$J$14:$J$2000,USER_INPUT!$K$14:$K$2000,HYDROGRAPH!B3407),0)</f>
        <v>0</v>
      </c>
      <c r="D3407" s="132">
        <f t="shared" si="214"/>
        <v>0</v>
      </c>
      <c r="E3407" s="162">
        <f t="shared" si="216"/>
        <v>0</v>
      </c>
      <c r="F3407" s="162">
        <f t="shared" si="217"/>
        <v>0</v>
      </c>
      <c r="G3407" s="162">
        <f>FINTERP(REFERENCE!$W$17:$W$67,REFERENCE!$V$17:$V$67,HYDROGRAPH!F3407)</f>
        <v>0</v>
      </c>
      <c r="H3407" s="132">
        <f>(F3407-G3407)/2*REFERENCE!$P$19</f>
        <v>0</v>
      </c>
      <c r="I3407">
        <f>(FINTERP('STAGE-STORAGE'!$D$4:$D$54,'STAGE-STORAGE'!$A$4:$A$54,H3407))</f>
        <v>0</v>
      </c>
    </row>
    <row r="3408" spans="1:9" x14ac:dyDescent="0.25">
      <c r="A3408">
        <v>3405</v>
      </c>
      <c r="B3408" s="132">
        <f t="shared" si="215"/>
        <v>567.33333333333326</v>
      </c>
      <c r="C3408" s="162">
        <f>IF(B3408&lt;(MAX(USER_INPUT!$J$14:$J$2000)),FINTERP(USER_INPUT!$J$14:$J$2000,USER_INPUT!$K$14:$K$2000,HYDROGRAPH!B3408),0)</f>
        <v>0</v>
      </c>
      <c r="D3408" s="132">
        <f t="shared" si="214"/>
        <v>0</v>
      </c>
      <c r="E3408" s="162">
        <f t="shared" si="216"/>
        <v>0</v>
      </c>
      <c r="F3408" s="162">
        <f t="shared" si="217"/>
        <v>0</v>
      </c>
      <c r="G3408" s="162">
        <f>FINTERP(REFERENCE!$W$17:$W$67,REFERENCE!$V$17:$V$67,HYDROGRAPH!F3408)</f>
        <v>0</v>
      </c>
      <c r="H3408" s="132">
        <f>(F3408-G3408)/2*REFERENCE!$P$19</f>
        <v>0</v>
      </c>
      <c r="I3408">
        <f>(FINTERP('STAGE-STORAGE'!$D$4:$D$54,'STAGE-STORAGE'!$A$4:$A$54,H3408))</f>
        <v>0</v>
      </c>
    </row>
    <row r="3409" spans="1:9" x14ac:dyDescent="0.25">
      <c r="A3409">
        <v>3406</v>
      </c>
      <c r="B3409" s="132">
        <f t="shared" si="215"/>
        <v>567.5</v>
      </c>
      <c r="C3409" s="162">
        <f>IF(B3409&lt;(MAX(USER_INPUT!$J$14:$J$2000)),FINTERP(USER_INPUT!$J$14:$J$2000,USER_INPUT!$K$14:$K$2000,HYDROGRAPH!B3409),0)</f>
        <v>0</v>
      </c>
      <c r="D3409" s="132">
        <f t="shared" si="214"/>
        <v>0</v>
      </c>
      <c r="E3409" s="162">
        <f t="shared" si="216"/>
        <v>0</v>
      </c>
      <c r="F3409" s="162">
        <f t="shared" si="217"/>
        <v>0</v>
      </c>
      <c r="G3409" s="162">
        <f>FINTERP(REFERENCE!$W$17:$W$67,REFERENCE!$V$17:$V$67,HYDROGRAPH!F3409)</f>
        <v>0</v>
      </c>
      <c r="H3409" s="132">
        <f>(F3409-G3409)/2*REFERENCE!$P$19</f>
        <v>0</v>
      </c>
      <c r="I3409">
        <f>(FINTERP('STAGE-STORAGE'!$D$4:$D$54,'STAGE-STORAGE'!$A$4:$A$54,H3409))</f>
        <v>0</v>
      </c>
    </row>
    <row r="3410" spans="1:9" x14ac:dyDescent="0.25">
      <c r="A3410">
        <v>3407</v>
      </c>
      <c r="B3410" s="132">
        <f t="shared" si="215"/>
        <v>567.66666666666663</v>
      </c>
      <c r="C3410" s="162">
        <f>IF(B3410&lt;(MAX(USER_INPUT!$J$14:$J$2000)),FINTERP(USER_INPUT!$J$14:$J$2000,USER_INPUT!$K$14:$K$2000,HYDROGRAPH!B3410),0)</f>
        <v>0</v>
      </c>
      <c r="D3410" s="132">
        <f t="shared" si="214"/>
        <v>0</v>
      </c>
      <c r="E3410" s="162">
        <f t="shared" si="216"/>
        <v>0</v>
      </c>
      <c r="F3410" s="162">
        <f t="shared" si="217"/>
        <v>0</v>
      </c>
      <c r="G3410" s="162">
        <f>FINTERP(REFERENCE!$W$17:$W$67,REFERENCE!$V$17:$V$67,HYDROGRAPH!F3410)</f>
        <v>0</v>
      </c>
      <c r="H3410" s="132">
        <f>(F3410-G3410)/2*REFERENCE!$P$19</f>
        <v>0</v>
      </c>
      <c r="I3410">
        <f>(FINTERP('STAGE-STORAGE'!$D$4:$D$54,'STAGE-STORAGE'!$A$4:$A$54,H3410))</f>
        <v>0</v>
      </c>
    </row>
    <row r="3411" spans="1:9" x14ac:dyDescent="0.25">
      <c r="A3411">
        <v>3408</v>
      </c>
      <c r="B3411" s="132">
        <f t="shared" si="215"/>
        <v>567.83333333333326</v>
      </c>
      <c r="C3411" s="162">
        <f>IF(B3411&lt;(MAX(USER_INPUT!$J$14:$J$2000)),FINTERP(USER_INPUT!$J$14:$J$2000,USER_INPUT!$K$14:$K$2000,HYDROGRAPH!B3411),0)</f>
        <v>0</v>
      </c>
      <c r="D3411" s="132">
        <f t="shared" si="214"/>
        <v>0</v>
      </c>
      <c r="E3411" s="162">
        <f t="shared" si="216"/>
        <v>0</v>
      </c>
      <c r="F3411" s="162">
        <f t="shared" si="217"/>
        <v>0</v>
      </c>
      <c r="G3411" s="162">
        <f>FINTERP(REFERENCE!$W$17:$W$67,REFERENCE!$V$17:$V$67,HYDROGRAPH!F3411)</f>
        <v>0</v>
      </c>
      <c r="H3411" s="132">
        <f>(F3411-G3411)/2*REFERENCE!$P$19</f>
        <v>0</v>
      </c>
      <c r="I3411">
        <f>(FINTERP('STAGE-STORAGE'!$D$4:$D$54,'STAGE-STORAGE'!$A$4:$A$54,H3411))</f>
        <v>0</v>
      </c>
    </row>
    <row r="3412" spans="1:9" x14ac:dyDescent="0.25">
      <c r="A3412">
        <v>3409</v>
      </c>
      <c r="B3412" s="132">
        <f t="shared" si="215"/>
        <v>568</v>
      </c>
      <c r="C3412" s="162">
        <f>IF(B3412&lt;(MAX(USER_INPUT!$J$14:$J$2000)),FINTERP(USER_INPUT!$J$14:$J$2000,USER_INPUT!$K$14:$K$2000,HYDROGRAPH!B3412),0)</f>
        <v>0</v>
      </c>
      <c r="D3412" s="132">
        <f t="shared" si="214"/>
        <v>0</v>
      </c>
      <c r="E3412" s="162">
        <f t="shared" si="216"/>
        <v>0</v>
      </c>
      <c r="F3412" s="162">
        <f t="shared" si="217"/>
        <v>0</v>
      </c>
      <c r="G3412" s="162">
        <f>FINTERP(REFERENCE!$W$17:$W$67,REFERENCE!$V$17:$V$67,HYDROGRAPH!F3412)</f>
        <v>0</v>
      </c>
      <c r="H3412" s="132">
        <f>(F3412-G3412)/2*REFERENCE!$P$19</f>
        <v>0</v>
      </c>
      <c r="I3412">
        <f>(FINTERP('STAGE-STORAGE'!$D$4:$D$54,'STAGE-STORAGE'!$A$4:$A$54,H3412))</f>
        <v>0</v>
      </c>
    </row>
    <row r="3413" spans="1:9" x14ac:dyDescent="0.25">
      <c r="A3413">
        <v>3410</v>
      </c>
      <c r="B3413" s="132">
        <f t="shared" si="215"/>
        <v>568.16666666666663</v>
      </c>
      <c r="C3413" s="162">
        <f>IF(B3413&lt;(MAX(USER_INPUT!$J$14:$J$2000)),FINTERP(USER_INPUT!$J$14:$J$2000,USER_INPUT!$K$14:$K$2000,HYDROGRAPH!B3413),0)</f>
        <v>0</v>
      </c>
      <c r="D3413" s="132">
        <f t="shared" si="214"/>
        <v>0</v>
      </c>
      <c r="E3413" s="162">
        <f t="shared" si="216"/>
        <v>0</v>
      </c>
      <c r="F3413" s="162">
        <f t="shared" si="217"/>
        <v>0</v>
      </c>
      <c r="G3413" s="162">
        <f>FINTERP(REFERENCE!$W$17:$W$67,REFERENCE!$V$17:$V$67,HYDROGRAPH!F3413)</f>
        <v>0</v>
      </c>
      <c r="H3413" s="132">
        <f>(F3413-G3413)/2*REFERENCE!$P$19</f>
        <v>0</v>
      </c>
      <c r="I3413">
        <f>(FINTERP('STAGE-STORAGE'!$D$4:$D$54,'STAGE-STORAGE'!$A$4:$A$54,H3413))</f>
        <v>0</v>
      </c>
    </row>
    <row r="3414" spans="1:9" x14ac:dyDescent="0.25">
      <c r="A3414">
        <v>3411</v>
      </c>
      <c r="B3414" s="132">
        <f t="shared" si="215"/>
        <v>568.33333333333326</v>
      </c>
      <c r="C3414" s="162">
        <f>IF(B3414&lt;(MAX(USER_INPUT!$J$14:$J$2000)),FINTERP(USER_INPUT!$J$14:$J$2000,USER_INPUT!$K$14:$K$2000,HYDROGRAPH!B3414),0)</f>
        <v>0</v>
      </c>
      <c r="D3414" s="132">
        <f t="shared" si="214"/>
        <v>0</v>
      </c>
      <c r="E3414" s="162">
        <f t="shared" si="216"/>
        <v>0</v>
      </c>
      <c r="F3414" s="162">
        <f t="shared" si="217"/>
        <v>0</v>
      </c>
      <c r="G3414" s="162">
        <f>FINTERP(REFERENCE!$W$17:$W$67,REFERENCE!$V$17:$V$67,HYDROGRAPH!F3414)</f>
        <v>0</v>
      </c>
      <c r="H3414" s="132">
        <f>(F3414-G3414)/2*REFERENCE!$P$19</f>
        <v>0</v>
      </c>
      <c r="I3414">
        <f>(FINTERP('STAGE-STORAGE'!$D$4:$D$54,'STAGE-STORAGE'!$A$4:$A$54,H3414))</f>
        <v>0</v>
      </c>
    </row>
    <row r="3415" spans="1:9" x14ac:dyDescent="0.25">
      <c r="A3415">
        <v>3412</v>
      </c>
      <c r="B3415" s="132">
        <f t="shared" si="215"/>
        <v>568.5</v>
      </c>
      <c r="C3415" s="162">
        <f>IF(B3415&lt;(MAX(USER_INPUT!$J$14:$J$2000)),FINTERP(USER_INPUT!$J$14:$J$2000,USER_INPUT!$K$14:$K$2000,HYDROGRAPH!B3415),0)</f>
        <v>0</v>
      </c>
      <c r="D3415" s="132">
        <f t="shared" si="214"/>
        <v>0</v>
      </c>
      <c r="E3415" s="162">
        <f t="shared" si="216"/>
        <v>0</v>
      </c>
      <c r="F3415" s="162">
        <f t="shared" si="217"/>
        <v>0</v>
      </c>
      <c r="G3415" s="162">
        <f>FINTERP(REFERENCE!$W$17:$W$67,REFERENCE!$V$17:$V$67,HYDROGRAPH!F3415)</f>
        <v>0</v>
      </c>
      <c r="H3415" s="132">
        <f>(F3415-G3415)/2*REFERENCE!$P$19</f>
        <v>0</v>
      </c>
      <c r="I3415">
        <f>(FINTERP('STAGE-STORAGE'!$D$4:$D$54,'STAGE-STORAGE'!$A$4:$A$54,H3415))</f>
        <v>0</v>
      </c>
    </row>
    <row r="3416" spans="1:9" x14ac:dyDescent="0.25">
      <c r="A3416">
        <v>3413</v>
      </c>
      <c r="B3416" s="132">
        <f t="shared" si="215"/>
        <v>568.66666666666663</v>
      </c>
      <c r="C3416" s="162">
        <f>IF(B3416&lt;(MAX(USER_INPUT!$J$14:$J$2000)),FINTERP(USER_INPUT!$J$14:$J$2000,USER_INPUT!$K$14:$K$2000,HYDROGRAPH!B3416),0)</f>
        <v>0</v>
      </c>
      <c r="D3416" s="132">
        <f t="shared" si="214"/>
        <v>0</v>
      </c>
      <c r="E3416" s="162">
        <f t="shared" si="216"/>
        <v>0</v>
      </c>
      <c r="F3416" s="162">
        <f t="shared" si="217"/>
        <v>0</v>
      </c>
      <c r="G3416" s="162">
        <f>FINTERP(REFERENCE!$W$17:$W$67,REFERENCE!$V$17:$V$67,HYDROGRAPH!F3416)</f>
        <v>0</v>
      </c>
      <c r="H3416" s="132">
        <f>(F3416-G3416)/2*REFERENCE!$P$19</f>
        <v>0</v>
      </c>
      <c r="I3416">
        <f>(FINTERP('STAGE-STORAGE'!$D$4:$D$54,'STAGE-STORAGE'!$A$4:$A$54,H3416))</f>
        <v>0</v>
      </c>
    </row>
    <row r="3417" spans="1:9" x14ac:dyDescent="0.25">
      <c r="A3417">
        <v>3414</v>
      </c>
      <c r="B3417" s="132">
        <f t="shared" si="215"/>
        <v>568.83333333333326</v>
      </c>
      <c r="C3417" s="162">
        <f>IF(B3417&lt;(MAX(USER_INPUT!$J$14:$J$2000)),FINTERP(USER_INPUT!$J$14:$J$2000,USER_INPUT!$K$14:$K$2000,HYDROGRAPH!B3417),0)</f>
        <v>0</v>
      </c>
      <c r="D3417" s="132">
        <f t="shared" si="214"/>
        <v>0</v>
      </c>
      <c r="E3417" s="162">
        <f t="shared" si="216"/>
        <v>0</v>
      </c>
      <c r="F3417" s="162">
        <f t="shared" si="217"/>
        <v>0</v>
      </c>
      <c r="G3417" s="162">
        <f>FINTERP(REFERENCE!$W$17:$W$67,REFERENCE!$V$17:$V$67,HYDROGRAPH!F3417)</f>
        <v>0</v>
      </c>
      <c r="H3417" s="132">
        <f>(F3417-G3417)/2*REFERENCE!$P$19</f>
        <v>0</v>
      </c>
      <c r="I3417">
        <f>(FINTERP('STAGE-STORAGE'!$D$4:$D$54,'STAGE-STORAGE'!$A$4:$A$54,H3417))</f>
        <v>0</v>
      </c>
    </row>
    <row r="3418" spans="1:9" x14ac:dyDescent="0.25">
      <c r="A3418">
        <v>3415</v>
      </c>
      <c r="B3418" s="132">
        <f t="shared" si="215"/>
        <v>569</v>
      </c>
      <c r="C3418" s="162">
        <f>IF(B3418&lt;(MAX(USER_INPUT!$J$14:$J$2000)),FINTERP(USER_INPUT!$J$14:$J$2000,USER_INPUT!$K$14:$K$2000,HYDROGRAPH!B3418),0)</f>
        <v>0</v>
      </c>
      <c r="D3418" s="132">
        <f t="shared" si="214"/>
        <v>0</v>
      </c>
      <c r="E3418" s="162">
        <f t="shared" si="216"/>
        <v>0</v>
      </c>
      <c r="F3418" s="162">
        <f t="shared" si="217"/>
        <v>0</v>
      </c>
      <c r="G3418" s="162">
        <f>FINTERP(REFERENCE!$W$17:$W$67,REFERENCE!$V$17:$V$67,HYDROGRAPH!F3418)</f>
        <v>0</v>
      </c>
      <c r="H3418" s="132">
        <f>(F3418-G3418)/2*REFERENCE!$P$19</f>
        <v>0</v>
      </c>
      <c r="I3418">
        <f>(FINTERP('STAGE-STORAGE'!$D$4:$D$54,'STAGE-STORAGE'!$A$4:$A$54,H3418))</f>
        <v>0</v>
      </c>
    </row>
    <row r="3419" spans="1:9" x14ac:dyDescent="0.25">
      <c r="A3419">
        <v>3416</v>
      </c>
      <c r="B3419" s="132">
        <f t="shared" si="215"/>
        <v>569.16666666666663</v>
      </c>
      <c r="C3419" s="162">
        <f>IF(B3419&lt;(MAX(USER_INPUT!$J$14:$J$2000)),FINTERP(USER_INPUT!$J$14:$J$2000,USER_INPUT!$K$14:$K$2000,HYDROGRAPH!B3419),0)</f>
        <v>0</v>
      </c>
      <c r="D3419" s="132">
        <f t="shared" si="214"/>
        <v>0</v>
      </c>
      <c r="E3419" s="162">
        <f t="shared" si="216"/>
        <v>0</v>
      </c>
      <c r="F3419" s="162">
        <f t="shared" si="217"/>
        <v>0</v>
      </c>
      <c r="G3419" s="162">
        <f>FINTERP(REFERENCE!$W$17:$W$67,REFERENCE!$V$17:$V$67,HYDROGRAPH!F3419)</f>
        <v>0</v>
      </c>
      <c r="H3419" s="132">
        <f>(F3419-G3419)/2*REFERENCE!$P$19</f>
        <v>0</v>
      </c>
      <c r="I3419">
        <f>(FINTERP('STAGE-STORAGE'!$D$4:$D$54,'STAGE-STORAGE'!$A$4:$A$54,H3419))</f>
        <v>0</v>
      </c>
    </row>
    <row r="3420" spans="1:9" x14ac:dyDescent="0.25">
      <c r="A3420">
        <v>3417</v>
      </c>
      <c r="B3420" s="132">
        <f t="shared" si="215"/>
        <v>569.33333333333326</v>
      </c>
      <c r="C3420" s="162">
        <f>IF(B3420&lt;(MAX(USER_INPUT!$J$14:$J$2000)),FINTERP(USER_INPUT!$J$14:$J$2000,USER_INPUT!$K$14:$K$2000,HYDROGRAPH!B3420),0)</f>
        <v>0</v>
      </c>
      <c r="D3420" s="132">
        <f t="shared" si="214"/>
        <v>0</v>
      </c>
      <c r="E3420" s="162">
        <f t="shared" si="216"/>
        <v>0</v>
      </c>
      <c r="F3420" s="162">
        <f t="shared" si="217"/>
        <v>0</v>
      </c>
      <c r="G3420" s="162">
        <f>FINTERP(REFERENCE!$W$17:$W$67,REFERENCE!$V$17:$V$67,HYDROGRAPH!F3420)</f>
        <v>0</v>
      </c>
      <c r="H3420" s="132">
        <f>(F3420-G3420)/2*REFERENCE!$P$19</f>
        <v>0</v>
      </c>
      <c r="I3420">
        <f>(FINTERP('STAGE-STORAGE'!$D$4:$D$54,'STAGE-STORAGE'!$A$4:$A$54,H3420))</f>
        <v>0</v>
      </c>
    </row>
    <row r="3421" spans="1:9" x14ac:dyDescent="0.25">
      <c r="A3421">
        <v>3418</v>
      </c>
      <c r="B3421" s="132">
        <f t="shared" si="215"/>
        <v>569.5</v>
      </c>
      <c r="C3421" s="162">
        <f>IF(B3421&lt;(MAX(USER_INPUT!$J$14:$J$2000)),FINTERP(USER_INPUT!$J$14:$J$2000,USER_INPUT!$K$14:$K$2000,HYDROGRAPH!B3421),0)</f>
        <v>0</v>
      </c>
      <c r="D3421" s="132">
        <f t="shared" si="214"/>
        <v>0</v>
      </c>
      <c r="E3421" s="162">
        <f t="shared" si="216"/>
        <v>0</v>
      </c>
      <c r="F3421" s="162">
        <f t="shared" si="217"/>
        <v>0</v>
      </c>
      <c r="G3421" s="162">
        <f>FINTERP(REFERENCE!$W$17:$W$67,REFERENCE!$V$17:$V$67,HYDROGRAPH!F3421)</f>
        <v>0</v>
      </c>
      <c r="H3421" s="132">
        <f>(F3421-G3421)/2*REFERENCE!$P$19</f>
        <v>0</v>
      </c>
      <c r="I3421">
        <f>(FINTERP('STAGE-STORAGE'!$D$4:$D$54,'STAGE-STORAGE'!$A$4:$A$54,H3421))</f>
        <v>0</v>
      </c>
    </row>
    <row r="3422" spans="1:9" x14ac:dyDescent="0.25">
      <c r="A3422">
        <v>3419</v>
      </c>
      <c r="B3422" s="132">
        <f t="shared" si="215"/>
        <v>569.66666666666663</v>
      </c>
      <c r="C3422" s="162">
        <f>IF(B3422&lt;(MAX(USER_INPUT!$J$14:$J$2000)),FINTERP(USER_INPUT!$J$14:$J$2000,USER_INPUT!$K$14:$K$2000,HYDROGRAPH!B3422),0)</f>
        <v>0</v>
      </c>
      <c r="D3422" s="132">
        <f t="shared" si="214"/>
        <v>0</v>
      </c>
      <c r="E3422" s="162">
        <f t="shared" si="216"/>
        <v>0</v>
      </c>
      <c r="F3422" s="162">
        <f t="shared" si="217"/>
        <v>0</v>
      </c>
      <c r="G3422" s="162">
        <f>FINTERP(REFERENCE!$W$17:$W$67,REFERENCE!$V$17:$V$67,HYDROGRAPH!F3422)</f>
        <v>0</v>
      </c>
      <c r="H3422" s="132">
        <f>(F3422-G3422)/2*REFERENCE!$P$19</f>
        <v>0</v>
      </c>
      <c r="I3422">
        <f>(FINTERP('STAGE-STORAGE'!$D$4:$D$54,'STAGE-STORAGE'!$A$4:$A$54,H3422))</f>
        <v>0</v>
      </c>
    </row>
    <row r="3423" spans="1:9" x14ac:dyDescent="0.25">
      <c r="A3423">
        <v>3420</v>
      </c>
      <c r="B3423" s="132">
        <f t="shared" si="215"/>
        <v>569.83333333333326</v>
      </c>
      <c r="C3423" s="162">
        <f>IF(B3423&lt;(MAX(USER_INPUT!$J$14:$J$2000)),FINTERP(USER_INPUT!$J$14:$J$2000,USER_INPUT!$K$14:$K$2000,HYDROGRAPH!B3423),0)</f>
        <v>0</v>
      </c>
      <c r="D3423" s="132">
        <f t="shared" si="214"/>
        <v>0</v>
      </c>
      <c r="E3423" s="162">
        <f t="shared" si="216"/>
        <v>0</v>
      </c>
      <c r="F3423" s="162">
        <f t="shared" si="217"/>
        <v>0</v>
      </c>
      <c r="G3423" s="162">
        <f>FINTERP(REFERENCE!$W$17:$W$67,REFERENCE!$V$17:$V$67,HYDROGRAPH!F3423)</f>
        <v>0</v>
      </c>
      <c r="H3423" s="132">
        <f>(F3423-G3423)/2*REFERENCE!$P$19</f>
        <v>0</v>
      </c>
      <c r="I3423">
        <f>(FINTERP('STAGE-STORAGE'!$D$4:$D$54,'STAGE-STORAGE'!$A$4:$A$54,H3423))</f>
        <v>0</v>
      </c>
    </row>
    <row r="3424" spans="1:9" x14ac:dyDescent="0.25">
      <c r="A3424">
        <v>3421</v>
      </c>
      <c r="B3424" s="132">
        <f t="shared" si="215"/>
        <v>570</v>
      </c>
      <c r="C3424" s="162">
        <f>IF(B3424&lt;(MAX(USER_INPUT!$J$14:$J$2000)),FINTERP(USER_INPUT!$J$14:$J$2000,USER_INPUT!$K$14:$K$2000,HYDROGRAPH!B3424),0)</f>
        <v>0</v>
      </c>
      <c r="D3424" s="132">
        <f t="shared" si="214"/>
        <v>0</v>
      </c>
      <c r="E3424" s="162">
        <f t="shared" si="216"/>
        <v>0</v>
      </c>
      <c r="F3424" s="162">
        <f t="shared" si="217"/>
        <v>0</v>
      </c>
      <c r="G3424" s="162">
        <f>FINTERP(REFERENCE!$W$17:$W$67,REFERENCE!$V$17:$V$67,HYDROGRAPH!F3424)</f>
        <v>0</v>
      </c>
      <c r="H3424" s="132">
        <f>(F3424-G3424)/2*REFERENCE!$P$19</f>
        <v>0</v>
      </c>
      <c r="I3424">
        <f>(FINTERP('STAGE-STORAGE'!$D$4:$D$54,'STAGE-STORAGE'!$A$4:$A$54,H3424))</f>
        <v>0</v>
      </c>
    </row>
    <row r="3425" spans="1:9" x14ac:dyDescent="0.25">
      <c r="A3425">
        <v>3422</v>
      </c>
      <c r="B3425" s="132">
        <f t="shared" si="215"/>
        <v>570.16666666666663</v>
      </c>
      <c r="C3425" s="162">
        <f>IF(B3425&lt;(MAX(USER_INPUT!$J$14:$J$2000)),FINTERP(USER_INPUT!$J$14:$J$2000,USER_INPUT!$K$14:$K$2000,HYDROGRAPH!B3425),0)</f>
        <v>0</v>
      </c>
      <c r="D3425" s="132">
        <f t="shared" si="214"/>
        <v>0</v>
      </c>
      <c r="E3425" s="162">
        <f t="shared" si="216"/>
        <v>0</v>
      </c>
      <c r="F3425" s="162">
        <f t="shared" si="217"/>
        <v>0</v>
      </c>
      <c r="G3425" s="162">
        <f>FINTERP(REFERENCE!$W$17:$W$67,REFERENCE!$V$17:$V$67,HYDROGRAPH!F3425)</f>
        <v>0</v>
      </c>
      <c r="H3425" s="132">
        <f>(F3425-G3425)/2*REFERENCE!$P$19</f>
        <v>0</v>
      </c>
      <c r="I3425">
        <f>(FINTERP('STAGE-STORAGE'!$D$4:$D$54,'STAGE-STORAGE'!$A$4:$A$54,H3425))</f>
        <v>0</v>
      </c>
    </row>
    <row r="3426" spans="1:9" x14ac:dyDescent="0.25">
      <c r="A3426">
        <v>3423</v>
      </c>
      <c r="B3426" s="132">
        <f t="shared" si="215"/>
        <v>570.33333333333326</v>
      </c>
      <c r="C3426" s="162">
        <f>IF(B3426&lt;(MAX(USER_INPUT!$J$14:$J$2000)),FINTERP(USER_INPUT!$J$14:$J$2000,USER_INPUT!$K$14:$K$2000,HYDROGRAPH!B3426),0)</f>
        <v>0</v>
      </c>
      <c r="D3426" s="132">
        <f t="shared" si="214"/>
        <v>0</v>
      </c>
      <c r="E3426" s="162">
        <f t="shared" si="216"/>
        <v>0</v>
      </c>
      <c r="F3426" s="162">
        <f t="shared" si="217"/>
        <v>0</v>
      </c>
      <c r="G3426" s="162">
        <f>FINTERP(REFERENCE!$W$17:$W$67,REFERENCE!$V$17:$V$67,HYDROGRAPH!F3426)</f>
        <v>0</v>
      </c>
      <c r="H3426" s="132">
        <f>(F3426-G3426)/2*REFERENCE!$P$19</f>
        <v>0</v>
      </c>
      <c r="I3426">
        <f>(FINTERP('STAGE-STORAGE'!$D$4:$D$54,'STAGE-STORAGE'!$A$4:$A$54,H3426))</f>
        <v>0</v>
      </c>
    </row>
    <row r="3427" spans="1:9" x14ac:dyDescent="0.25">
      <c r="A3427">
        <v>3424</v>
      </c>
      <c r="B3427" s="132">
        <f t="shared" si="215"/>
        <v>570.5</v>
      </c>
      <c r="C3427" s="162">
        <f>IF(B3427&lt;(MAX(USER_INPUT!$J$14:$J$2000)),FINTERP(USER_INPUT!$J$14:$J$2000,USER_INPUT!$K$14:$K$2000,HYDROGRAPH!B3427),0)</f>
        <v>0</v>
      </c>
      <c r="D3427" s="132">
        <f t="shared" si="214"/>
        <v>0</v>
      </c>
      <c r="E3427" s="162">
        <f t="shared" si="216"/>
        <v>0</v>
      </c>
      <c r="F3427" s="162">
        <f t="shared" si="217"/>
        <v>0</v>
      </c>
      <c r="G3427" s="162">
        <f>FINTERP(REFERENCE!$W$17:$W$67,REFERENCE!$V$17:$V$67,HYDROGRAPH!F3427)</f>
        <v>0</v>
      </c>
      <c r="H3427" s="132">
        <f>(F3427-G3427)/2*REFERENCE!$P$19</f>
        <v>0</v>
      </c>
      <c r="I3427">
        <f>(FINTERP('STAGE-STORAGE'!$D$4:$D$54,'STAGE-STORAGE'!$A$4:$A$54,H3427))</f>
        <v>0</v>
      </c>
    </row>
    <row r="3428" spans="1:9" x14ac:dyDescent="0.25">
      <c r="A3428">
        <v>3425</v>
      </c>
      <c r="B3428" s="132">
        <f t="shared" si="215"/>
        <v>570.66666666666663</v>
      </c>
      <c r="C3428" s="162">
        <f>IF(B3428&lt;(MAX(USER_INPUT!$J$14:$J$2000)),FINTERP(USER_INPUT!$J$14:$J$2000,USER_INPUT!$K$14:$K$2000,HYDROGRAPH!B3428),0)</f>
        <v>0</v>
      </c>
      <c r="D3428" s="132">
        <f t="shared" si="214"/>
        <v>0</v>
      </c>
      <c r="E3428" s="162">
        <f t="shared" si="216"/>
        <v>0</v>
      </c>
      <c r="F3428" s="162">
        <f t="shared" si="217"/>
        <v>0</v>
      </c>
      <c r="G3428" s="162">
        <f>FINTERP(REFERENCE!$W$17:$W$67,REFERENCE!$V$17:$V$67,HYDROGRAPH!F3428)</f>
        <v>0</v>
      </c>
      <c r="H3428" s="132">
        <f>(F3428-G3428)/2*REFERENCE!$P$19</f>
        <v>0</v>
      </c>
      <c r="I3428">
        <f>(FINTERP('STAGE-STORAGE'!$D$4:$D$54,'STAGE-STORAGE'!$A$4:$A$54,H3428))</f>
        <v>0</v>
      </c>
    </row>
    <row r="3429" spans="1:9" x14ac:dyDescent="0.25">
      <c r="A3429">
        <v>3426</v>
      </c>
      <c r="B3429" s="132">
        <f t="shared" si="215"/>
        <v>570.83333333333326</v>
      </c>
      <c r="C3429" s="162">
        <f>IF(B3429&lt;(MAX(USER_INPUT!$J$14:$J$2000)),FINTERP(USER_INPUT!$J$14:$J$2000,USER_INPUT!$K$14:$K$2000,HYDROGRAPH!B3429),0)</f>
        <v>0</v>
      </c>
      <c r="D3429" s="132">
        <f t="shared" si="214"/>
        <v>0</v>
      </c>
      <c r="E3429" s="162">
        <f t="shared" si="216"/>
        <v>0</v>
      </c>
      <c r="F3429" s="162">
        <f t="shared" si="217"/>
        <v>0</v>
      </c>
      <c r="G3429" s="162">
        <f>FINTERP(REFERENCE!$W$17:$W$67,REFERENCE!$V$17:$V$67,HYDROGRAPH!F3429)</f>
        <v>0</v>
      </c>
      <c r="H3429" s="132">
        <f>(F3429-G3429)/2*REFERENCE!$P$19</f>
        <v>0</v>
      </c>
      <c r="I3429">
        <f>(FINTERP('STAGE-STORAGE'!$D$4:$D$54,'STAGE-STORAGE'!$A$4:$A$54,H3429))</f>
        <v>0</v>
      </c>
    </row>
    <row r="3430" spans="1:9" x14ac:dyDescent="0.25">
      <c r="A3430">
        <v>3427</v>
      </c>
      <c r="B3430" s="132">
        <f t="shared" si="215"/>
        <v>571</v>
      </c>
      <c r="C3430" s="162">
        <f>IF(B3430&lt;(MAX(USER_INPUT!$J$14:$J$2000)),FINTERP(USER_INPUT!$J$14:$J$2000,USER_INPUT!$K$14:$K$2000,HYDROGRAPH!B3430),0)</f>
        <v>0</v>
      </c>
      <c r="D3430" s="132">
        <f t="shared" si="214"/>
        <v>0</v>
      </c>
      <c r="E3430" s="162">
        <f t="shared" si="216"/>
        <v>0</v>
      </c>
      <c r="F3430" s="162">
        <f t="shared" si="217"/>
        <v>0</v>
      </c>
      <c r="G3430" s="162">
        <f>FINTERP(REFERENCE!$W$17:$W$67,REFERENCE!$V$17:$V$67,HYDROGRAPH!F3430)</f>
        <v>0</v>
      </c>
      <c r="H3430" s="132">
        <f>(F3430-G3430)/2*REFERENCE!$P$19</f>
        <v>0</v>
      </c>
      <c r="I3430">
        <f>(FINTERP('STAGE-STORAGE'!$D$4:$D$54,'STAGE-STORAGE'!$A$4:$A$54,H3430))</f>
        <v>0</v>
      </c>
    </row>
    <row r="3431" spans="1:9" x14ac:dyDescent="0.25">
      <c r="A3431">
        <v>3428</v>
      </c>
      <c r="B3431" s="132">
        <f t="shared" si="215"/>
        <v>571.16666666666663</v>
      </c>
      <c r="C3431" s="162">
        <f>IF(B3431&lt;(MAX(USER_INPUT!$J$14:$J$2000)),FINTERP(USER_INPUT!$J$14:$J$2000,USER_INPUT!$K$14:$K$2000,HYDROGRAPH!B3431),0)</f>
        <v>0</v>
      </c>
      <c r="D3431" s="132">
        <f t="shared" si="214"/>
        <v>0</v>
      </c>
      <c r="E3431" s="162">
        <f t="shared" si="216"/>
        <v>0</v>
      </c>
      <c r="F3431" s="162">
        <f t="shared" si="217"/>
        <v>0</v>
      </c>
      <c r="G3431" s="162">
        <f>FINTERP(REFERENCE!$W$17:$W$67,REFERENCE!$V$17:$V$67,HYDROGRAPH!F3431)</f>
        <v>0</v>
      </c>
      <c r="H3431" s="132">
        <f>(F3431-G3431)/2*REFERENCE!$P$19</f>
        <v>0</v>
      </c>
      <c r="I3431">
        <f>(FINTERP('STAGE-STORAGE'!$D$4:$D$54,'STAGE-STORAGE'!$A$4:$A$54,H3431))</f>
        <v>0</v>
      </c>
    </row>
    <row r="3432" spans="1:9" x14ac:dyDescent="0.25">
      <c r="A3432">
        <v>3429</v>
      </c>
      <c r="B3432" s="132">
        <f t="shared" si="215"/>
        <v>571.33333333333326</v>
      </c>
      <c r="C3432" s="162">
        <f>IF(B3432&lt;(MAX(USER_INPUT!$J$14:$J$2000)),FINTERP(USER_INPUT!$J$14:$J$2000,USER_INPUT!$K$14:$K$2000,HYDROGRAPH!B3432),0)</f>
        <v>0</v>
      </c>
      <c r="D3432" s="132">
        <f t="shared" si="214"/>
        <v>0</v>
      </c>
      <c r="E3432" s="162">
        <f t="shared" si="216"/>
        <v>0</v>
      </c>
      <c r="F3432" s="162">
        <f t="shared" si="217"/>
        <v>0</v>
      </c>
      <c r="G3432" s="162">
        <f>FINTERP(REFERENCE!$W$17:$W$67,REFERENCE!$V$17:$V$67,HYDROGRAPH!F3432)</f>
        <v>0</v>
      </c>
      <c r="H3432" s="132">
        <f>(F3432-G3432)/2*REFERENCE!$P$19</f>
        <v>0</v>
      </c>
      <c r="I3432">
        <f>(FINTERP('STAGE-STORAGE'!$D$4:$D$54,'STAGE-STORAGE'!$A$4:$A$54,H3432))</f>
        <v>0</v>
      </c>
    </row>
    <row r="3433" spans="1:9" x14ac:dyDescent="0.25">
      <c r="A3433">
        <v>3430</v>
      </c>
      <c r="B3433" s="132">
        <f t="shared" si="215"/>
        <v>571.5</v>
      </c>
      <c r="C3433" s="162">
        <f>IF(B3433&lt;(MAX(USER_INPUT!$J$14:$J$2000)),FINTERP(USER_INPUT!$J$14:$J$2000,USER_INPUT!$K$14:$K$2000,HYDROGRAPH!B3433),0)</f>
        <v>0</v>
      </c>
      <c r="D3433" s="132">
        <f t="shared" si="214"/>
        <v>0</v>
      </c>
      <c r="E3433" s="162">
        <f t="shared" si="216"/>
        <v>0</v>
      </c>
      <c r="F3433" s="162">
        <f t="shared" si="217"/>
        <v>0</v>
      </c>
      <c r="G3433" s="162">
        <f>FINTERP(REFERENCE!$W$17:$W$67,REFERENCE!$V$17:$V$67,HYDROGRAPH!F3433)</f>
        <v>0</v>
      </c>
      <c r="H3433" s="132">
        <f>(F3433-G3433)/2*REFERENCE!$P$19</f>
        <v>0</v>
      </c>
      <c r="I3433">
        <f>(FINTERP('STAGE-STORAGE'!$D$4:$D$54,'STAGE-STORAGE'!$A$4:$A$54,H3433))</f>
        <v>0</v>
      </c>
    </row>
    <row r="3434" spans="1:9" x14ac:dyDescent="0.25">
      <c r="A3434">
        <v>3431</v>
      </c>
      <c r="B3434" s="132">
        <f t="shared" si="215"/>
        <v>571.66666666666663</v>
      </c>
      <c r="C3434" s="162">
        <f>IF(B3434&lt;(MAX(USER_INPUT!$J$14:$J$2000)),FINTERP(USER_INPUT!$J$14:$J$2000,USER_INPUT!$K$14:$K$2000,HYDROGRAPH!B3434),0)</f>
        <v>0</v>
      </c>
      <c r="D3434" s="132">
        <f t="shared" si="214"/>
        <v>0</v>
      </c>
      <c r="E3434" s="162">
        <f t="shared" si="216"/>
        <v>0</v>
      </c>
      <c r="F3434" s="162">
        <f t="shared" si="217"/>
        <v>0</v>
      </c>
      <c r="G3434" s="162">
        <f>FINTERP(REFERENCE!$W$17:$W$67,REFERENCE!$V$17:$V$67,HYDROGRAPH!F3434)</f>
        <v>0</v>
      </c>
      <c r="H3434" s="132">
        <f>(F3434-G3434)/2*REFERENCE!$P$19</f>
        <v>0</v>
      </c>
      <c r="I3434">
        <f>(FINTERP('STAGE-STORAGE'!$D$4:$D$54,'STAGE-STORAGE'!$A$4:$A$54,H3434))</f>
        <v>0</v>
      </c>
    </row>
    <row r="3435" spans="1:9" x14ac:dyDescent="0.25">
      <c r="A3435">
        <v>3432</v>
      </c>
      <c r="B3435" s="132">
        <f t="shared" si="215"/>
        <v>571.83333333333326</v>
      </c>
      <c r="C3435" s="162">
        <f>IF(B3435&lt;(MAX(USER_INPUT!$J$14:$J$2000)),FINTERP(USER_INPUT!$J$14:$J$2000,USER_INPUT!$K$14:$K$2000,HYDROGRAPH!B3435),0)</f>
        <v>0</v>
      </c>
      <c r="D3435" s="132">
        <f t="shared" si="214"/>
        <v>0</v>
      </c>
      <c r="E3435" s="162">
        <f t="shared" si="216"/>
        <v>0</v>
      </c>
      <c r="F3435" s="162">
        <f t="shared" si="217"/>
        <v>0</v>
      </c>
      <c r="G3435" s="162">
        <f>FINTERP(REFERENCE!$W$17:$W$67,REFERENCE!$V$17:$V$67,HYDROGRAPH!F3435)</f>
        <v>0</v>
      </c>
      <c r="H3435" s="132">
        <f>(F3435-G3435)/2*REFERENCE!$P$19</f>
        <v>0</v>
      </c>
      <c r="I3435">
        <f>(FINTERP('STAGE-STORAGE'!$D$4:$D$54,'STAGE-STORAGE'!$A$4:$A$54,H3435))</f>
        <v>0</v>
      </c>
    </row>
    <row r="3436" spans="1:9" x14ac:dyDescent="0.25">
      <c r="A3436">
        <v>3433</v>
      </c>
      <c r="B3436" s="132">
        <f t="shared" si="215"/>
        <v>572</v>
      </c>
      <c r="C3436" s="162">
        <f>IF(B3436&lt;(MAX(USER_INPUT!$J$14:$J$2000)),FINTERP(USER_INPUT!$J$14:$J$2000,USER_INPUT!$K$14:$K$2000,HYDROGRAPH!B3436),0)</f>
        <v>0</v>
      </c>
      <c r="D3436" s="132">
        <f t="shared" si="214"/>
        <v>0</v>
      </c>
      <c r="E3436" s="162">
        <f t="shared" si="216"/>
        <v>0</v>
      </c>
      <c r="F3436" s="162">
        <f t="shared" si="217"/>
        <v>0</v>
      </c>
      <c r="G3436" s="162">
        <f>FINTERP(REFERENCE!$W$17:$W$67,REFERENCE!$V$17:$V$67,HYDROGRAPH!F3436)</f>
        <v>0</v>
      </c>
      <c r="H3436" s="132">
        <f>(F3436-G3436)/2*REFERENCE!$P$19</f>
        <v>0</v>
      </c>
      <c r="I3436">
        <f>(FINTERP('STAGE-STORAGE'!$D$4:$D$54,'STAGE-STORAGE'!$A$4:$A$54,H3436))</f>
        <v>0</v>
      </c>
    </row>
    <row r="3437" spans="1:9" x14ac:dyDescent="0.25">
      <c r="A3437">
        <v>3434</v>
      </c>
      <c r="B3437" s="132">
        <f t="shared" si="215"/>
        <v>572.16666666666663</v>
      </c>
      <c r="C3437" s="162">
        <f>IF(B3437&lt;(MAX(USER_INPUT!$J$14:$J$2000)),FINTERP(USER_INPUT!$J$14:$J$2000,USER_INPUT!$K$14:$K$2000,HYDROGRAPH!B3437),0)</f>
        <v>0</v>
      </c>
      <c r="D3437" s="132">
        <f t="shared" si="214"/>
        <v>0</v>
      </c>
      <c r="E3437" s="162">
        <f t="shared" si="216"/>
        <v>0</v>
      </c>
      <c r="F3437" s="162">
        <f t="shared" si="217"/>
        <v>0</v>
      </c>
      <c r="G3437" s="162">
        <f>FINTERP(REFERENCE!$W$17:$W$67,REFERENCE!$V$17:$V$67,HYDROGRAPH!F3437)</f>
        <v>0</v>
      </c>
      <c r="H3437" s="132">
        <f>(F3437-G3437)/2*REFERENCE!$P$19</f>
        <v>0</v>
      </c>
      <c r="I3437">
        <f>(FINTERP('STAGE-STORAGE'!$D$4:$D$54,'STAGE-STORAGE'!$A$4:$A$54,H3437))</f>
        <v>0</v>
      </c>
    </row>
    <row r="3438" spans="1:9" x14ac:dyDescent="0.25">
      <c r="A3438">
        <v>3435</v>
      </c>
      <c r="B3438" s="132">
        <f t="shared" si="215"/>
        <v>572.33333333333326</v>
      </c>
      <c r="C3438" s="162">
        <f>IF(B3438&lt;(MAX(USER_INPUT!$J$14:$J$2000)),FINTERP(USER_INPUT!$J$14:$J$2000,USER_INPUT!$K$14:$K$2000,HYDROGRAPH!B3438),0)</f>
        <v>0</v>
      </c>
      <c r="D3438" s="132">
        <f t="shared" si="214"/>
        <v>0</v>
      </c>
      <c r="E3438" s="162">
        <f t="shared" si="216"/>
        <v>0</v>
      </c>
      <c r="F3438" s="162">
        <f t="shared" si="217"/>
        <v>0</v>
      </c>
      <c r="G3438" s="162">
        <f>FINTERP(REFERENCE!$W$17:$W$67,REFERENCE!$V$17:$V$67,HYDROGRAPH!F3438)</f>
        <v>0</v>
      </c>
      <c r="H3438" s="132">
        <f>(F3438-G3438)/2*REFERENCE!$P$19</f>
        <v>0</v>
      </c>
      <c r="I3438">
        <f>(FINTERP('STAGE-STORAGE'!$D$4:$D$54,'STAGE-STORAGE'!$A$4:$A$54,H3438))</f>
        <v>0</v>
      </c>
    </row>
    <row r="3439" spans="1:9" x14ac:dyDescent="0.25">
      <c r="A3439">
        <v>3436</v>
      </c>
      <c r="B3439" s="132">
        <f t="shared" si="215"/>
        <v>572.5</v>
      </c>
      <c r="C3439" s="162">
        <f>IF(B3439&lt;(MAX(USER_INPUT!$J$14:$J$2000)),FINTERP(USER_INPUT!$J$14:$J$2000,USER_INPUT!$K$14:$K$2000,HYDROGRAPH!B3439),0)</f>
        <v>0</v>
      </c>
      <c r="D3439" s="132">
        <f t="shared" si="214"/>
        <v>0</v>
      </c>
      <c r="E3439" s="162">
        <f t="shared" si="216"/>
        <v>0</v>
      </c>
      <c r="F3439" s="162">
        <f t="shared" si="217"/>
        <v>0</v>
      </c>
      <c r="G3439" s="162">
        <f>FINTERP(REFERENCE!$W$17:$W$67,REFERENCE!$V$17:$V$67,HYDROGRAPH!F3439)</f>
        <v>0</v>
      </c>
      <c r="H3439" s="132">
        <f>(F3439-G3439)/2*REFERENCE!$P$19</f>
        <v>0</v>
      </c>
      <c r="I3439">
        <f>(FINTERP('STAGE-STORAGE'!$D$4:$D$54,'STAGE-STORAGE'!$A$4:$A$54,H3439))</f>
        <v>0</v>
      </c>
    </row>
    <row r="3440" spans="1:9" x14ac:dyDescent="0.25">
      <c r="A3440">
        <v>3437</v>
      </c>
      <c r="B3440" s="132">
        <f t="shared" si="215"/>
        <v>572.66666666666663</v>
      </c>
      <c r="C3440" s="162">
        <f>IF(B3440&lt;(MAX(USER_INPUT!$J$14:$J$2000)),FINTERP(USER_INPUT!$J$14:$J$2000,USER_INPUT!$K$14:$K$2000,HYDROGRAPH!B3440),0)</f>
        <v>0</v>
      </c>
      <c r="D3440" s="132">
        <f t="shared" si="214"/>
        <v>0</v>
      </c>
      <c r="E3440" s="162">
        <f t="shared" si="216"/>
        <v>0</v>
      </c>
      <c r="F3440" s="162">
        <f t="shared" si="217"/>
        <v>0</v>
      </c>
      <c r="G3440" s="162">
        <f>FINTERP(REFERENCE!$W$17:$W$67,REFERENCE!$V$17:$V$67,HYDROGRAPH!F3440)</f>
        <v>0</v>
      </c>
      <c r="H3440" s="132">
        <f>(F3440-G3440)/2*REFERENCE!$P$19</f>
        <v>0</v>
      </c>
      <c r="I3440">
        <f>(FINTERP('STAGE-STORAGE'!$D$4:$D$54,'STAGE-STORAGE'!$A$4:$A$54,H3440))</f>
        <v>0</v>
      </c>
    </row>
    <row r="3441" spans="1:9" x14ac:dyDescent="0.25">
      <c r="A3441">
        <v>3438</v>
      </c>
      <c r="B3441" s="132">
        <f t="shared" si="215"/>
        <v>572.83333333333326</v>
      </c>
      <c r="C3441" s="162">
        <f>IF(B3441&lt;(MAX(USER_INPUT!$J$14:$J$2000)),FINTERP(USER_INPUT!$J$14:$J$2000,USER_INPUT!$K$14:$K$2000,HYDROGRAPH!B3441),0)</f>
        <v>0</v>
      </c>
      <c r="D3441" s="132">
        <f t="shared" si="214"/>
        <v>0</v>
      </c>
      <c r="E3441" s="162">
        <f t="shared" si="216"/>
        <v>0</v>
      </c>
      <c r="F3441" s="162">
        <f t="shared" si="217"/>
        <v>0</v>
      </c>
      <c r="G3441" s="162">
        <f>FINTERP(REFERENCE!$W$17:$W$67,REFERENCE!$V$17:$V$67,HYDROGRAPH!F3441)</f>
        <v>0</v>
      </c>
      <c r="H3441" s="132">
        <f>(F3441-G3441)/2*REFERENCE!$P$19</f>
        <v>0</v>
      </c>
      <c r="I3441">
        <f>(FINTERP('STAGE-STORAGE'!$D$4:$D$54,'STAGE-STORAGE'!$A$4:$A$54,H3441))</f>
        <v>0</v>
      </c>
    </row>
    <row r="3442" spans="1:9" x14ac:dyDescent="0.25">
      <c r="A3442">
        <v>3439</v>
      </c>
      <c r="B3442" s="132">
        <f t="shared" si="215"/>
        <v>573</v>
      </c>
      <c r="C3442" s="162">
        <f>IF(B3442&lt;(MAX(USER_INPUT!$J$14:$J$2000)),FINTERP(USER_INPUT!$J$14:$J$2000,USER_INPUT!$K$14:$K$2000,HYDROGRAPH!B3442),0)</f>
        <v>0</v>
      </c>
      <c r="D3442" s="132">
        <f t="shared" si="214"/>
        <v>0</v>
      </c>
      <c r="E3442" s="162">
        <f t="shared" si="216"/>
        <v>0</v>
      </c>
      <c r="F3442" s="162">
        <f t="shared" si="217"/>
        <v>0</v>
      </c>
      <c r="G3442" s="162">
        <f>FINTERP(REFERENCE!$W$17:$W$67,REFERENCE!$V$17:$V$67,HYDROGRAPH!F3442)</f>
        <v>0</v>
      </c>
      <c r="H3442" s="132">
        <f>(F3442-G3442)/2*REFERENCE!$P$19</f>
        <v>0</v>
      </c>
      <c r="I3442">
        <f>(FINTERP('STAGE-STORAGE'!$D$4:$D$54,'STAGE-STORAGE'!$A$4:$A$54,H3442))</f>
        <v>0</v>
      </c>
    </row>
    <row r="3443" spans="1:9" x14ac:dyDescent="0.25">
      <c r="A3443">
        <v>3440</v>
      </c>
      <c r="B3443" s="132">
        <f t="shared" si="215"/>
        <v>573.16666666666663</v>
      </c>
      <c r="C3443" s="162">
        <f>IF(B3443&lt;(MAX(USER_INPUT!$J$14:$J$2000)),FINTERP(USER_INPUT!$J$14:$J$2000,USER_INPUT!$K$14:$K$2000,HYDROGRAPH!B3443),0)</f>
        <v>0</v>
      </c>
      <c r="D3443" s="132">
        <f t="shared" si="214"/>
        <v>0</v>
      </c>
      <c r="E3443" s="162">
        <f t="shared" si="216"/>
        <v>0</v>
      </c>
      <c r="F3443" s="162">
        <f t="shared" si="217"/>
        <v>0</v>
      </c>
      <c r="G3443" s="162">
        <f>FINTERP(REFERENCE!$W$17:$W$67,REFERENCE!$V$17:$V$67,HYDROGRAPH!F3443)</f>
        <v>0</v>
      </c>
      <c r="H3443" s="132">
        <f>(F3443-G3443)/2*REFERENCE!$P$19</f>
        <v>0</v>
      </c>
      <c r="I3443">
        <f>(FINTERP('STAGE-STORAGE'!$D$4:$D$54,'STAGE-STORAGE'!$A$4:$A$54,H3443))</f>
        <v>0</v>
      </c>
    </row>
    <row r="3444" spans="1:9" x14ac:dyDescent="0.25">
      <c r="A3444">
        <v>3441</v>
      </c>
      <c r="B3444" s="132">
        <f t="shared" si="215"/>
        <v>573.33333333333326</v>
      </c>
      <c r="C3444" s="162">
        <f>IF(B3444&lt;(MAX(USER_INPUT!$J$14:$J$2000)),FINTERP(USER_INPUT!$J$14:$J$2000,USER_INPUT!$K$14:$K$2000,HYDROGRAPH!B3444),0)</f>
        <v>0</v>
      </c>
      <c r="D3444" s="132">
        <f t="shared" si="214"/>
        <v>0</v>
      </c>
      <c r="E3444" s="162">
        <f t="shared" si="216"/>
        <v>0</v>
      </c>
      <c r="F3444" s="162">
        <f t="shared" si="217"/>
        <v>0</v>
      </c>
      <c r="G3444" s="162">
        <f>FINTERP(REFERENCE!$W$17:$W$67,REFERENCE!$V$17:$V$67,HYDROGRAPH!F3444)</f>
        <v>0</v>
      </c>
      <c r="H3444" s="132">
        <f>(F3444-G3444)/2*REFERENCE!$P$19</f>
        <v>0</v>
      </c>
      <c r="I3444">
        <f>(FINTERP('STAGE-STORAGE'!$D$4:$D$54,'STAGE-STORAGE'!$A$4:$A$54,H3444))</f>
        <v>0</v>
      </c>
    </row>
    <row r="3445" spans="1:9" x14ac:dyDescent="0.25">
      <c r="A3445">
        <v>3442</v>
      </c>
      <c r="B3445" s="132">
        <f t="shared" si="215"/>
        <v>573.5</v>
      </c>
      <c r="C3445" s="162">
        <f>IF(B3445&lt;(MAX(USER_INPUT!$J$14:$J$2000)),FINTERP(USER_INPUT!$J$14:$J$2000,USER_INPUT!$K$14:$K$2000,HYDROGRAPH!B3445),0)</f>
        <v>0</v>
      </c>
      <c r="D3445" s="132">
        <f t="shared" si="214"/>
        <v>0</v>
      </c>
      <c r="E3445" s="162">
        <f t="shared" si="216"/>
        <v>0</v>
      </c>
      <c r="F3445" s="162">
        <f t="shared" si="217"/>
        <v>0</v>
      </c>
      <c r="G3445" s="162">
        <f>FINTERP(REFERENCE!$W$17:$W$67,REFERENCE!$V$17:$V$67,HYDROGRAPH!F3445)</f>
        <v>0</v>
      </c>
      <c r="H3445" s="132">
        <f>(F3445-G3445)/2*REFERENCE!$P$19</f>
        <v>0</v>
      </c>
      <c r="I3445">
        <f>(FINTERP('STAGE-STORAGE'!$D$4:$D$54,'STAGE-STORAGE'!$A$4:$A$54,H3445))</f>
        <v>0</v>
      </c>
    </row>
    <row r="3446" spans="1:9" x14ac:dyDescent="0.25">
      <c r="A3446">
        <v>3443</v>
      </c>
      <c r="B3446" s="132">
        <f t="shared" si="215"/>
        <v>573.66666666666663</v>
      </c>
      <c r="C3446" s="162">
        <f>IF(B3446&lt;(MAX(USER_INPUT!$J$14:$J$2000)),FINTERP(USER_INPUT!$J$14:$J$2000,USER_INPUT!$K$14:$K$2000,HYDROGRAPH!B3446),0)</f>
        <v>0</v>
      </c>
      <c r="D3446" s="132">
        <f t="shared" si="214"/>
        <v>0</v>
      </c>
      <c r="E3446" s="162">
        <f t="shared" si="216"/>
        <v>0</v>
      </c>
      <c r="F3446" s="162">
        <f t="shared" si="217"/>
        <v>0</v>
      </c>
      <c r="G3446" s="162">
        <f>FINTERP(REFERENCE!$W$17:$W$67,REFERENCE!$V$17:$V$67,HYDROGRAPH!F3446)</f>
        <v>0</v>
      </c>
      <c r="H3446" s="132">
        <f>(F3446-G3446)/2*REFERENCE!$P$19</f>
        <v>0</v>
      </c>
      <c r="I3446">
        <f>(FINTERP('STAGE-STORAGE'!$D$4:$D$54,'STAGE-STORAGE'!$A$4:$A$54,H3446))</f>
        <v>0</v>
      </c>
    </row>
    <row r="3447" spans="1:9" x14ac:dyDescent="0.25">
      <c r="A3447">
        <v>3444</v>
      </c>
      <c r="B3447" s="132">
        <f t="shared" si="215"/>
        <v>573.83333333333326</v>
      </c>
      <c r="C3447" s="162">
        <f>IF(B3447&lt;(MAX(USER_INPUT!$J$14:$J$2000)),FINTERP(USER_INPUT!$J$14:$J$2000,USER_INPUT!$K$14:$K$2000,HYDROGRAPH!B3447),0)</f>
        <v>0</v>
      </c>
      <c r="D3447" s="132">
        <f t="shared" si="214"/>
        <v>0</v>
      </c>
      <c r="E3447" s="162">
        <f t="shared" si="216"/>
        <v>0</v>
      </c>
      <c r="F3447" s="162">
        <f t="shared" si="217"/>
        <v>0</v>
      </c>
      <c r="G3447" s="162">
        <f>FINTERP(REFERENCE!$W$17:$W$67,REFERENCE!$V$17:$V$67,HYDROGRAPH!F3447)</f>
        <v>0</v>
      </c>
      <c r="H3447" s="132">
        <f>(F3447-G3447)/2*REFERENCE!$P$19</f>
        <v>0</v>
      </c>
      <c r="I3447">
        <f>(FINTERP('STAGE-STORAGE'!$D$4:$D$54,'STAGE-STORAGE'!$A$4:$A$54,H3447))</f>
        <v>0</v>
      </c>
    </row>
    <row r="3448" spans="1:9" x14ac:dyDescent="0.25">
      <c r="A3448">
        <v>3445</v>
      </c>
      <c r="B3448" s="132">
        <f t="shared" si="215"/>
        <v>574</v>
      </c>
      <c r="C3448" s="162">
        <f>IF(B3448&lt;(MAX(USER_INPUT!$J$14:$J$2000)),FINTERP(USER_INPUT!$J$14:$J$2000,USER_INPUT!$K$14:$K$2000,HYDROGRAPH!B3448),0)</f>
        <v>0</v>
      </c>
      <c r="D3448" s="132">
        <f t="shared" si="214"/>
        <v>0</v>
      </c>
      <c r="E3448" s="162">
        <f t="shared" si="216"/>
        <v>0</v>
      </c>
      <c r="F3448" s="162">
        <f t="shared" si="217"/>
        <v>0</v>
      </c>
      <c r="G3448" s="162">
        <f>FINTERP(REFERENCE!$W$17:$W$67,REFERENCE!$V$17:$V$67,HYDROGRAPH!F3448)</f>
        <v>0</v>
      </c>
      <c r="H3448" s="132">
        <f>(F3448-G3448)/2*REFERENCE!$P$19</f>
        <v>0</v>
      </c>
      <c r="I3448">
        <f>(FINTERP('STAGE-STORAGE'!$D$4:$D$54,'STAGE-STORAGE'!$A$4:$A$54,H3448))</f>
        <v>0</v>
      </c>
    </row>
    <row r="3449" spans="1:9" x14ac:dyDescent="0.25">
      <c r="A3449">
        <v>3446</v>
      </c>
      <c r="B3449" s="132">
        <f t="shared" si="215"/>
        <v>574.16666666666663</v>
      </c>
      <c r="C3449" s="162">
        <f>IF(B3449&lt;(MAX(USER_INPUT!$J$14:$J$2000)),FINTERP(USER_INPUT!$J$14:$J$2000,USER_INPUT!$K$14:$K$2000,HYDROGRAPH!B3449),0)</f>
        <v>0</v>
      </c>
      <c r="D3449" s="132">
        <f t="shared" si="214"/>
        <v>0</v>
      </c>
      <c r="E3449" s="162">
        <f t="shared" si="216"/>
        <v>0</v>
      </c>
      <c r="F3449" s="162">
        <f t="shared" si="217"/>
        <v>0</v>
      </c>
      <c r="G3449" s="162">
        <f>FINTERP(REFERENCE!$W$17:$W$67,REFERENCE!$V$17:$V$67,HYDROGRAPH!F3449)</f>
        <v>0</v>
      </c>
      <c r="H3449" s="132">
        <f>(F3449-G3449)/2*REFERENCE!$P$19</f>
        <v>0</v>
      </c>
      <c r="I3449">
        <f>(FINTERP('STAGE-STORAGE'!$D$4:$D$54,'STAGE-STORAGE'!$A$4:$A$54,H3449))</f>
        <v>0</v>
      </c>
    </row>
    <row r="3450" spans="1:9" x14ac:dyDescent="0.25">
      <c r="A3450">
        <v>3447</v>
      </c>
      <c r="B3450" s="132">
        <f t="shared" si="215"/>
        <v>574.33333333333326</v>
      </c>
      <c r="C3450" s="162">
        <f>IF(B3450&lt;(MAX(USER_INPUT!$J$14:$J$2000)),FINTERP(USER_INPUT!$J$14:$J$2000,USER_INPUT!$K$14:$K$2000,HYDROGRAPH!B3450),0)</f>
        <v>0</v>
      </c>
      <c r="D3450" s="132">
        <f t="shared" si="214"/>
        <v>0</v>
      </c>
      <c r="E3450" s="162">
        <f t="shared" si="216"/>
        <v>0</v>
      </c>
      <c r="F3450" s="162">
        <f t="shared" si="217"/>
        <v>0</v>
      </c>
      <c r="G3450" s="162">
        <f>FINTERP(REFERENCE!$W$17:$W$67,REFERENCE!$V$17:$V$67,HYDROGRAPH!F3450)</f>
        <v>0</v>
      </c>
      <c r="H3450" s="132">
        <f>(F3450-G3450)/2*REFERENCE!$P$19</f>
        <v>0</v>
      </c>
      <c r="I3450">
        <f>(FINTERP('STAGE-STORAGE'!$D$4:$D$54,'STAGE-STORAGE'!$A$4:$A$54,H3450))</f>
        <v>0</v>
      </c>
    </row>
    <row r="3451" spans="1:9" x14ac:dyDescent="0.25">
      <c r="A3451">
        <v>3448</v>
      </c>
      <c r="B3451" s="132">
        <f t="shared" si="215"/>
        <v>574.5</v>
      </c>
      <c r="C3451" s="162">
        <f>IF(B3451&lt;(MAX(USER_INPUT!$J$14:$J$2000)),FINTERP(USER_INPUT!$J$14:$J$2000,USER_INPUT!$K$14:$K$2000,HYDROGRAPH!B3451),0)</f>
        <v>0</v>
      </c>
      <c r="D3451" s="132">
        <f t="shared" si="214"/>
        <v>0</v>
      </c>
      <c r="E3451" s="162">
        <f t="shared" si="216"/>
        <v>0</v>
      </c>
      <c r="F3451" s="162">
        <f t="shared" si="217"/>
        <v>0</v>
      </c>
      <c r="G3451" s="162">
        <f>FINTERP(REFERENCE!$W$17:$W$67,REFERENCE!$V$17:$V$67,HYDROGRAPH!F3451)</f>
        <v>0</v>
      </c>
      <c r="H3451" s="132">
        <f>(F3451-G3451)/2*REFERENCE!$P$19</f>
        <v>0</v>
      </c>
      <c r="I3451">
        <f>(FINTERP('STAGE-STORAGE'!$D$4:$D$54,'STAGE-STORAGE'!$A$4:$A$54,H3451))</f>
        <v>0</v>
      </c>
    </row>
    <row r="3452" spans="1:9" x14ac:dyDescent="0.25">
      <c r="A3452">
        <v>3449</v>
      </c>
      <c r="B3452" s="132">
        <f t="shared" si="215"/>
        <v>574.66666666666663</v>
      </c>
      <c r="C3452" s="162">
        <f>IF(B3452&lt;(MAX(USER_INPUT!$J$14:$J$2000)),FINTERP(USER_INPUT!$J$14:$J$2000,USER_INPUT!$K$14:$K$2000,HYDROGRAPH!B3452),0)</f>
        <v>0</v>
      </c>
      <c r="D3452" s="132">
        <f t="shared" si="214"/>
        <v>0</v>
      </c>
      <c r="E3452" s="162">
        <f t="shared" si="216"/>
        <v>0</v>
      </c>
      <c r="F3452" s="162">
        <f t="shared" si="217"/>
        <v>0</v>
      </c>
      <c r="G3452" s="162">
        <f>FINTERP(REFERENCE!$W$17:$W$67,REFERENCE!$V$17:$V$67,HYDROGRAPH!F3452)</f>
        <v>0</v>
      </c>
      <c r="H3452" s="132">
        <f>(F3452-G3452)/2*REFERENCE!$P$19</f>
        <v>0</v>
      </c>
      <c r="I3452">
        <f>(FINTERP('STAGE-STORAGE'!$D$4:$D$54,'STAGE-STORAGE'!$A$4:$A$54,H3452))</f>
        <v>0</v>
      </c>
    </row>
    <row r="3453" spans="1:9" x14ac:dyDescent="0.25">
      <c r="A3453">
        <v>3450</v>
      </c>
      <c r="B3453" s="132">
        <f t="shared" si="215"/>
        <v>574.83333333333326</v>
      </c>
      <c r="C3453" s="162">
        <f>IF(B3453&lt;(MAX(USER_INPUT!$J$14:$J$2000)),FINTERP(USER_INPUT!$J$14:$J$2000,USER_INPUT!$K$14:$K$2000,HYDROGRAPH!B3453),0)</f>
        <v>0</v>
      </c>
      <c r="D3453" s="132">
        <f t="shared" si="214"/>
        <v>0</v>
      </c>
      <c r="E3453" s="162">
        <f t="shared" si="216"/>
        <v>0</v>
      </c>
      <c r="F3453" s="162">
        <f t="shared" si="217"/>
        <v>0</v>
      </c>
      <c r="G3453" s="162">
        <f>FINTERP(REFERENCE!$W$17:$W$67,REFERENCE!$V$17:$V$67,HYDROGRAPH!F3453)</f>
        <v>0</v>
      </c>
      <c r="H3453" s="132">
        <f>(F3453-G3453)/2*REFERENCE!$P$19</f>
        <v>0</v>
      </c>
      <c r="I3453">
        <f>(FINTERP('STAGE-STORAGE'!$D$4:$D$54,'STAGE-STORAGE'!$A$4:$A$54,H3453))</f>
        <v>0</v>
      </c>
    </row>
    <row r="3454" spans="1:9" x14ac:dyDescent="0.25">
      <c r="A3454">
        <v>3451</v>
      </c>
      <c r="B3454" s="132">
        <f t="shared" si="215"/>
        <v>575</v>
      </c>
      <c r="C3454" s="162">
        <f>IF(B3454&lt;(MAX(USER_INPUT!$J$14:$J$2000)),FINTERP(USER_INPUT!$J$14:$J$2000,USER_INPUT!$K$14:$K$2000,HYDROGRAPH!B3454),0)</f>
        <v>0</v>
      </c>
      <c r="D3454" s="132">
        <f t="shared" si="214"/>
        <v>0</v>
      </c>
      <c r="E3454" s="162">
        <f t="shared" si="216"/>
        <v>0</v>
      </c>
      <c r="F3454" s="162">
        <f t="shared" si="217"/>
        <v>0</v>
      </c>
      <c r="G3454" s="162">
        <f>FINTERP(REFERENCE!$W$17:$W$67,REFERENCE!$V$17:$V$67,HYDROGRAPH!F3454)</f>
        <v>0</v>
      </c>
      <c r="H3454" s="132">
        <f>(F3454-G3454)/2*REFERENCE!$P$19</f>
        <v>0</v>
      </c>
      <c r="I3454">
        <f>(FINTERP('STAGE-STORAGE'!$D$4:$D$54,'STAGE-STORAGE'!$A$4:$A$54,H3454))</f>
        <v>0</v>
      </c>
    </row>
    <row r="3455" spans="1:9" x14ac:dyDescent="0.25">
      <c r="A3455">
        <v>3452</v>
      </c>
      <c r="B3455" s="132">
        <f t="shared" si="215"/>
        <v>575.16666666666663</v>
      </c>
      <c r="C3455" s="162">
        <f>IF(B3455&lt;(MAX(USER_INPUT!$J$14:$J$2000)),FINTERP(USER_INPUT!$J$14:$J$2000,USER_INPUT!$K$14:$K$2000,HYDROGRAPH!B3455),0)</f>
        <v>0</v>
      </c>
      <c r="D3455" s="132">
        <f t="shared" si="214"/>
        <v>0</v>
      </c>
      <c r="E3455" s="162">
        <f t="shared" si="216"/>
        <v>0</v>
      </c>
      <c r="F3455" s="162">
        <f t="shared" si="217"/>
        <v>0</v>
      </c>
      <c r="G3455" s="162">
        <f>FINTERP(REFERENCE!$W$17:$W$67,REFERENCE!$V$17:$V$67,HYDROGRAPH!F3455)</f>
        <v>0</v>
      </c>
      <c r="H3455" s="132">
        <f>(F3455-G3455)/2*REFERENCE!$P$19</f>
        <v>0</v>
      </c>
      <c r="I3455">
        <f>(FINTERP('STAGE-STORAGE'!$D$4:$D$54,'STAGE-STORAGE'!$A$4:$A$54,H3455))</f>
        <v>0</v>
      </c>
    </row>
    <row r="3456" spans="1:9" x14ac:dyDescent="0.25">
      <c r="A3456">
        <v>3453</v>
      </c>
      <c r="B3456" s="132">
        <f t="shared" si="215"/>
        <v>575.33333333333326</v>
      </c>
      <c r="C3456" s="162">
        <f>IF(B3456&lt;(MAX(USER_INPUT!$J$14:$J$2000)),FINTERP(USER_INPUT!$J$14:$J$2000,USER_INPUT!$K$14:$K$2000,HYDROGRAPH!B3456),0)</f>
        <v>0</v>
      </c>
      <c r="D3456" s="132">
        <f t="shared" si="214"/>
        <v>0</v>
      </c>
      <c r="E3456" s="162">
        <f t="shared" si="216"/>
        <v>0</v>
      </c>
      <c r="F3456" s="162">
        <f t="shared" si="217"/>
        <v>0</v>
      </c>
      <c r="G3456" s="162">
        <f>FINTERP(REFERENCE!$W$17:$W$67,REFERENCE!$V$17:$V$67,HYDROGRAPH!F3456)</f>
        <v>0</v>
      </c>
      <c r="H3456" s="132">
        <f>(F3456-G3456)/2*REFERENCE!$P$19</f>
        <v>0</v>
      </c>
      <c r="I3456">
        <f>(FINTERP('STAGE-STORAGE'!$D$4:$D$54,'STAGE-STORAGE'!$A$4:$A$54,H3456))</f>
        <v>0</v>
      </c>
    </row>
    <row r="3457" spans="1:9" x14ac:dyDescent="0.25">
      <c r="A3457">
        <v>3454</v>
      </c>
      <c r="B3457" s="132">
        <f t="shared" si="215"/>
        <v>575.5</v>
      </c>
      <c r="C3457" s="162">
        <f>IF(B3457&lt;(MAX(USER_INPUT!$J$14:$J$2000)),FINTERP(USER_INPUT!$J$14:$J$2000,USER_INPUT!$K$14:$K$2000,HYDROGRAPH!B3457),0)</f>
        <v>0</v>
      </c>
      <c r="D3457" s="132">
        <f t="shared" si="214"/>
        <v>0</v>
      </c>
      <c r="E3457" s="162">
        <f t="shared" si="216"/>
        <v>0</v>
      </c>
      <c r="F3457" s="162">
        <f t="shared" si="217"/>
        <v>0</v>
      </c>
      <c r="G3457" s="162">
        <f>FINTERP(REFERENCE!$W$17:$W$67,REFERENCE!$V$17:$V$67,HYDROGRAPH!F3457)</f>
        <v>0</v>
      </c>
      <c r="H3457" s="132">
        <f>(F3457-G3457)/2*REFERENCE!$P$19</f>
        <v>0</v>
      </c>
      <c r="I3457">
        <f>(FINTERP('STAGE-STORAGE'!$D$4:$D$54,'STAGE-STORAGE'!$A$4:$A$54,H3457))</f>
        <v>0</v>
      </c>
    </row>
    <row r="3458" spans="1:9" x14ac:dyDescent="0.25">
      <c r="A3458">
        <v>3455</v>
      </c>
      <c r="B3458" s="132">
        <f t="shared" si="215"/>
        <v>575.66666666666663</v>
      </c>
      <c r="C3458" s="162">
        <f>IF(B3458&lt;(MAX(USER_INPUT!$J$14:$J$2000)),FINTERP(USER_INPUT!$J$14:$J$2000,USER_INPUT!$K$14:$K$2000,HYDROGRAPH!B3458),0)</f>
        <v>0</v>
      </c>
      <c r="D3458" s="132">
        <f t="shared" si="214"/>
        <v>0</v>
      </c>
      <c r="E3458" s="162">
        <f t="shared" si="216"/>
        <v>0</v>
      </c>
      <c r="F3458" s="162">
        <f t="shared" si="217"/>
        <v>0</v>
      </c>
      <c r="G3458" s="162">
        <f>FINTERP(REFERENCE!$W$17:$W$67,REFERENCE!$V$17:$V$67,HYDROGRAPH!F3458)</f>
        <v>0</v>
      </c>
      <c r="H3458" s="132">
        <f>(F3458-G3458)/2*REFERENCE!$P$19</f>
        <v>0</v>
      </c>
      <c r="I3458">
        <f>(FINTERP('STAGE-STORAGE'!$D$4:$D$54,'STAGE-STORAGE'!$A$4:$A$54,H3458))</f>
        <v>0</v>
      </c>
    </row>
    <row r="3459" spans="1:9" x14ac:dyDescent="0.25">
      <c r="A3459">
        <v>3456</v>
      </c>
      <c r="B3459" s="132">
        <f t="shared" si="215"/>
        <v>575.83333333333326</v>
      </c>
      <c r="C3459" s="162">
        <f>IF(B3459&lt;(MAX(USER_INPUT!$J$14:$J$2000)),FINTERP(USER_INPUT!$J$14:$J$2000,USER_INPUT!$K$14:$K$2000,HYDROGRAPH!B3459),0)</f>
        <v>0</v>
      </c>
      <c r="D3459" s="132">
        <f t="shared" si="214"/>
        <v>0</v>
      </c>
      <c r="E3459" s="162">
        <f t="shared" si="216"/>
        <v>0</v>
      </c>
      <c r="F3459" s="162">
        <f t="shared" si="217"/>
        <v>0</v>
      </c>
      <c r="G3459" s="162">
        <f>FINTERP(REFERENCE!$W$17:$W$67,REFERENCE!$V$17:$V$67,HYDROGRAPH!F3459)</f>
        <v>0</v>
      </c>
      <c r="H3459" s="132">
        <f>(F3459-G3459)/2*REFERENCE!$P$19</f>
        <v>0</v>
      </c>
      <c r="I3459">
        <f>(FINTERP('STAGE-STORAGE'!$D$4:$D$54,'STAGE-STORAGE'!$A$4:$A$54,H3459))</f>
        <v>0</v>
      </c>
    </row>
    <row r="3460" spans="1:9" x14ac:dyDescent="0.25">
      <c r="A3460">
        <v>3457</v>
      </c>
      <c r="B3460" s="132">
        <f t="shared" si="215"/>
        <v>576</v>
      </c>
      <c r="C3460" s="162">
        <f>IF(B3460&lt;(MAX(USER_INPUT!$J$14:$J$2000)),FINTERP(USER_INPUT!$J$14:$J$2000,USER_INPUT!$K$14:$K$2000,HYDROGRAPH!B3460),0)</f>
        <v>0</v>
      </c>
      <c r="D3460" s="132">
        <f t="shared" si="214"/>
        <v>0</v>
      </c>
      <c r="E3460" s="162">
        <f t="shared" si="216"/>
        <v>0</v>
      </c>
      <c r="F3460" s="162">
        <f t="shared" si="217"/>
        <v>0</v>
      </c>
      <c r="G3460" s="162">
        <f>FINTERP(REFERENCE!$W$17:$W$67,REFERENCE!$V$17:$V$67,HYDROGRAPH!F3460)</f>
        <v>0</v>
      </c>
      <c r="H3460" s="132">
        <f>(F3460-G3460)/2*REFERENCE!$P$19</f>
        <v>0</v>
      </c>
      <c r="I3460">
        <f>(FINTERP('STAGE-STORAGE'!$D$4:$D$54,'STAGE-STORAGE'!$A$4:$A$54,H3460))</f>
        <v>0</v>
      </c>
    </row>
    <row r="3461" spans="1:9" x14ac:dyDescent="0.25">
      <c r="A3461">
        <v>3458</v>
      </c>
      <c r="B3461" s="132">
        <f t="shared" si="215"/>
        <v>576.16666666666663</v>
      </c>
      <c r="C3461" s="162">
        <f>IF(B3461&lt;(MAX(USER_INPUT!$J$14:$J$2000)),FINTERP(USER_INPUT!$J$14:$J$2000,USER_INPUT!$K$14:$K$2000,HYDROGRAPH!B3461),0)</f>
        <v>0</v>
      </c>
      <c r="D3461" s="132">
        <f t="shared" ref="D3461:D3486" si="218">C3461+C3462</f>
        <v>0</v>
      </c>
      <c r="E3461" s="162">
        <f t="shared" si="216"/>
        <v>0</v>
      </c>
      <c r="F3461" s="162">
        <f t="shared" si="217"/>
        <v>0</v>
      </c>
      <c r="G3461" s="162">
        <f>FINTERP(REFERENCE!$W$17:$W$67,REFERENCE!$V$17:$V$67,HYDROGRAPH!F3461)</f>
        <v>0</v>
      </c>
      <c r="H3461" s="132">
        <f>(F3461-G3461)/2*REFERENCE!$P$19</f>
        <v>0</v>
      </c>
      <c r="I3461">
        <f>(FINTERP('STAGE-STORAGE'!$D$4:$D$54,'STAGE-STORAGE'!$A$4:$A$54,H3461))</f>
        <v>0</v>
      </c>
    </row>
    <row r="3462" spans="1:9" x14ac:dyDescent="0.25">
      <c r="A3462">
        <v>3459</v>
      </c>
      <c r="B3462" s="132">
        <f t="shared" si="215"/>
        <v>576.33333333333326</v>
      </c>
      <c r="C3462" s="162">
        <f>IF(B3462&lt;(MAX(USER_INPUT!$J$14:$J$2000)),FINTERP(USER_INPUT!$J$14:$J$2000,USER_INPUT!$K$14:$K$2000,HYDROGRAPH!B3462),0)</f>
        <v>0</v>
      </c>
      <c r="D3462" s="132">
        <f t="shared" si="218"/>
        <v>0</v>
      </c>
      <c r="E3462" s="162">
        <f t="shared" si="216"/>
        <v>0</v>
      </c>
      <c r="F3462" s="162">
        <f t="shared" si="217"/>
        <v>0</v>
      </c>
      <c r="G3462" s="162">
        <f>FINTERP(REFERENCE!$W$17:$W$67,REFERENCE!$V$17:$V$67,HYDROGRAPH!F3462)</f>
        <v>0</v>
      </c>
      <c r="H3462" s="132">
        <f>(F3462-G3462)/2*REFERENCE!$P$19</f>
        <v>0</v>
      </c>
      <c r="I3462">
        <f>(FINTERP('STAGE-STORAGE'!$D$4:$D$54,'STAGE-STORAGE'!$A$4:$A$54,H3462))</f>
        <v>0</v>
      </c>
    </row>
    <row r="3463" spans="1:9" x14ac:dyDescent="0.25">
      <c r="A3463">
        <v>3460</v>
      </c>
      <c r="B3463" s="132">
        <f t="shared" ref="B3463:B3486" si="219">$B$5*A3462</f>
        <v>576.5</v>
      </c>
      <c r="C3463" s="162">
        <f>IF(B3463&lt;(MAX(USER_INPUT!$J$14:$J$2000)),FINTERP(USER_INPUT!$J$14:$J$2000,USER_INPUT!$K$14:$K$2000,HYDROGRAPH!B3463),0)</f>
        <v>0</v>
      </c>
      <c r="D3463" s="132">
        <f t="shared" si="218"/>
        <v>0</v>
      </c>
      <c r="E3463" s="162">
        <f t="shared" si="216"/>
        <v>0</v>
      </c>
      <c r="F3463" s="162">
        <f t="shared" si="217"/>
        <v>0</v>
      </c>
      <c r="G3463" s="162">
        <f>FINTERP(REFERENCE!$W$17:$W$67,REFERENCE!$V$17:$V$67,HYDROGRAPH!F3463)</f>
        <v>0</v>
      </c>
      <c r="H3463" s="132">
        <f>(F3463-G3463)/2*REFERENCE!$P$19</f>
        <v>0</v>
      </c>
      <c r="I3463">
        <f>(FINTERP('STAGE-STORAGE'!$D$4:$D$54,'STAGE-STORAGE'!$A$4:$A$54,H3463))</f>
        <v>0</v>
      </c>
    </row>
    <row r="3464" spans="1:9" x14ac:dyDescent="0.25">
      <c r="A3464">
        <v>3461</v>
      </c>
      <c r="B3464" s="132">
        <f t="shared" si="219"/>
        <v>576.66666666666663</v>
      </c>
      <c r="C3464" s="162">
        <f>IF(B3464&lt;(MAX(USER_INPUT!$J$14:$J$2000)),FINTERP(USER_INPUT!$J$14:$J$2000,USER_INPUT!$K$14:$K$2000,HYDROGRAPH!B3464),0)</f>
        <v>0</v>
      </c>
      <c r="D3464" s="132">
        <f t="shared" si="218"/>
        <v>0</v>
      </c>
      <c r="E3464" s="162">
        <f t="shared" si="216"/>
        <v>0</v>
      </c>
      <c r="F3464" s="162">
        <f t="shared" si="217"/>
        <v>0</v>
      </c>
      <c r="G3464" s="162">
        <f>FINTERP(REFERENCE!$W$17:$W$67,REFERENCE!$V$17:$V$67,HYDROGRAPH!F3464)</f>
        <v>0</v>
      </c>
      <c r="H3464" s="132">
        <f>(F3464-G3464)/2*REFERENCE!$P$19</f>
        <v>0</v>
      </c>
      <c r="I3464">
        <f>(FINTERP('STAGE-STORAGE'!$D$4:$D$54,'STAGE-STORAGE'!$A$4:$A$54,H3464))</f>
        <v>0</v>
      </c>
    </row>
    <row r="3465" spans="1:9" x14ac:dyDescent="0.25">
      <c r="A3465">
        <v>3462</v>
      </c>
      <c r="B3465" s="132">
        <f t="shared" si="219"/>
        <v>576.83333333333326</v>
      </c>
      <c r="C3465" s="162">
        <f>IF(B3465&lt;(MAX(USER_INPUT!$J$14:$J$2000)),FINTERP(USER_INPUT!$J$14:$J$2000,USER_INPUT!$K$14:$K$2000,HYDROGRAPH!B3465),0)</f>
        <v>0</v>
      </c>
      <c r="D3465" s="132">
        <f t="shared" si="218"/>
        <v>0</v>
      </c>
      <c r="E3465" s="162">
        <f t="shared" ref="E3465:E3486" si="220">F3464-(2*G3464)</f>
        <v>0</v>
      </c>
      <c r="F3465" s="162">
        <f t="shared" ref="F3465:F3486" si="221">D3465+E3465</f>
        <v>0</v>
      </c>
      <c r="G3465" s="162">
        <f>FINTERP(REFERENCE!$W$17:$W$67,REFERENCE!$V$17:$V$67,HYDROGRAPH!F3465)</f>
        <v>0</v>
      </c>
      <c r="H3465" s="132">
        <f>(F3465-G3465)/2*REFERENCE!$P$19</f>
        <v>0</v>
      </c>
      <c r="I3465">
        <f>(FINTERP('STAGE-STORAGE'!$D$4:$D$54,'STAGE-STORAGE'!$A$4:$A$54,H3465))</f>
        <v>0</v>
      </c>
    </row>
    <row r="3466" spans="1:9" x14ac:dyDescent="0.25">
      <c r="A3466">
        <v>3463</v>
      </c>
      <c r="B3466" s="132">
        <f t="shared" si="219"/>
        <v>577</v>
      </c>
      <c r="C3466" s="162">
        <f>IF(B3466&lt;(MAX(USER_INPUT!$J$14:$J$2000)),FINTERP(USER_INPUT!$J$14:$J$2000,USER_INPUT!$K$14:$K$2000,HYDROGRAPH!B3466),0)</f>
        <v>0</v>
      </c>
      <c r="D3466" s="132">
        <f t="shared" si="218"/>
        <v>0</v>
      </c>
      <c r="E3466" s="162">
        <f t="shared" si="220"/>
        <v>0</v>
      </c>
      <c r="F3466" s="162">
        <f t="shared" si="221"/>
        <v>0</v>
      </c>
      <c r="G3466" s="162">
        <f>FINTERP(REFERENCE!$W$17:$W$67,REFERENCE!$V$17:$V$67,HYDROGRAPH!F3466)</f>
        <v>0</v>
      </c>
      <c r="H3466" s="132">
        <f>(F3466-G3466)/2*REFERENCE!$P$19</f>
        <v>0</v>
      </c>
      <c r="I3466">
        <f>(FINTERP('STAGE-STORAGE'!$D$4:$D$54,'STAGE-STORAGE'!$A$4:$A$54,H3466))</f>
        <v>0</v>
      </c>
    </row>
    <row r="3467" spans="1:9" x14ac:dyDescent="0.25">
      <c r="A3467">
        <v>3464</v>
      </c>
      <c r="B3467" s="132">
        <f t="shared" si="219"/>
        <v>577.16666666666663</v>
      </c>
      <c r="C3467" s="162">
        <f>IF(B3467&lt;(MAX(USER_INPUT!$J$14:$J$2000)),FINTERP(USER_INPUT!$J$14:$J$2000,USER_INPUT!$K$14:$K$2000,HYDROGRAPH!B3467),0)</f>
        <v>0</v>
      </c>
      <c r="D3467" s="132">
        <f t="shared" si="218"/>
        <v>0</v>
      </c>
      <c r="E3467" s="162">
        <f t="shared" si="220"/>
        <v>0</v>
      </c>
      <c r="F3467" s="162">
        <f t="shared" si="221"/>
        <v>0</v>
      </c>
      <c r="G3467" s="162">
        <f>FINTERP(REFERENCE!$W$17:$W$67,REFERENCE!$V$17:$V$67,HYDROGRAPH!F3467)</f>
        <v>0</v>
      </c>
      <c r="H3467" s="132">
        <f>(F3467-G3467)/2*REFERENCE!$P$19</f>
        <v>0</v>
      </c>
      <c r="I3467">
        <f>(FINTERP('STAGE-STORAGE'!$D$4:$D$54,'STAGE-STORAGE'!$A$4:$A$54,H3467))</f>
        <v>0</v>
      </c>
    </row>
    <row r="3468" spans="1:9" x14ac:dyDescent="0.25">
      <c r="A3468">
        <v>3465</v>
      </c>
      <c r="B3468" s="132">
        <f t="shared" si="219"/>
        <v>577.33333333333326</v>
      </c>
      <c r="C3468" s="162">
        <f>IF(B3468&lt;(MAX(USER_INPUT!$J$14:$J$2000)),FINTERP(USER_INPUT!$J$14:$J$2000,USER_INPUT!$K$14:$K$2000,HYDROGRAPH!B3468),0)</f>
        <v>0</v>
      </c>
      <c r="D3468" s="132">
        <f t="shared" si="218"/>
        <v>0</v>
      </c>
      <c r="E3468" s="162">
        <f t="shared" si="220"/>
        <v>0</v>
      </c>
      <c r="F3468" s="162">
        <f t="shared" si="221"/>
        <v>0</v>
      </c>
      <c r="G3468" s="162">
        <f>FINTERP(REFERENCE!$W$17:$W$67,REFERENCE!$V$17:$V$67,HYDROGRAPH!F3468)</f>
        <v>0</v>
      </c>
      <c r="H3468" s="132">
        <f>(F3468-G3468)/2*REFERENCE!$P$19</f>
        <v>0</v>
      </c>
      <c r="I3468">
        <f>(FINTERP('STAGE-STORAGE'!$D$4:$D$54,'STAGE-STORAGE'!$A$4:$A$54,H3468))</f>
        <v>0</v>
      </c>
    </row>
    <row r="3469" spans="1:9" x14ac:dyDescent="0.25">
      <c r="A3469">
        <v>3466</v>
      </c>
      <c r="B3469" s="132">
        <f t="shared" si="219"/>
        <v>577.5</v>
      </c>
      <c r="C3469" s="162">
        <f>IF(B3469&lt;(MAX(USER_INPUT!$J$14:$J$2000)),FINTERP(USER_INPUT!$J$14:$J$2000,USER_INPUT!$K$14:$K$2000,HYDROGRAPH!B3469),0)</f>
        <v>0</v>
      </c>
      <c r="D3469" s="132">
        <f t="shared" si="218"/>
        <v>0</v>
      </c>
      <c r="E3469" s="162">
        <f t="shared" si="220"/>
        <v>0</v>
      </c>
      <c r="F3469" s="162">
        <f t="shared" si="221"/>
        <v>0</v>
      </c>
      <c r="G3469" s="162">
        <f>FINTERP(REFERENCE!$W$17:$W$67,REFERENCE!$V$17:$V$67,HYDROGRAPH!F3469)</f>
        <v>0</v>
      </c>
      <c r="H3469" s="132">
        <f>(F3469-G3469)/2*REFERENCE!$P$19</f>
        <v>0</v>
      </c>
      <c r="I3469">
        <f>(FINTERP('STAGE-STORAGE'!$D$4:$D$54,'STAGE-STORAGE'!$A$4:$A$54,H3469))</f>
        <v>0</v>
      </c>
    </row>
    <row r="3470" spans="1:9" x14ac:dyDescent="0.25">
      <c r="A3470">
        <v>3467</v>
      </c>
      <c r="B3470" s="132">
        <f t="shared" si="219"/>
        <v>577.66666666666663</v>
      </c>
      <c r="C3470" s="162">
        <f>IF(B3470&lt;(MAX(USER_INPUT!$J$14:$J$2000)),FINTERP(USER_INPUT!$J$14:$J$2000,USER_INPUT!$K$14:$K$2000,HYDROGRAPH!B3470),0)</f>
        <v>0</v>
      </c>
      <c r="D3470" s="132">
        <f t="shared" si="218"/>
        <v>0</v>
      </c>
      <c r="E3470" s="162">
        <f t="shared" si="220"/>
        <v>0</v>
      </c>
      <c r="F3470" s="162">
        <f t="shared" si="221"/>
        <v>0</v>
      </c>
      <c r="G3470" s="162">
        <f>FINTERP(REFERENCE!$W$17:$W$67,REFERENCE!$V$17:$V$67,HYDROGRAPH!F3470)</f>
        <v>0</v>
      </c>
      <c r="H3470" s="132">
        <f>(F3470-G3470)/2*REFERENCE!$P$19</f>
        <v>0</v>
      </c>
      <c r="I3470">
        <f>(FINTERP('STAGE-STORAGE'!$D$4:$D$54,'STAGE-STORAGE'!$A$4:$A$54,H3470))</f>
        <v>0</v>
      </c>
    </row>
    <row r="3471" spans="1:9" x14ac:dyDescent="0.25">
      <c r="A3471">
        <v>3468</v>
      </c>
      <c r="B3471" s="132">
        <f t="shared" si="219"/>
        <v>577.83333333333326</v>
      </c>
      <c r="C3471" s="162">
        <f>IF(B3471&lt;(MAX(USER_INPUT!$J$14:$J$2000)),FINTERP(USER_INPUT!$J$14:$J$2000,USER_INPUT!$K$14:$K$2000,HYDROGRAPH!B3471),0)</f>
        <v>0</v>
      </c>
      <c r="D3471" s="132">
        <f t="shared" si="218"/>
        <v>0</v>
      </c>
      <c r="E3471" s="162">
        <f t="shared" si="220"/>
        <v>0</v>
      </c>
      <c r="F3471" s="162">
        <f t="shared" si="221"/>
        <v>0</v>
      </c>
      <c r="G3471" s="162">
        <f>FINTERP(REFERENCE!$W$17:$W$67,REFERENCE!$V$17:$V$67,HYDROGRAPH!F3471)</f>
        <v>0</v>
      </c>
      <c r="H3471" s="132">
        <f>(F3471-G3471)/2*REFERENCE!$P$19</f>
        <v>0</v>
      </c>
      <c r="I3471">
        <f>(FINTERP('STAGE-STORAGE'!$D$4:$D$54,'STAGE-STORAGE'!$A$4:$A$54,H3471))</f>
        <v>0</v>
      </c>
    </row>
    <row r="3472" spans="1:9" x14ac:dyDescent="0.25">
      <c r="A3472">
        <v>3469</v>
      </c>
      <c r="B3472" s="132">
        <f t="shared" si="219"/>
        <v>578</v>
      </c>
      <c r="C3472" s="162">
        <f>IF(B3472&lt;(MAX(USER_INPUT!$J$14:$J$2000)),FINTERP(USER_INPUT!$J$14:$J$2000,USER_INPUT!$K$14:$K$2000,HYDROGRAPH!B3472),0)</f>
        <v>0</v>
      </c>
      <c r="D3472" s="132">
        <f t="shared" si="218"/>
        <v>0</v>
      </c>
      <c r="E3472" s="162">
        <f t="shared" si="220"/>
        <v>0</v>
      </c>
      <c r="F3472" s="162">
        <f t="shared" si="221"/>
        <v>0</v>
      </c>
      <c r="G3472" s="162">
        <f>FINTERP(REFERENCE!$W$17:$W$67,REFERENCE!$V$17:$V$67,HYDROGRAPH!F3472)</f>
        <v>0</v>
      </c>
      <c r="H3472" s="132">
        <f>(F3472-G3472)/2*REFERENCE!$P$19</f>
        <v>0</v>
      </c>
      <c r="I3472">
        <f>(FINTERP('STAGE-STORAGE'!$D$4:$D$54,'STAGE-STORAGE'!$A$4:$A$54,H3472))</f>
        <v>0</v>
      </c>
    </row>
    <row r="3473" spans="1:9" x14ac:dyDescent="0.25">
      <c r="A3473">
        <v>3470</v>
      </c>
      <c r="B3473" s="132">
        <f t="shared" si="219"/>
        <v>578.16666666666663</v>
      </c>
      <c r="C3473" s="162">
        <f>IF(B3473&lt;(MAX(USER_INPUT!$J$14:$J$2000)),FINTERP(USER_INPUT!$J$14:$J$2000,USER_INPUT!$K$14:$K$2000,HYDROGRAPH!B3473),0)</f>
        <v>0</v>
      </c>
      <c r="D3473" s="132">
        <f t="shared" si="218"/>
        <v>0</v>
      </c>
      <c r="E3473" s="162">
        <f t="shared" si="220"/>
        <v>0</v>
      </c>
      <c r="F3473" s="162">
        <f t="shared" si="221"/>
        <v>0</v>
      </c>
      <c r="G3473" s="162">
        <f>FINTERP(REFERENCE!$W$17:$W$67,REFERENCE!$V$17:$V$67,HYDROGRAPH!F3473)</f>
        <v>0</v>
      </c>
      <c r="H3473" s="132">
        <f>(F3473-G3473)/2*REFERENCE!$P$19</f>
        <v>0</v>
      </c>
      <c r="I3473">
        <f>(FINTERP('STAGE-STORAGE'!$D$4:$D$54,'STAGE-STORAGE'!$A$4:$A$54,H3473))</f>
        <v>0</v>
      </c>
    </row>
    <row r="3474" spans="1:9" x14ac:dyDescent="0.25">
      <c r="A3474">
        <v>3471</v>
      </c>
      <c r="B3474" s="132">
        <f t="shared" si="219"/>
        <v>578.33333333333326</v>
      </c>
      <c r="C3474" s="162">
        <f>IF(B3474&lt;(MAX(USER_INPUT!$J$14:$J$2000)),FINTERP(USER_INPUT!$J$14:$J$2000,USER_INPUT!$K$14:$K$2000,HYDROGRAPH!B3474),0)</f>
        <v>0</v>
      </c>
      <c r="D3474" s="132">
        <f t="shared" si="218"/>
        <v>0</v>
      </c>
      <c r="E3474" s="162">
        <f t="shared" si="220"/>
        <v>0</v>
      </c>
      <c r="F3474" s="162">
        <f t="shared" si="221"/>
        <v>0</v>
      </c>
      <c r="G3474" s="162">
        <f>FINTERP(REFERENCE!$W$17:$W$67,REFERENCE!$V$17:$V$67,HYDROGRAPH!F3474)</f>
        <v>0</v>
      </c>
      <c r="H3474" s="132">
        <f>(F3474-G3474)/2*REFERENCE!$P$19</f>
        <v>0</v>
      </c>
      <c r="I3474">
        <f>(FINTERP('STAGE-STORAGE'!$D$4:$D$54,'STAGE-STORAGE'!$A$4:$A$54,H3474))</f>
        <v>0</v>
      </c>
    </row>
    <row r="3475" spans="1:9" x14ac:dyDescent="0.25">
      <c r="A3475">
        <v>3472</v>
      </c>
      <c r="B3475" s="132">
        <f t="shared" si="219"/>
        <v>578.5</v>
      </c>
      <c r="C3475" s="162">
        <f>IF(B3475&lt;(MAX(USER_INPUT!$J$14:$J$2000)),FINTERP(USER_INPUT!$J$14:$J$2000,USER_INPUT!$K$14:$K$2000,HYDROGRAPH!B3475),0)</f>
        <v>0</v>
      </c>
      <c r="D3475" s="132">
        <f t="shared" si="218"/>
        <v>0</v>
      </c>
      <c r="E3475" s="162">
        <f t="shared" si="220"/>
        <v>0</v>
      </c>
      <c r="F3475" s="162">
        <f t="shared" si="221"/>
        <v>0</v>
      </c>
      <c r="G3475" s="162">
        <f>FINTERP(REFERENCE!$W$17:$W$67,REFERENCE!$V$17:$V$67,HYDROGRAPH!F3475)</f>
        <v>0</v>
      </c>
      <c r="H3475" s="132">
        <f>(F3475-G3475)/2*REFERENCE!$P$19</f>
        <v>0</v>
      </c>
      <c r="I3475">
        <f>(FINTERP('STAGE-STORAGE'!$D$4:$D$54,'STAGE-STORAGE'!$A$4:$A$54,H3475))</f>
        <v>0</v>
      </c>
    </row>
    <row r="3476" spans="1:9" x14ac:dyDescent="0.25">
      <c r="A3476">
        <v>3473</v>
      </c>
      <c r="B3476" s="132">
        <f t="shared" si="219"/>
        <v>578.66666666666663</v>
      </c>
      <c r="C3476" s="162">
        <f>IF(B3476&lt;(MAX(USER_INPUT!$J$14:$J$2000)),FINTERP(USER_INPUT!$J$14:$J$2000,USER_INPUT!$K$14:$K$2000,HYDROGRAPH!B3476),0)</f>
        <v>0</v>
      </c>
      <c r="D3476" s="132">
        <f t="shared" si="218"/>
        <v>0</v>
      </c>
      <c r="E3476" s="162">
        <f t="shared" si="220"/>
        <v>0</v>
      </c>
      <c r="F3476" s="162">
        <f t="shared" si="221"/>
        <v>0</v>
      </c>
      <c r="G3476" s="162">
        <f>FINTERP(REFERENCE!$W$17:$W$67,REFERENCE!$V$17:$V$67,HYDROGRAPH!F3476)</f>
        <v>0</v>
      </c>
      <c r="H3476" s="132">
        <f>(F3476-G3476)/2*REFERENCE!$P$19</f>
        <v>0</v>
      </c>
      <c r="I3476">
        <f>(FINTERP('STAGE-STORAGE'!$D$4:$D$54,'STAGE-STORAGE'!$A$4:$A$54,H3476))</f>
        <v>0</v>
      </c>
    </row>
    <row r="3477" spans="1:9" x14ac:dyDescent="0.25">
      <c r="A3477">
        <v>3474</v>
      </c>
      <c r="B3477" s="132">
        <f t="shared" si="219"/>
        <v>578.83333333333326</v>
      </c>
      <c r="C3477" s="162">
        <f>IF(B3477&lt;(MAX(USER_INPUT!$J$14:$J$2000)),FINTERP(USER_INPUT!$J$14:$J$2000,USER_INPUT!$K$14:$K$2000,HYDROGRAPH!B3477),0)</f>
        <v>0</v>
      </c>
      <c r="D3477" s="132">
        <f t="shared" si="218"/>
        <v>0</v>
      </c>
      <c r="E3477" s="162">
        <f t="shared" si="220"/>
        <v>0</v>
      </c>
      <c r="F3477" s="162">
        <f t="shared" si="221"/>
        <v>0</v>
      </c>
      <c r="G3477" s="162">
        <f>FINTERP(REFERENCE!$W$17:$W$67,REFERENCE!$V$17:$V$67,HYDROGRAPH!F3477)</f>
        <v>0</v>
      </c>
      <c r="H3477" s="132">
        <f>(F3477-G3477)/2*REFERENCE!$P$19</f>
        <v>0</v>
      </c>
      <c r="I3477">
        <f>(FINTERP('STAGE-STORAGE'!$D$4:$D$54,'STAGE-STORAGE'!$A$4:$A$54,H3477))</f>
        <v>0</v>
      </c>
    </row>
    <row r="3478" spans="1:9" x14ac:dyDescent="0.25">
      <c r="A3478">
        <v>3475</v>
      </c>
      <c r="B3478" s="132">
        <f t="shared" si="219"/>
        <v>579</v>
      </c>
      <c r="C3478" s="162">
        <f>IF(B3478&lt;(MAX(USER_INPUT!$J$14:$J$2000)),FINTERP(USER_INPUT!$J$14:$J$2000,USER_INPUT!$K$14:$K$2000,HYDROGRAPH!B3478),0)</f>
        <v>0</v>
      </c>
      <c r="D3478" s="132">
        <f t="shared" si="218"/>
        <v>0</v>
      </c>
      <c r="E3478" s="162">
        <f t="shared" si="220"/>
        <v>0</v>
      </c>
      <c r="F3478" s="162">
        <f t="shared" si="221"/>
        <v>0</v>
      </c>
      <c r="G3478" s="162">
        <f>FINTERP(REFERENCE!$W$17:$W$67,REFERENCE!$V$17:$V$67,HYDROGRAPH!F3478)</f>
        <v>0</v>
      </c>
      <c r="H3478" s="132">
        <f>(F3478-G3478)/2*REFERENCE!$P$19</f>
        <v>0</v>
      </c>
      <c r="I3478">
        <f>(FINTERP('STAGE-STORAGE'!$D$4:$D$54,'STAGE-STORAGE'!$A$4:$A$54,H3478))</f>
        <v>0</v>
      </c>
    </row>
    <row r="3479" spans="1:9" x14ac:dyDescent="0.25">
      <c r="A3479">
        <v>3476</v>
      </c>
      <c r="B3479" s="132">
        <f t="shared" si="219"/>
        <v>579.16666666666663</v>
      </c>
      <c r="C3479" s="162">
        <f>IF(B3479&lt;(MAX(USER_INPUT!$J$14:$J$2000)),FINTERP(USER_INPUT!$J$14:$J$2000,USER_INPUT!$K$14:$K$2000,HYDROGRAPH!B3479),0)</f>
        <v>0</v>
      </c>
      <c r="D3479" s="132">
        <f t="shared" si="218"/>
        <v>0</v>
      </c>
      <c r="E3479" s="162">
        <f t="shared" si="220"/>
        <v>0</v>
      </c>
      <c r="F3479" s="162">
        <f t="shared" si="221"/>
        <v>0</v>
      </c>
      <c r="G3479" s="162">
        <f>FINTERP(REFERENCE!$W$17:$W$67,REFERENCE!$V$17:$V$67,HYDROGRAPH!F3479)</f>
        <v>0</v>
      </c>
      <c r="H3479" s="132">
        <f>(F3479-G3479)/2*REFERENCE!$P$19</f>
        <v>0</v>
      </c>
      <c r="I3479">
        <f>(FINTERP('STAGE-STORAGE'!$D$4:$D$54,'STAGE-STORAGE'!$A$4:$A$54,H3479))</f>
        <v>0</v>
      </c>
    </row>
    <row r="3480" spans="1:9" x14ac:dyDescent="0.25">
      <c r="A3480">
        <v>3477</v>
      </c>
      <c r="B3480" s="132">
        <f t="shared" si="219"/>
        <v>579.33333333333326</v>
      </c>
      <c r="C3480" s="162">
        <f>IF(B3480&lt;(MAX(USER_INPUT!$J$14:$J$2000)),FINTERP(USER_INPUT!$J$14:$J$2000,USER_INPUT!$K$14:$K$2000,HYDROGRAPH!B3480),0)</f>
        <v>0</v>
      </c>
      <c r="D3480" s="132">
        <f t="shared" si="218"/>
        <v>0</v>
      </c>
      <c r="E3480" s="162">
        <f t="shared" si="220"/>
        <v>0</v>
      </c>
      <c r="F3480" s="162">
        <f t="shared" si="221"/>
        <v>0</v>
      </c>
      <c r="G3480" s="162">
        <f>FINTERP(REFERENCE!$W$17:$W$67,REFERENCE!$V$17:$V$67,HYDROGRAPH!F3480)</f>
        <v>0</v>
      </c>
      <c r="H3480" s="132">
        <f>(F3480-G3480)/2*REFERENCE!$P$19</f>
        <v>0</v>
      </c>
      <c r="I3480">
        <f>(FINTERP('STAGE-STORAGE'!$D$4:$D$54,'STAGE-STORAGE'!$A$4:$A$54,H3480))</f>
        <v>0</v>
      </c>
    </row>
    <row r="3481" spans="1:9" x14ac:dyDescent="0.25">
      <c r="A3481">
        <v>3478</v>
      </c>
      <c r="B3481" s="132">
        <f t="shared" si="219"/>
        <v>579.5</v>
      </c>
      <c r="C3481" s="162">
        <f>IF(B3481&lt;(MAX(USER_INPUT!$J$14:$J$2000)),FINTERP(USER_INPUT!$J$14:$J$2000,USER_INPUT!$K$14:$K$2000,HYDROGRAPH!B3481),0)</f>
        <v>0</v>
      </c>
      <c r="D3481" s="132">
        <f t="shared" si="218"/>
        <v>0</v>
      </c>
      <c r="E3481" s="162">
        <f t="shared" si="220"/>
        <v>0</v>
      </c>
      <c r="F3481" s="162">
        <f t="shared" si="221"/>
        <v>0</v>
      </c>
      <c r="G3481" s="162">
        <f>FINTERP(REFERENCE!$W$17:$W$67,REFERENCE!$V$17:$V$67,HYDROGRAPH!F3481)</f>
        <v>0</v>
      </c>
      <c r="H3481" s="132">
        <f>(F3481-G3481)/2*REFERENCE!$P$19</f>
        <v>0</v>
      </c>
      <c r="I3481">
        <f>(FINTERP('STAGE-STORAGE'!$D$4:$D$54,'STAGE-STORAGE'!$A$4:$A$54,H3481))</f>
        <v>0</v>
      </c>
    </row>
    <row r="3482" spans="1:9" x14ac:dyDescent="0.25">
      <c r="A3482">
        <v>3479</v>
      </c>
      <c r="B3482" s="132">
        <f t="shared" si="219"/>
        <v>579.66666666666663</v>
      </c>
      <c r="C3482" s="162">
        <f>IF(B3482&lt;(MAX(USER_INPUT!$J$14:$J$2000)),FINTERP(USER_INPUT!$J$14:$J$2000,USER_INPUT!$K$14:$K$2000,HYDROGRAPH!B3482),0)</f>
        <v>0</v>
      </c>
      <c r="D3482" s="132">
        <f t="shared" si="218"/>
        <v>0</v>
      </c>
      <c r="E3482" s="162">
        <f t="shared" si="220"/>
        <v>0</v>
      </c>
      <c r="F3482" s="162">
        <f t="shared" si="221"/>
        <v>0</v>
      </c>
      <c r="G3482" s="162">
        <f>FINTERP(REFERENCE!$W$17:$W$67,REFERENCE!$V$17:$V$67,HYDROGRAPH!F3482)</f>
        <v>0</v>
      </c>
      <c r="H3482" s="132">
        <f>(F3482-G3482)/2*REFERENCE!$P$19</f>
        <v>0</v>
      </c>
      <c r="I3482">
        <f>(FINTERP('STAGE-STORAGE'!$D$4:$D$54,'STAGE-STORAGE'!$A$4:$A$54,H3482))</f>
        <v>0</v>
      </c>
    </row>
    <row r="3483" spans="1:9" x14ac:dyDescent="0.25">
      <c r="A3483">
        <v>3480</v>
      </c>
      <c r="B3483" s="132">
        <f t="shared" si="219"/>
        <v>579.83333333333326</v>
      </c>
      <c r="C3483" s="162">
        <f>IF(B3483&lt;(MAX(USER_INPUT!$J$14:$J$2000)),FINTERP(USER_INPUT!$J$14:$J$2000,USER_INPUT!$K$14:$K$2000,HYDROGRAPH!B3483),0)</f>
        <v>0</v>
      </c>
      <c r="D3483" s="132">
        <f t="shared" si="218"/>
        <v>0</v>
      </c>
      <c r="E3483" s="162">
        <f t="shared" si="220"/>
        <v>0</v>
      </c>
      <c r="F3483" s="162">
        <f t="shared" si="221"/>
        <v>0</v>
      </c>
      <c r="G3483" s="162">
        <f>FINTERP(REFERENCE!$W$17:$W$67,REFERENCE!$V$17:$V$67,HYDROGRAPH!F3483)</f>
        <v>0</v>
      </c>
      <c r="H3483" s="132">
        <f>(F3483-G3483)/2*REFERENCE!$P$19</f>
        <v>0</v>
      </c>
      <c r="I3483">
        <f>(FINTERP('STAGE-STORAGE'!$D$4:$D$54,'STAGE-STORAGE'!$A$4:$A$54,H3483))</f>
        <v>0</v>
      </c>
    </row>
    <row r="3484" spans="1:9" x14ac:dyDescent="0.25">
      <c r="A3484">
        <v>3481</v>
      </c>
      <c r="B3484" s="132">
        <f t="shared" si="219"/>
        <v>580</v>
      </c>
      <c r="C3484" s="162">
        <f>IF(B3484&lt;(MAX(USER_INPUT!$J$14:$J$2000)),FINTERP(USER_INPUT!$J$14:$J$2000,USER_INPUT!$K$14:$K$2000,HYDROGRAPH!B3484),0)</f>
        <v>0</v>
      </c>
      <c r="D3484" s="132">
        <f t="shared" si="218"/>
        <v>0</v>
      </c>
      <c r="E3484" s="162">
        <f t="shared" si="220"/>
        <v>0</v>
      </c>
      <c r="F3484" s="162">
        <f t="shared" si="221"/>
        <v>0</v>
      </c>
      <c r="G3484" s="162">
        <f>FINTERP(REFERENCE!$W$17:$W$67,REFERENCE!$V$17:$V$67,HYDROGRAPH!F3484)</f>
        <v>0</v>
      </c>
      <c r="H3484" s="132">
        <f>(F3484-G3484)/2*REFERENCE!$P$19</f>
        <v>0</v>
      </c>
      <c r="I3484">
        <f>(FINTERP('STAGE-STORAGE'!$D$4:$D$54,'STAGE-STORAGE'!$A$4:$A$54,H3484))</f>
        <v>0</v>
      </c>
    </row>
    <row r="3485" spans="1:9" x14ac:dyDescent="0.25">
      <c r="A3485">
        <v>3482</v>
      </c>
      <c r="B3485" s="132">
        <f t="shared" si="219"/>
        <v>580.16666666666663</v>
      </c>
      <c r="C3485" s="162">
        <f>IF(B3485&lt;(MAX(USER_INPUT!$J$14:$J$2000)),FINTERP(USER_INPUT!$J$14:$J$2000,USER_INPUT!$K$14:$K$2000,HYDROGRAPH!B3485),0)</f>
        <v>0</v>
      </c>
      <c r="D3485" s="132">
        <f t="shared" si="218"/>
        <v>0</v>
      </c>
      <c r="E3485" s="162">
        <f t="shared" si="220"/>
        <v>0</v>
      </c>
      <c r="F3485" s="162">
        <f t="shared" si="221"/>
        <v>0</v>
      </c>
      <c r="G3485" s="162">
        <f>FINTERP(REFERENCE!$W$17:$W$67,REFERENCE!$V$17:$V$67,HYDROGRAPH!F3485)</f>
        <v>0</v>
      </c>
      <c r="H3485" s="132">
        <f>(F3485-G3485)/2*REFERENCE!$P$19</f>
        <v>0</v>
      </c>
      <c r="I3485">
        <f>(FINTERP('STAGE-STORAGE'!$D$4:$D$54,'STAGE-STORAGE'!$A$4:$A$54,H3485))</f>
        <v>0</v>
      </c>
    </row>
    <row r="3486" spans="1:9" x14ac:dyDescent="0.25">
      <c r="A3486">
        <v>3483</v>
      </c>
      <c r="B3486" s="132">
        <f t="shared" si="219"/>
        <v>580.33333333333326</v>
      </c>
      <c r="C3486" s="162">
        <f>IF(B3486&lt;(MAX(USER_INPUT!$J$14:$J$2000)),FINTERP(USER_INPUT!$J$14:$J$2000,USER_INPUT!$K$14:$K$2000,HYDROGRAPH!B3486),0)</f>
        <v>0</v>
      </c>
      <c r="D3486" s="132">
        <f t="shared" si="218"/>
        <v>0</v>
      </c>
      <c r="E3486" s="162">
        <f t="shared" si="220"/>
        <v>0</v>
      </c>
      <c r="F3486" s="162">
        <f t="shared" si="221"/>
        <v>0</v>
      </c>
      <c r="G3486" s="162">
        <f>FINTERP(REFERENCE!$W$17:$W$67,REFERENCE!$V$17:$V$67,HYDROGRAPH!F3486)</f>
        <v>0</v>
      </c>
      <c r="H3486" s="132">
        <f>(F3486-G3486)/2*REFERENCE!$P$19</f>
        <v>0</v>
      </c>
      <c r="I3486">
        <f>(FINTERP('STAGE-STORAGE'!$D$4:$D$54,'STAGE-STORAGE'!$A$4:$A$54,H3486))</f>
        <v>0</v>
      </c>
    </row>
  </sheetData>
  <mergeCells count="3">
    <mergeCell ref="A1:H1"/>
    <mergeCell ref="L15:M15"/>
    <mergeCell ref="K3:M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B6B003-B100-441D-8CD6-27A7F431EEA7}">
            <xm:f>$C$32=[DESIGN_TOOL_2.xlsm]REFERENCE!#REF!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E2:H2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F73"/>
  <sheetViews>
    <sheetView workbookViewId="0">
      <selection activeCell="D41" sqref="D41"/>
    </sheetView>
  </sheetViews>
  <sheetFormatPr defaultRowHeight="15" x14ac:dyDescent="0.25"/>
  <cols>
    <col min="2" max="2" width="13.140625" bestFit="1" customWidth="1"/>
    <col min="3" max="3" width="10.7109375" customWidth="1"/>
    <col min="4" max="4" width="11.7109375" bestFit="1" customWidth="1"/>
    <col min="5" max="5" width="13.28515625" bestFit="1" customWidth="1"/>
    <col min="6" max="6" width="6.42578125" bestFit="1" customWidth="1"/>
    <col min="7" max="7" width="17.28515625" bestFit="1" customWidth="1"/>
    <col min="8" max="8" width="6" bestFit="1" customWidth="1"/>
    <col min="9" max="9" width="13.28515625" bestFit="1" customWidth="1"/>
    <col min="10" max="10" width="6.42578125" bestFit="1" customWidth="1"/>
    <col min="11" max="12" width="17.28515625" bestFit="1" customWidth="1"/>
    <col min="13" max="13" width="13.28515625" bestFit="1" customWidth="1"/>
    <col min="14" max="14" width="6.42578125" bestFit="1" customWidth="1"/>
    <col min="15" max="15" width="17.28515625" bestFit="1" customWidth="1"/>
    <col min="17" max="17" width="13.28515625" bestFit="1" customWidth="1"/>
    <col min="18" max="18" width="6.42578125" bestFit="1" customWidth="1"/>
    <col min="19" max="19" width="17.28515625" bestFit="1" customWidth="1"/>
    <col min="21" max="21" width="13.28515625" bestFit="1" customWidth="1"/>
    <col min="22" max="22" width="12" bestFit="1" customWidth="1"/>
    <col min="23" max="23" width="17.28515625" bestFit="1" customWidth="1"/>
    <col min="25" max="25" width="13.28515625" bestFit="1" customWidth="1"/>
    <col min="26" max="26" width="12" bestFit="1" customWidth="1"/>
    <col min="27" max="27" width="17.28515625" bestFit="1" customWidth="1"/>
    <col min="29" max="29" width="13.28515625" bestFit="1" customWidth="1"/>
    <col min="30" max="30" width="6.42578125" bestFit="1" customWidth="1"/>
    <col min="31" max="31" width="17.28515625" bestFit="1" customWidth="1"/>
    <col min="32" max="32" width="9.7109375" bestFit="1" customWidth="1"/>
  </cols>
  <sheetData>
    <row r="2" spans="2:32" ht="15.75" x14ac:dyDescent="0.25">
      <c r="B2" s="179" t="s">
        <v>7</v>
      </c>
      <c r="C2" s="180"/>
      <c r="E2" s="179" t="s">
        <v>62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0"/>
    </row>
    <row r="3" spans="2:32" x14ac:dyDescent="0.25">
      <c r="B3" s="45" t="s">
        <v>48</v>
      </c>
      <c r="C3" s="46" t="s">
        <v>50</v>
      </c>
      <c r="E3" s="216" t="s">
        <v>85</v>
      </c>
      <c r="F3" s="217"/>
      <c r="G3" s="217"/>
      <c r="H3" s="60"/>
      <c r="I3" s="217" t="s">
        <v>84</v>
      </c>
      <c r="J3" s="217"/>
      <c r="K3" s="217"/>
      <c r="L3" s="60"/>
      <c r="M3" s="217" t="s">
        <v>83</v>
      </c>
      <c r="N3" s="217"/>
      <c r="O3" s="217"/>
      <c r="P3" s="60"/>
      <c r="Q3" s="217" t="s">
        <v>82</v>
      </c>
      <c r="R3" s="217"/>
      <c r="S3" s="217"/>
      <c r="T3" s="60"/>
      <c r="U3" s="217" t="s">
        <v>81</v>
      </c>
      <c r="V3" s="217"/>
      <c r="W3" s="217"/>
      <c r="X3" s="60"/>
      <c r="Y3" s="217" t="s">
        <v>80</v>
      </c>
      <c r="Z3" s="217"/>
      <c r="AA3" s="217"/>
      <c r="AB3" s="60"/>
      <c r="AC3" s="217" t="s">
        <v>79</v>
      </c>
      <c r="AD3" s="217"/>
      <c r="AE3" s="220"/>
      <c r="AF3" s="218" t="s">
        <v>63</v>
      </c>
    </row>
    <row r="4" spans="2:32" x14ac:dyDescent="0.25">
      <c r="B4" s="43" t="s">
        <v>26</v>
      </c>
      <c r="C4" s="19">
        <v>1</v>
      </c>
      <c r="E4" s="61" t="s">
        <v>60</v>
      </c>
      <c r="F4" s="62" t="s">
        <v>61</v>
      </c>
      <c r="G4" s="62" t="s">
        <v>15</v>
      </c>
      <c r="H4" s="60"/>
      <c r="I4" s="62" t="s">
        <v>60</v>
      </c>
      <c r="J4" s="62" t="s">
        <v>61</v>
      </c>
      <c r="K4" s="62" t="s">
        <v>15</v>
      </c>
      <c r="L4" s="60"/>
      <c r="M4" s="62" t="s">
        <v>60</v>
      </c>
      <c r="N4" s="62" t="s">
        <v>61</v>
      </c>
      <c r="O4" s="62" t="s">
        <v>15</v>
      </c>
      <c r="P4" s="60"/>
      <c r="Q4" s="62" t="s">
        <v>60</v>
      </c>
      <c r="R4" s="62" t="s">
        <v>61</v>
      </c>
      <c r="S4" s="62" t="s">
        <v>15</v>
      </c>
      <c r="T4" s="60"/>
      <c r="U4" s="62" t="s">
        <v>60</v>
      </c>
      <c r="V4" s="62" t="s">
        <v>61</v>
      </c>
      <c r="W4" s="62" t="s">
        <v>15</v>
      </c>
      <c r="X4" s="60"/>
      <c r="Y4" s="62" t="s">
        <v>60</v>
      </c>
      <c r="Z4" s="62" t="s">
        <v>61</v>
      </c>
      <c r="AA4" s="62" t="s">
        <v>15</v>
      </c>
      <c r="AB4" s="60"/>
      <c r="AC4" s="62" t="s">
        <v>60</v>
      </c>
      <c r="AD4" s="62" t="s">
        <v>61</v>
      </c>
      <c r="AE4" s="63" t="s">
        <v>15</v>
      </c>
      <c r="AF4" s="219"/>
    </row>
    <row r="5" spans="2:32" x14ac:dyDescent="0.25">
      <c r="B5" s="43" t="s">
        <v>27</v>
      </c>
      <c r="C5" s="19">
        <v>2</v>
      </c>
      <c r="E5" s="64">
        <v>1728</v>
      </c>
      <c r="F5" s="65">
        <v>960</v>
      </c>
      <c r="G5" s="58">
        <v>1.5</v>
      </c>
      <c r="H5" s="58"/>
      <c r="I5" s="58">
        <v>3456</v>
      </c>
      <c r="J5" s="58">
        <v>1920</v>
      </c>
      <c r="K5" s="58">
        <v>1.5</v>
      </c>
      <c r="L5" s="58"/>
      <c r="M5" s="65">
        <v>5184</v>
      </c>
      <c r="N5" s="65">
        <v>2880</v>
      </c>
      <c r="O5" s="58">
        <v>1.5</v>
      </c>
      <c r="P5" s="58"/>
      <c r="Q5" s="58">
        <v>6912</v>
      </c>
      <c r="R5" s="58">
        <v>3840</v>
      </c>
      <c r="S5" s="58">
        <v>1.5</v>
      </c>
      <c r="T5" s="58"/>
      <c r="U5" s="58">
        <v>8640</v>
      </c>
      <c r="V5" s="58">
        <f>U5/1.77</f>
        <v>4881.3559322033898</v>
      </c>
      <c r="W5" s="58">
        <v>1.5</v>
      </c>
      <c r="X5" s="58"/>
      <c r="Y5" s="58">
        <v>10368</v>
      </c>
      <c r="Z5" s="58">
        <f>Y5/1.77</f>
        <v>5857.6271186440681</v>
      </c>
      <c r="AA5" s="58">
        <v>1.5</v>
      </c>
      <c r="AB5" s="58"/>
      <c r="AC5" s="58">
        <v>12096</v>
      </c>
      <c r="AD5" s="58">
        <v>6720</v>
      </c>
      <c r="AE5" s="66">
        <v>1.5</v>
      </c>
      <c r="AF5" s="70">
        <v>1.5</v>
      </c>
    </row>
    <row r="6" spans="2:32" x14ac:dyDescent="0.25">
      <c r="B6" s="43" t="s">
        <v>49</v>
      </c>
      <c r="C6" s="19">
        <v>3</v>
      </c>
      <c r="E6" s="64">
        <v>3283</v>
      </c>
      <c r="F6" s="65">
        <v>1123</v>
      </c>
      <c r="G6" s="58">
        <v>2</v>
      </c>
      <c r="H6" s="58"/>
      <c r="I6" s="58">
        <v>6566</v>
      </c>
      <c r="J6" s="58">
        <v>2246</v>
      </c>
      <c r="K6" s="58">
        <v>2</v>
      </c>
      <c r="L6" s="58"/>
      <c r="M6" s="65">
        <v>9849</v>
      </c>
      <c r="N6" s="65">
        <v>3369</v>
      </c>
      <c r="O6" s="58">
        <v>2</v>
      </c>
      <c r="P6" s="58"/>
      <c r="Q6" s="58">
        <v>13132</v>
      </c>
      <c r="R6" s="58">
        <v>4492</v>
      </c>
      <c r="S6" s="58">
        <v>2</v>
      </c>
      <c r="T6" s="58"/>
      <c r="U6" s="58">
        <v>16415</v>
      </c>
      <c r="V6" s="58">
        <f>U6/3.14</f>
        <v>5227.7070063694264</v>
      </c>
      <c r="W6" s="58">
        <v>2</v>
      </c>
      <c r="X6" s="58"/>
      <c r="Y6" s="58">
        <v>19698</v>
      </c>
      <c r="Z6" s="58">
        <f>Y6/3.14</f>
        <v>6273.248407643312</v>
      </c>
      <c r="AA6" s="58">
        <v>2</v>
      </c>
      <c r="AB6" s="58"/>
      <c r="AC6" s="58">
        <v>22981</v>
      </c>
      <c r="AD6" s="58">
        <v>7861</v>
      </c>
      <c r="AE6" s="66">
        <v>2</v>
      </c>
      <c r="AF6" s="70">
        <v>2</v>
      </c>
    </row>
    <row r="7" spans="2:32" x14ac:dyDescent="0.25">
      <c r="B7" s="43"/>
      <c r="C7" s="19">
        <v>4</v>
      </c>
      <c r="E7" s="64">
        <v>6234</v>
      </c>
      <c r="F7" s="65">
        <v>1270</v>
      </c>
      <c r="G7" s="58">
        <v>2.5</v>
      </c>
      <c r="H7" s="58"/>
      <c r="I7" s="58">
        <v>12468</v>
      </c>
      <c r="J7" s="58">
        <v>2540</v>
      </c>
      <c r="K7" s="58">
        <v>2.5</v>
      </c>
      <c r="L7" s="58"/>
      <c r="M7" s="65">
        <v>18702</v>
      </c>
      <c r="N7" s="65">
        <v>3810</v>
      </c>
      <c r="O7" s="58">
        <v>2.5</v>
      </c>
      <c r="P7" s="58"/>
      <c r="Q7" s="58">
        <v>24936</v>
      </c>
      <c r="R7" s="58">
        <v>5080</v>
      </c>
      <c r="S7" s="58">
        <v>2.5</v>
      </c>
      <c r="T7" s="58"/>
      <c r="U7" s="58">
        <v>31170</v>
      </c>
      <c r="V7" s="58">
        <f>U7/4.91</f>
        <v>6348.2688391038691</v>
      </c>
      <c r="W7" s="58">
        <v>2.5</v>
      </c>
      <c r="X7" s="58"/>
      <c r="Y7" s="58">
        <v>37404</v>
      </c>
      <c r="Z7" s="58">
        <f>Y7/4.91</f>
        <v>7617.9226069246433</v>
      </c>
      <c r="AA7" s="58">
        <v>2.5</v>
      </c>
      <c r="AB7" s="58"/>
      <c r="AC7" s="58">
        <v>43638</v>
      </c>
      <c r="AD7" s="58">
        <v>8890</v>
      </c>
      <c r="AE7" s="66">
        <v>2.5</v>
      </c>
      <c r="AF7" s="70">
        <v>2.5</v>
      </c>
    </row>
    <row r="8" spans="2:32" x14ac:dyDescent="0.25">
      <c r="B8" s="43"/>
      <c r="C8" s="19">
        <v>5</v>
      </c>
      <c r="E8" s="64">
        <v>9774</v>
      </c>
      <c r="F8" s="65">
        <v>1382</v>
      </c>
      <c r="G8" s="58">
        <v>3</v>
      </c>
      <c r="H8" s="58"/>
      <c r="I8" s="58">
        <v>19548</v>
      </c>
      <c r="J8" s="58">
        <v>2765</v>
      </c>
      <c r="K8" s="58">
        <v>3</v>
      </c>
      <c r="L8" s="58"/>
      <c r="M8" s="65">
        <v>29322</v>
      </c>
      <c r="N8" s="65">
        <v>4146</v>
      </c>
      <c r="O8" s="58">
        <v>3</v>
      </c>
      <c r="P8" s="58"/>
      <c r="Q8" s="58">
        <v>39096</v>
      </c>
      <c r="R8" s="58">
        <v>5528</v>
      </c>
      <c r="S8" s="58">
        <v>3</v>
      </c>
      <c r="T8" s="58"/>
      <c r="U8" s="58">
        <v>48870</v>
      </c>
      <c r="V8" s="58">
        <f>U8/7.07</f>
        <v>6912.305516265912</v>
      </c>
      <c r="W8" s="58">
        <v>3</v>
      </c>
      <c r="X8" s="58"/>
      <c r="Y8" s="58">
        <v>58644</v>
      </c>
      <c r="Z8" s="58">
        <f>Y8/7.07</f>
        <v>8294.7666195190941</v>
      </c>
      <c r="AA8" s="58">
        <v>3</v>
      </c>
      <c r="AB8" s="58"/>
      <c r="AC8" s="58">
        <v>68418</v>
      </c>
      <c r="AD8" s="58">
        <v>9677</v>
      </c>
      <c r="AE8" s="66">
        <v>3</v>
      </c>
      <c r="AF8" s="70">
        <v>3</v>
      </c>
    </row>
    <row r="9" spans="2:32" x14ac:dyDescent="0.25">
      <c r="B9" s="43"/>
      <c r="C9" s="19">
        <v>6</v>
      </c>
      <c r="E9" s="64">
        <v>20109</v>
      </c>
      <c r="F9" s="65">
        <v>1601</v>
      </c>
      <c r="G9" s="58">
        <v>4</v>
      </c>
      <c r="H9" s="58"/>
      <c r="I9" s="58">
        <v>40218</v>
      </c>
      <c r="J9" s="58">
        <v>3202</v>
      </c>
      <c r="K9" s="58">
        <v>4</v>
      </c>
      <c r="L9" s="58"/>
      <c r="M9" s="65">
        <v>60327</v>
      </c>
      <c r="N9" s="65">
        <v>4803</v>
      </c>
      <c r="O9" s="58">
        <v>4</v>
      </c>
      <c r="P9" s="58"/>
      <c r="Q9" s="58">
        <v>80436</v>
      </c>
      <c r="R9" s="58">
        <v>6404</v>
      </c>
      <c r="S9" s="58">
        <v>4</v>
      </c>
      <c r="T9" s="58"/>
      <c r="U9" s="58">
        <v>100545</v>
      </c>
      <c r="V9" s="58">
        <f>U9/12.57</f>
        <v>7998.8066825775659</v>
      </c>
      <c r="W9" s="58">
        <v>4</v>
      </c>
      <c r="X9" s="58"/>
      <c r="Y9" s="58">
        <v>120654</v>
      </c>
      <c r="Z9" s="58">
        <f>Y9/12.57</f>
        <v>9598.568019093078</v>
      </c>
      <c r="AA9" s="58">
        <v>4</v>
      </c>
      <c r="AB9" s="58"/>
      <c r="AC9" s="58">
        <v>140763</v>
      </c>
      <c r="AD9" s="58">
        <v>11207</v>
      </c>
      <c r="AE9" s="66">
        <v>4</v>
      </c>
      <c r="AF9" s="70">
        <v>4</v>
      </c>
    </row>
    <row r="10" spans="2:32" x14ac:dyDescent="0.25">
      <c r="B10" s="44"/>
      <c r="C10" s="21">
        <v>7</v>
      </c>
      <c r="E10" s="64">
        <v>32832</v>
      </c>
      <c r="F10" s="65">
        <v>1642</v>
      </c>
      <c r="G10" s="58">
        <v>5</v>
      </c>
      <c r="H10" s="58"/>
      <c r="I10" s="58">
        <v>65664</v>
      </c>
      <c r="J10" s="58">
        <v>3283</v>
      </c>
      <c r="K10" s="58">
        <v>5</v>
      </c>
      <c r="L10" s="58"/>
      <c r="M10" s="65">
        <v>98496</v>
      </c>
      <c r="N10" s="65">
        <v>4926</v>
      </c>
      <c r="O10" s="58">
        <v>5</v>
      </c>
      <c r="P10" s="58"/>
      <c r="Q10" s="58">
        <v>131328</v>
      </c>
      <c r="R10" s="58">
        <v>6568</v>
      </c>
      <c r="S10" s="58">
        <v>5</v>
      </c>
      <c r="T10" s="58"/>
      <c r="U10" s="58">
        <v>164160</v>
      </c>
      <c r="V10" s="58">
        <f>U10/19.63</f>
        <v>8362.7101375445745</v>
      </c>
      <c r="W10" s="58">
        <v>5</v>
      </c>
      <c r="X10" s="58"/>
      <c r="Y10" s="58">
        <v>196992</v>
      </c>
      <c r="Z10" s="58">
        <f>Y10/19.63</f>
        <v>10035.252165053491</v>
      </c>
      <c r="AA10" s="58">
        <v>5</v>
      </c>
      <c r="AB10" s="58"/>
      <c r="AC10" s="58">
        <v>229824</v>
      </c>
      <c r="AD10" s="58">
        <v>11491</v>
      </c>
      <c r="AE10" s="66">
        <v>5</v>
      </c>
      <c r="AF10" s="70">
        <v>4</v>
      </c>
    </row>
    <row r="11" spans="2:32" x14ac:dyDescent="0.25">
      <c r="E11" s="64">
        <v>51840</v>
      </c>
      <c r="F11" s="65">
        <v>1814</v>
      </c>
      <c r="G11" s="58">
        <v>6</v>
      </c>
      <c r="H11" s="58"/>
      <c r="I11" s="58">
        <v>103680</v>
      </c>
      <c r="J11" s="58">
        <v>3628</v>
      </c>
      <c r="K11" s="58">
        <v>6</v>
      </c>
      <c r="L11" s="58"/>
      <c r="M11" s="65">
        <v>155520</v>
      </c>
      <c r="N11" s="65">
        <v>5442</v>
      </c>
      <c r="O11" s="58">
        <v>6</v>
      </c>
      <c r="P11" s="58"/>
      <c r="Q11" s="58">
        <v>207360</v>
      </c>
      <c r="R11" s="58">
        <v>7256</v>
      </c>
      <c r="S11" s="58">
        <v>6</v>
      </c>
      <c r="T11" s="58"/>
      <c r="U11" s="58">
        <v>259200</v>
      </c>
      <c r="V11" s="58">
        <f>U11/28.27</f>
        <v>9168.7301025822435</v>
      </c>
      <c r="W11" s="58">
        <v>6</v>
      </c>
      <c r="X11" s="58"/>
      <c r="Y11" s="58">
        <v>311040</v>
      </c>
      <c r="Z11" s="58">
        <f>Y11/28.27</f>
        <v>11002.476123098691</v>
      </c>
      <c r="AA11" s="58">
        <v>6</v>
      </c>
      <c r="AB11" s="58"/>
      <c r="AC11" s="58">
        <v>362880</v>
      </c>
      <c r="AD11" s="58">
        <v>12701</v>
      </c>
      <c r="AE11" s="66">
        <v>6</v>
      </c>
      <c r="AF11" s="70">
        <v>5</v>
      </c>
    </row>
    <row r="12" spans="2:32" x14ac:dyDescent="0.25">
      <c r="E12" s="67">
        <v>97978</v>
      </c>
      <c r="F12" s="68">
        <v>1987</v>
      </c>
      <c r="G12" s="59">
        <v>8</v>
      </c>
      <c r="H12" s="59"/>
      <c r="I12" s="59">
        <v>195956</v>
      </c>
      <c r="J12" s="59">
        <v>3974</v>
      </c>
      <c r="K12" s="59">
        <v>8</v>
      </c>
      <c r="L12" s="59"/>
      <c r="M12" s="68">
        <v>293934</v>
      </c>
      <c r="N12" s="68">
        <v>5961</v>
      </c>
      <c r="O12" s="59">
        <v>8</v>
      </c>
      <c r="P12" s="59"/>
      <c r="Q12" s="59">
        <v>391912</v>
      </c>
      <c r="R12" s="59">
        <v>7948</v>
      </c>
      <c r="S12" s="59">
        <v>8</v>
      </c>
      <c r="T12" s="59"/>
      <c r="U12" s="59">
        <v>489890</v>
      </c>
      <c r="V12" s="59">
        <f>U12/50.27</f>
        <v>9745.1760493335987</v>
      </c>
      <c r="W12" s="59">
        <v>8</v>
      </c>
      <c r="X12" s="59"/>
      <c r="Y12" s="59">
        <v>587868</v>
      </c>
      <c r="Z12" s="59">
        <f>Y12/50.27</f>
        <v>11694.211259200318</v>
      </c>
      <c r="AA12" s="59">
        <v>8</v>
      </c>
      <c r="AB12" s="59"/>
      <c r="AC12" s="59">
        <v>685846</v>
      </c>
      <c r="AD12" s="59">
        <v>13909</v>
      </c>
      <c r="AE12" s="69">
        <v>8</v>
      </c>
      <c r="AF12" s="71">
        <v>6</v>
      </c>
    </row>
    <row r="13" spans="2:32" x14ac:dyDescent="0.25">
      <c r="E13" s="65"/>
      <c r="F13" s="65"/>
      <c r="G13" s="58"/>
      <c r="H13" s="58"/>
      <c r="I13" s="58"/>
      <c r="J13" s="58"/>
      <c r="K13" s="58"/>
      <c r="L13" s="58"/>
      <c r="M13" s="65"/>
      <c r="N13" s="65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5" spans="2:32" ht="15.75" x14ac:dyDescent="0.25">
      <c r="B15" s="179" t="s">
        <v>55</v>
      </c>
      <c r="C15" s="186"/>
      <c r="D15" s="186"/>
      <c r="E15" s="180"/>
      <c r="G15" s="179" t="s">
        <v>59</v>
      </c>
      <c r="H15" s="180"/>
      <c r="J15" s="179" t="s">
        <v>87</v>
      </c>
      <c r="K15" s="186"/>
      <c r="L15" s="180"/>
      <c r="O15" s="179" t="s">
        <v>64</v>
      </c>
      <c r="P15" s="180"/>
      <c r="S15" s="179" t="s">
        <v>113</v>
      </c>
      <c r="T15" s="186"/>
      <c r="U15" s="186"/>
      <c r="V15" s="186"/>
      <c r="W15" s="180"/>
    </row>
    <row r="16" spans="2:32" ht="18" x14ac:dyDescent="0.25">
      <c r="B16" s="42" t="s">
        <v>51</v>
      </c>
      <c r="C16" s="47" t="s">
        <v>52</v>
      </c>
      <c r="D16" s="47" t="s">
        <v>53</v>
      </c>
      <c r="E16" s="55" t="s">
        <v>54</v>
      </c>
      <c r="G16" s="57" t="s">
        <v>56</v>
      </c>
      <c r="H16" s="55" t="s">
        <v>57</v>
      </c>
      <c r="J16" s="87" t="s">
        <v>89</v>
      </c>
      <c r="K16" s="86" t="s">
        <v>90</v>
      </c>
      <c r="L16" s="88" t="s">
        <v>88</v>
      </c>
      <c r="O16" s="43" t="s">
        <v>18</v>
      </c>
      <c r="P16" s="19"/>
      <c r="S16" s="127" t="s">
        <v>112</v>
      </c>
      <c r="T16" s="128" t="s">
        <v>67</v>
      </c>
      <c r="U16" s="128" t="s">
        <v>128</v>
      </c>
      <c r="V16" s="128" t="s">
        <v>129</v>
      </c>
      <c r="W16" s="129" t="s">
        <v>130</v>
      </c>
    </row>
    <row r="17" spans="2:23" x14ac:dyDescent="0.25">
      <c r="B17" s="56">
        <v>32</v>
      </c>
      <c r="C17" s="49">
        <v>9.81</v>
      </c>
      <c r="D17" s="49">
        <v>999.87</v>
      </c>
      <c r="E17" s="136">
        <v>1.787E-6</v>
      </c>
      <c r="G17" s="102">
        <f>IF(SEDIMENTATION!$H4&gt;USER_INPUT!$D$17,SEDIMENTATION!E4,#N/A)</f>
        <v>1</v>
      </c>
      <c r="H17" s="103" t="e">
        <f>IF(SEDIMENTATION!$H4&lt;USER_INPUT!$D$17,SEDIMENTATION!E4,#N/A)</f>
        <v>#N/A</v>
      </c>
      <c r="J17" s="93">
        <f>-(USER_INPUT!$D$8*USER_INPUT!$D$14)-(USER_INPUT!$D$10/2)</f>
        <v>-20.75</v>
      </c>
      <c r="K17" s="94">
        <f>USER_INPUT!$D$14</f>
        <v>4.5</v>
      </c>
      <c r="L17" s="211" t="s">
        <v>91</v>
      </c>
      <c r="O17" s="43" t="s">
        <v>65</v>
      </c>
      <c r="P17" s="19"/>
      <c r="S17" s="43">
        <f>$P$19</f>
        <v>600</v>
      </c>
      <c r="T17" s="130">
        <f>'STAGE-STORAGE'!A4</f>
        <v>0</v>
      </c>
      <c r="U17" s="130">
        <f>IF(T17&lt;USER_INPUT!$D$14,'STAGE-STORAGE'!D4,(VLOOKUP(USER_INPUT!$D$14,'STAGE-STORAGE'!$A$4:$J$54,4,FALSE)))</f>
        <v>0</v>
      </c>
      <c r="V17" s="130">
        <f>IF(T17&lt;USER_INPUT!$D$14,'STAGE-STORAGE'!J4,(VLOOKUP(USER_INPUT!$D$14,'STAGE-STORAGE'!$A$4:$J$54,10,FALSE)))</f>
        <v>0</v>
      </c>
      <c r="W17" s="133">
        <f>(2*U17/$P$19)+V17</f>
        <v>0</v>
      </c>
    </row>
    <row r="18" spans="2:23" x14ac:dyDescent="0.25">
      <c r="B18" s="56">
        <v>40</v>
      </c>
      <c r="C18" s="49">
        <v>9.81</v>
      </c>
      <c r="D18" s="49">
        <v>999.99</v>
      </c>
      <c r="E18" s="136">
        <v>1.519E-6</v>
      </c>
      <c r="G18" s="102">
        <f>IF(SEDIMENTATION!$H5&gt;USER_INPUT!$D$17,SEDIMENTATION!E5,#N/A)</f>
        <v>0.9648946840521565</v>
      </c>
      <c r="H18" s="103" t="e">
        <f>IF(SEDIMENTATION!$H5&lt;USER_INPUT!$D$17,SEDIMENTATION!E5,#N/A)</f>
        <v>#N/A</v>
      </c>
      <c r="J18" s="89">
        <f>0-(USER_INPUT!$D$10/2)</f>
        <v>-5</v>
      </c>
      <c r="K18" s="84">
        <v>0</v>
      </c>
      <c r="L18" s="212"/>
      <c r="O18" s="43"/>
      <c r="P18" s="19"/>
      <c r="S18" s="43">
        <f t="shared" ref="S18:S67" si="0">$P$19</f>
        <v>600</v>
      </c>
      <c r="T18" s="130">
        <f>'STAGE-STORAGE'!A5</f>
        <v>0.1</v>
      </c>
      <c r="U18" s="130">
        <f>IF(T18&lt;USER_INPUT!$D$14,'STAGE-STORAGE'!D5,(VLOOKUP(USER_INPUT!$D$14,'STAGE-STORAGE'!$A$4:$J$54,4,FALSE)))</f>
        <v>3.4383125000000003</v>
      </c>
      <c r="V18" s="130">
        <f>IF(T18&lt;USER_INPUT!$D$14,'STAGE-STORAGE'!J5,(VLOOKUP(USER_INPUT!$D$14,'STAGE-STORAGE'!$A$4:$J$54,10,FALSE)))</f>
        <v>0</v>
      </c>
      <c r="W18" s="133">
        <f t="shared" ref="W18:W45" si="1">(2*U18/$P$19)+V18</f>
        <v>1.1461041666666668E-2</v>
      </c>
    </row>
    <row r="19" spans="2:23" x14ac:dyDescent="0.25">
      <c r="B19" s="43">
        <v>50</v>
      </c>
      <c r="C19" s="49">
        <v>9.81</v>
      </c>
      <c r="D19" s="49">
        <v>999.75</v>
      </c>
      <c r="E19" s="136">
        <v>1.3069999999999999E-6</v>
      </c>
      <c r="G19" s="102">
        <f>IF(SEDIMENTATION!$H6&gt;USER_INPUT!$D$17,SEDIMENTATION!E6,#N/A)</f>
        <v>0.88766298896690021</v>
      </c>
      <c r="H19" s="103" t="e">
        <f>IF(SEDIMENTATION!$H6&lt;USER_INPUT!$D$17,SEDIMENTATION!E6,#N/A)</f>
        <v>#N/A</v>
      </c>
      <c r="J19" s="89">
        <f>USER_INPUT!$D$10/2</f>
        <v>5</v>
      </c>
      <c r="K19" s="84">
        <v>0</v>
      </c>
      <c r="L19" s="212"/>
      <c r="O19" s="44" t="s">
        <v>66</v>
      </c>
      <c r="P19" s="164">
        <v>600</v>
      </c>
      <c r="S19" s="43">
        <f t="shared" si="0"/>
        <v>600</v>
      </c>
      <c r="T19" s="130">
        <f>'STAGE-STORAGE'!A6</f>
        <v>0.2</v>
      </c>
      <c r="U19" s="130">
        <f>IF(T19&lt;USER_INPUT!$D$14,'STAGE-STORAGE'!D6,(VLOOKUP(USER_INPUT!$D$14,'STAGE-STORAGE'!$A$4:$J$54,4,FALSE)))</f>
        <v>13.973166666666666</v>
      </c>
      <c r="V19" s="130">
        <f>IF(T19&lt;USER_INPUT!$D$14,'STAGE-STORAGE'!J6,(VLOOKUP(USER_INPUT!$D$14,'STAGE-STORAGE'!$A$4:$J$54,10,FALSE)))</f>
        <v>0</v>
      </c>
      <c r="W19" s="133">
        <f t="shared" si="1"/>
        <v>4.6577222222222221E-2</v>
      </c>
    </row>
    <row r="20" spans="2:23" x14ac:dyDescent="0.25">
      <c r="B20" s="43">
        <v>60</v>
      </c>
      <c r="C20" s="49">
        <v>9.81</v>
      </c>
      <c r="D20" s="49">
        <v>999.07</v>
      </c>
      <c r="E20" s="136">
        <v>1.155E-6</v>
      </c>
      <c r="G20" s="102">
        <f>IF(SEDIMENTATION!$H7&gt;USER_INPUT!$D$17,SEDIMENTATION!E7,#N/A)</f>
        <v>0.79839518555666977</v>
      </c>
      <c r="H20" s="103" t="e">
        <f>IF(SEDIMENTATION!$H7&lt;USER_INPUT!$D$17,SEDIMENTATION!E7,#N/A)</f>
        <v>#N/A</v>
      </c>
      <c r="J20" s="95">
        <f>(USER_INPUT!$D$9*USER_INPUT!$D$14)+(USER_INPUT!$D$10/2)</f>
        <v>18.5</v>
      </c>
      <c r="K20" s="96">
        <f>USER_INPUT!$D$14</f>
        <v>4.5</v>
      </c>
      <c r="L20" s="213"/>
      <c r="P20">
        <f>P19/60</f>
        <v>10</v>
      </c>
      <c r="Q20" s="163" t="s">
        <v>126</v>
      </c>
      <c r="S20" s="43">
        <f t="shared" si="0"/>
        <v>600</v>
      </c>
      <c r="T20" s="130">
        <f>'STAGE-STORAGE'!A7</f>
        <v>0.3</v>
      </c>
      <c r="U20" s="130">
        <f>IF(T20&lt;USER_INPUT!$D$14,'STAGE-STORAGE'!D7,(VLOOKUP(USER_INPUT!$D$14,'STAGE-STORAGE'!$A$4:$J$54,4,FALSE)))</f>
        <v>31.934437499999998</v>
      </c>
      <c r="V20" s="130">
        <f>IF(T20&lt;USER_INPUT!$D$14,'STAGE-STORAGE'!J7,(VLOOKUP(USER_INPUT!$D$14,'STAGE-STORAGE'!$A$4:$J$54,10,FALSE)))</f>
        <v>0</v>
      </c>
      <c r="W20" s="133">
        <f t="shared" si="1"/>
        <v>0.10644812499999999</v>
      </c>
    </row>
    <row r="21" spans="2:23" x14ac:dyDescent="0.25">
      <c r="B21" s="56">
        <v>70</v>
      </c>
      <c r="C21" s="49">
        <v>9.81</v>
      </c>
      <c r="D21" s="49">
        <v>998.02</v>
      </c>
      <c r="E21" s="136">
        <f>1.003*10^-6</f>
        <v>1.0029999999999998E-6</v>
      </c>
      <c r="G21" s="102">
        <f>IF(SEDIMENTATION!$H8&gt;USER_INPUT!$D$17,SEDIMENTATION!E8,#N/A)</f>
        <v>0.75025075225677051</v>
      </c>
      <c r="H21" s="103" t="e">
        <f>IF(SEDIMENTATION!$H8&lt;USER_INPUT!$D$17,SEDIMENTATION!E8,#N/A)</f>
        <v>#N/A</v>
      </c>
      <c r="J21" s="93">
        <f>USER_INPUT!$D$10/2</f>
        <v>5</v>
      </c>
      <c r="K21" s="97">
        <v>0</v>
      </c>
      <c r="L21" s="211" t="s">
        <v>92</v>
      </c>
      <c r="P21" s="132">
        <f>P20/60</f>
        <v>0.16666666666666666</v>
      </c>
      <c r="Q21" s="163" t="s">
        <v>127</v>
      </c>
      <c r="S21" s="43">
        <f t="shared" si="0"/>
        <v>600</v>
      </c>
      <c r="T21" s="130">
        <f>'STAGE-STORAGE'!A8</f>
        <v>0.4</v>
      </c>
      <c r="U21" s="130">
        <f>IF(T21&lt;USER_INPUT!$D$14,'STAGE-STORAGE'!D8,(VLOOKUP(USER_INPUT!$D$14,'STAGE-STORAGE'!$A$4:$J$54,4,FALSE)))</f>
        <v>57.651999999999994</v>
      </c>
      <c r="V21" s="130">
        <f>IF(T21&lt;USER_INPUT!$D$14,'STAGE-STORAGE'!J8,(VLOOKUP(USER_INPUT!$D$14,'STAGE-STORAGE'!$A$4:$J$54,10,FALSE)))</f>
        <v>0</v>
      </c>
      <c r="W21" s="133">
        <f t="shared" si="1"/>
        <v>0.19217333333333331</v>
      </c>
    </row>
    <row r="22" spans="2:23" x14ac:dyDescent="0.25">
      <c r="B22" s="43">
        <v>80</v>
      </c>
      <c r="C22" s="49">
        <v>9.81</v>
      </c>
      <c r="D22" s="49">
        <v>996.69</v>
      </c>
      <c r="E22" s="136">
        <v>8.6858999999999997E-7</v>
      </c>
      <c r="G22" s="102">
        <f>IF(SEDIMENTATION!$H9&gt;USER_INPUT!$D$17,SEDIMENTATION!E9,#N/A)</f>
        <v>0.67703109327984012</v>
      </c>
      <c r="H22" s="103" t="e">
        <f>IF(SEDIMENTATION!$H9&lt;USER_INPUT!$D$17,SEDIMENTATION!E9,#N/A)</f>
        <v>#N/A</v>
      </c>
      <c r="J22" s="95">
        <f>-USER_INPUT!$D$10/2</f>
        <v>-5</v>
      </c>
      <c r="K22" s="98">
        <v>0</v>
      </c>
      <c r="L22" s="213"/>
      <c r="S22" s="43">
        <f t="shared" si="0"/>
        <v>600</v>
      </c>
      <c r="T22" s="130">
        <f>'STAGE-STORAGE'!A9</f>
        <v>0.5</v>
      </c>
      <c r="U22" s="130">
        <f>IF(T22&lt;USER_INPUT!$D$14,'STAGE-STORAGE'!D9,(VLOOKUP(USER_INPUT!$D$14,'STAGE-STORAGE'!$A$4:$J$54,4,FALSE)))</f>
        <v>91.455729166666671</v>
      </c>
      <c r="V22" s="130">
        <f>IF(T22&lt;USER_INPUT!$D$14,'STAGE-STORAGE'!J9,(VLOOKUP(USER_INPUT!$D$14,'STAGE-STORAGE'!$A$4:$J$54,10,FALSE)))</f>
        <v>0</v>
      </c>
      <c r="W22" s="133">
        <f t="shared" si="1"/>
        <v>0.30485243055555555</v>
      </c>
    </row>
    <row r="23" spans="2:23" x14ac:dyDescent="0.25">
      <c r="B23" s="44">
        <v>90</v>
      </c>
      <c r="C23" s="135">
        <v>9.81</v>
      </c>
      <c r="D23" s="135">
        <v>995.1</v>
      </c>
      <c r="E23" s="137">
        <v>8.0100000000000004E-7</v>
      </c>
      <c r="G23" s="102">
        <f>IF(SEDIMENTATION!$H10&gt;USER_INPUT!$D$17,SEDIMENTATION!E10,#N/A)</f>
        <v>0.6138415245737211</v>
      </c>
      <c r="H23" s="103" t="e">
        <f>IF(SEDIMENTATION!$H10&lt;USER_INPUT!$D$17,SEDIMENTATION!E10,#N/A)</f>
        <v>#N/A</v>
      </c>
      <c r="J23" s="93">
        <f>-(USER_INPUT!D8*USER_INPUT!D14)-(USER_INPUT!D10/2)</f>
        <v>-20.75</v>
      </c>
      <c r="K23" s="97">
        <f>USER_INPUT!$D$14</f>
        <v>4.5</v>
      </c>
      <c r="L23" s="211" t="s">
        <v>93</v>
      </c>
      <c r="S23" s="43">
        <f t="shared" si="0"/>
        <v>600</v>
      </c>
      <c r="T23" s="130">
        <f>'STAGE-STORAGE'!A10</f>
        <v>0.6</v>
      </c>
      <c r="U23" s="130">
        <f>IF(T23&lt;USER_INPUT!$D$14,'STAGE-STORAGE'!D10,(VLOOKUP(USER_INPUT!$D$14,'STAGE-STORAGE'!$A$4:$J$54,4,FALSE)))</f>
        <v>133.67550000000003</v>
      </c>
      <c r="V23" s="130">
        <f>IF(T23&lt;USER_INPUT!$D$14,'STAGE-STORAGE'!J10,(VLOOKUP(USER_INPUT!$D$14,'STAGE-STORAGE'!$A$4:$J$54,10,FALSE)))</f>
        <v>0</v>
      </c>
      <c r="W23" s="133">
        <f t="shared" si="1"/>
        <v>0.44558500000000012</v>
      </c>
    </row>
    <row r="24" spans="2:23" x14ac:dyDescent="0.25">
      <c r="G24" s="102">
        <f>IF(SEDIMENTATION!$H11&gt;USER_INPUT!$D$17,SEDIMENTATION!E11,#N/A)</f>
        <v>0.622</v>
      </c>
      <c r="H24" s="103" t="e">
        <f>IF(SEDIMENTATION!$H11&lt;USER_INPUT!$D$17,SEDIMENTATION!E11,#N/A)</f>
        <v>#N/A</v>
      </c>
      <c r="J24" s="89">
        <f>-(USER_INPUT!$D$16/2)</f>
        <v>-2</v>
      </c>
      <c r="K24" s="85">
        <f>USER_INPUT!$D$14</f>
        <v>4.5</v>
      </c>
      <c r="L24" s="212"/>
      <c r="S24" s="43">
        <f t="shared" si="0"/>
        <v>600</v>
      </c>
      <c r="T24" s="130">
        <f>'STAGE-STORAGE'!A11</f>
        <v>0.7</v>
      </c>
      <c r="U24" s="130">
        <f>IF(T24&lt;USER_INPUT!$D$14,'STAGE-STORAGE'!D11,(VLOOKUP(USER_INPUT!$D$14,'STAGE-STORAGE'!$A$4:$J$54,4,FALSE)))</f>
        <v>184.6411875</v>
      </c>
      <c r="V24" s="130">
        <f>IF(T24&lt;USER_INPUT!$D$14,'STAGE-STORAGE'!J11,(VLOOKUP(USER_INPUT!$D$14,'STAGE-STORAGE'!$A$4:$J$54,10,FALSE)))</f>
        <v>0</v>
      </c>
      <c r="W24" s="133">
        <f t="shared" si="1"/>
        <v>0.61547062500000005</v>
      </c>
    </row>
    <row r="25" spans="2:23" x14ac:dyDescent="0.25">
      <c r="G25" s="102">
        <f>IF(SEDIMENTATION!$H12&gt;USER_INPUT!$D$17,SEDIMENTATION!E12,#N/A)</f>
        <v>0.60599999999999998</v>
      </c>
      <c r="H25" s="103" t="e">
        <f>IF(SEDIMENTATION!$H12&lt;USER_INPUT!$D$17,SEDIMENTATION!E12,#N/A)</f>
        <v>#N/A</v>
      </c>
      <c r="J25" s="95">
        <f>-(USER_INPUT!$D$16/2)</f>
        <v>-2</v>
      </c>
      <c r="K25" s="98">
        <f>USER_INPUT!$D$17</f>
        <v>4</v>
      </c>
      <c r="L25" s="213"/>
      <c r="S25" s="43">
        <f t="shared" si="0"/>
        <v>600</v>
      </c>
      <c r="T25" s="130">
        <f>'STAGE-STORAGE'!A12</f>
        <v>0.8</v>
      </c>
      <c r="U25" s="130">
        <f>IF(T25&lt;USER_INPUT!$D$14,'STAGE-STORAGE'!D12,(VLOOKUP(USER_INPUT!$D$14,'STAGE-STORAGE'!$A$4:$J$54,4,FALSE)))</f>
        <v>244.68266666666668</v>
      </c>
      <c r="V25" s="130">
        <f>IF(T25&lt;USER_INPUT!$D$14,'STAGE-STORAGE'!J12,(VLOOKUP(USER_INPUT!$D$14,'STAGE-STORAGE'!$A$4:$J$54,10,FALSE)))</f>
        <v>0</v>
      </c>
      <c r="W25" s="133">
        <f t="shared" si="1"/>
        <v>0.81560888888888894</v>
      </c>
    </row>
    <row r="26" spans="2:23" x14ac:dyDescent="0.25">
      <c r="G26" s="102">
        <f>IF(SEDIMENTATION!$H13&gt;USER_INPUT!$D$17,SEDIMENTATION!E13,#N/A)</f>
        <v>0.57299999999999995</v>
      </c>
      <c r="H26" s="103" t="e">
        <f>IF(SEDIMENTATION!$H13&lt;USER_INPUT!$D$17,SEDIMENTATION!E13,#N/A)</f>
        <v>#N/A</v>
      </c>
      <c r="J26" s="93">
        <f>USER_INPUT!$D$16/2</f>
        <v>2</v>
      </c>
      <c r="K26" s="97">
        <f>USER_INPUT!$D$17</f>
        <v>4</v>
      </c>
      <c r="L26" s="211" t="s">
        <v>94</v>
      </c>
      <c r="S26" s="43">
        <f t="shared" si="0"/>
        <v>600</v>
      </c>
      <c r="T26" s="130">
        <f>'STAGE-STORAGE'!A13</f>
        <v>0.9</v>
      </c>
      <c r="U26" s="130">
        <f>IF(T26&lt;USER_INPUT!$D$14,'STAGE-STORAGE'!D13,(VLOOKUP(USER_INPUT!$D$14,'STAGE-STORAGE'!$A$4:$J$54,4,FALSE)))</f>
        <v>314.12981250000001</v>
      </c>
      <c r="V26" s="130">
        <f>IF(T26&lt;USER_INPUT!$D$14,'STAGE-STORAGE'!J13,(VLOOKUP(USER_INPUT!$D$14,'STAGE-STORAGE'!$A$4:$J$54,10,FALSE)))</f>
        <v>0</v>
      </c>
      <c r="W26" s="133">
        <f t="shared" si="1"/>
        <v>1.0470993749999999</v>
      </c>
    </row>
    <row r="27" spans="2:23" x14ac:dyDescent="0.25">
      <c r="G27" s="102">
        <f>IF(SEDIMENTATION!$H14&gt;USER_INPUT!$D$17,SEDIMENTATION!E14,#N/A)</f>
        <v>0.51600000000000001</v>
      </c>
      <c r="H27" s="103" t="e">
        <f>IF(SEDIMENTATION!$H14&lt;USER_INPUT!$D$17,SEDIMENTATION!E14,#N/A)</f>
        <v>#N/A</v>
      </c>
      <c r="J27" s="89">
        <f>USER_INPUT!$D$16/2</f>
        <v>2</v>
      </c>
      <c r="K27" s="85">
        <f>USER_INPUT!$D$14</f>
        <v>4.5</v>
      </c>
      <c r="L27" s="212"/>
      <c r="S27" s="43">
        <f t="shared" si="0"/>
        <v>600</v>
      </c>
      <c r="T27" s="130">
        <f>'STAGE-STORAGE'!A14</f>
        <v>1</v>
      </c>
      <c r="U27" s="130">
        <f>IF(T27&lt;USER_INPUT!$D$14,'STAGE-STORAGE'!D14,(VLOOKUP(USER_INPUT!$D$14,'STAGE-STORAGE'!$A$4:$J$54,4,FALSE)))</f>
        <v>393.3125</v>
      </c>
      <c r="V27" s="130">
        <f>IF(T27&lt;USER_INPUT!$D$14,'STAGE-STORAGE'!J14,(VLOOKUP(USER_INPUT!$D$14,'STAGE-STORAGE'!$A$4:$J$54,10,FALSE)))</f>
        <v>0</v>
      </c>
      <c r="W27" s="133">
        <f t="shared" si="1"/>
        <v>1.3110416666666667</v>
      </c>
    </row>
    <row r="28" spans="2:23" x14ac:dyDescent="0.25">
      <c r="G28" s="102">
        <f>IF(SEDIMENTATION!$H15&gt;USER_INPUT!$D$17,SEDIMENTATION!E15,#N/A)</f>
        <v>0.40100000000000002</v>
      </c>
      <c r="H28" s="103" t="e">
        <f>IF(SEDIMENTATION!$H15&lt;USER_INPUT!$D$17,SEDIMENTATION!E15,#N/A)</f>
        <v>#N/A</v>
      </c>
      <c r="J28" s="95">
        <f>(USER_INPUT!$D$9*USER_INPUT!$D$14)+(USER_INPUT!$D$10/2)</f>
        <v>18.5</v>
      </c>
      <c r="K28" s="98">
        <f>USER_INPUT!$D$14</f>
        <v>4.5</v>
      </c>
      <c r="L28" s="213"/>
      <c r="S28" s="43">
        <f t="shared" si="0"/>
        <v>600</v>
      </c>
      <c r="T28" s="130">
        <f>'STAGE-STORAGE'!A15</f>
        <v>1.1000000000000001</v>
      </c>
      <c r="U28" s="130">
        <f>IF(T28&lt;USER_INPUT!$D$14,'STAGE-STORAGE'!D15,(VLOOKUP(USER_INPUT!$D$14,'STAGE-STORAGE'!$A$4:$J$54,4,FALSE)))</f>
        <v>482.56060416666674</v>
      </c>
      <c r="V28" s="130">
        <f>IF(T28&lt;USER_INPUT!$D$14,'STAGE-STORAGE'!J15,(VLOOKUP(USER_INPUT!$D$14,'STAGE-STORAGE'!$A$4:$J$54,10,FALSE)))</f>
        <v>0</v>
      </c>
      <c r="W28" s="133">
        <f t="shared" si="1"/>
        <v>1.6085353472222224</v>
      </c>
    </row>
    <row r="29" spans="2:23" x14ac:dyDescent="0.25">
      <c r="G29" s="102">
        <f>IF(SEDIMENTATION!$H16&gt;USER_INPUT!$D$17,SEDIMENTATION!E16,#N/A)</f>
        <v>0.34</v>
      </c>
      <c r="H29" s="103" t="e">
        <f>IF(SEDIMENTATION!$H16&lt;USER_INPUT!$D$17,SEDIMENTATION!E16,#N/A)</f>
        <v>#N/A</v>
      </c>
      <c r="J29" s="93">
        <f>-(USER_INPUT!$D$16/2)</f>
        <v>-2</v>
      </c>
      <c r="K29" s="97">
        <f>USER_INPUT!$D$17</f>
        <v>4</v>
      </c>
      <c r="L29" s="214" t="s">
        <v>95</v>
      </c>
      <c r="S29" s="43">
        <f t="shared" si="0"/>
        <v>600</v>
      </c>
      <c r="T29" s="130">
        <f>'STAGE-STORAGE'!A16</f>
        <v>1.2</v>
      </c>
      <c r="U29" s="130">
        <f>IF(T29&lt;USER_INPUT!$D$14,'STAGE-STORAGE'!D16,(VLOOKUP(USER_INPUT!$D$14,'STAGE-STORAGE'!$A$4:$J$54,4,FALSE)))</f>
        <v>582.20400000000006</v>
      </c>
      <c r="V29" s="130">
        <f>IF(T29&lt;USER_INPUT!$D$14,'STAGE-STORAGE'!J16,(VLOOKUP(USER_INPUT!$D$14,'STAGE-STORAGE'!$A$4:$J$54,10,FALSE)))</f>
        <v>0</v>
      </c>
      <c r="W29" s="133">
        <f t="shared" si="1"/>
        <v>1.9406800000000002</v>
      </c>
    </row>
    <row r="30" spans="2:23" x14ac:dyDescent="0.25">
      <c r="G30" s="102">
        <f>IF(SEDIMENTATION!$H17&gt;USER_INPUT!$D$17,SEDIMENTATION!E17,#N/A)</f>
        <v>0.28199999999999997</v>
      </c>
      <c r="H30" s="103" t="e">
        <f>IF(SEDIMENTATION!$H17&lt;USER_INPUT!$D$17,SEDIMENTATION!E17,#N/A)</f>
        <v>#N/A</v>
      </c>
      <c r="J30" s="95">
        <f>USER_INPUT!$D$16/2</f>
        <v>2</v>
      </c>
      <c r="K30" s="98">
        <f>USER_INPUT!$D$17</f>
        <v>4</v>
      </c>
      <c r="L30" s="215"/>
      <c r="S30" s="43">
        <f t="shared" si="0"/>
        <v>600</v>
      </c>
      <c r="T30" s="130">
        <f>'STAGE-STORAGE'!A17</f>
        <v>1.3</v>
      </c>
      <c r="U30" s="130">
        <f>IF(T30&lt;USER_INPUT!$D$14,'STAGE-STORAGE'!D17,(VLOOKUP(USER_INPUT!$D$14,'STAGE-STORAGE'!$A$4:$J$54,4,FALSE)))</f>
        <v>692.5725625</v>
      </c>
      <c r="V30" s="130">
        <f>IF(T30&lt;USER_INPUT!$D$14,'STAGE-STORAGE'!J17,(VLOOKUP(USER_INPUT!$D$14,'STAGE-STORAGE'!$A$4:$J$54,10,FALSE)))</f>
        <v>0</v>
      </c>
      <c r="W30" s="133">
        <f t="shared" si="1"/>
        <v>2.3085752083333335</v>
      </c>
    </row>
    <row r="31" spans="2:23" x14ac:dyDescent="0.25">
      <c r="G31" s="102">
        <f>IF(SEDIMENTATION!$H18&gt;USER_INPUT!$D$17,SEDIMENTATION!E18,#N/A)</f>
        <v>0.24099999999999999</v>
      </c>
      <c r="H31" s="103" t="e">
        <f>IF(SEDIMENTATION!$H18&lt;USER_INPUT!$D$17,SEDIMENTATION!E18,#N/A)</f>
        <v>#N/A</v>
      </c>
      <c r="J31" s="99" t="e">
        <f>IF(USER_INPUT!$D$20=REFERENCE!$B$5,-0.5,#N/A)</f>
        <v>#N/A</v>
      </c>
      <c r="K31" s="100">
        <v>0</v>
      </c>
      <c r="L31" s="211" t="s">
        <v>96</v>
      </c>
      <c r="S31" s="43">
        <f t="shared" si="0"/>
        <v>600</v>
      </c>
      <c r="T31" s="130">
        <f>'STAGE-STORAGE'!A18</f>
        <v>1.4</v>
      </c>
      <c r="U31" s="130">
        <f>IF(T31&lt;USER_INPUT!$D$14,'STAGE-STORAGE'!D18,(VLOOKUP(USER_INPUT!$D$14,'STAGE-STORAGE'!$A$4:$J$54,4,FALSE)))</f>
        <v>813.99616666666657</v>
      </c>
      <c r="V31" s="130">
        <f>IF(T31&lt;USER_INPUT!$D$14,'STAGE-STORAGE'!J18,(VLOOKUP(USER_INPUT!$D$14,'STAGE-STORAGE'!$A$4:$J$54,10,FALSE)))</f>
        <v>0</v>
      </c>
      <c r="W31" s="133">
        <f t="shared" si="1"/>
        <v>2.7133205555555553</v>
      </c>
    </row>
    <row r="32" spans="2:23" x14ac:dyDescent="0.25">
      <c r="G32" s="102">
        <f>IF(SEDIMENTATION!$H19&gt;USER_INPUT!$D$17,SEDIMENTATION!E19,#N/A)</f>
        <v>0.221</v>
      </c>
      <c r="H32" s="103" t="e">
        <f>IF(SEDIMENTATION!$H19&lt;USER_INPUT!$D$17,SEDIMENTATION!E19,#N/A)</f>
        <v>#N/A</v>
      </c>
      <c r="J32" s="90" t="e">
        <f>IF(USER_INPUT!$D$20=REFERENCE!$B$5,-0.5,#N/A)</f>
        <v>#N/A</v>
      </c>
      <c r="K32" s="85">
        <f>USER_INPUT!$D$30/12</f>
        <v>0.5</v>
      </c>
      <c r="L32" s="212"/>
      <c r="S32" s="43">
        <f t="shared" si="0"/>
        <v>600</v>
      </c>
      <c r="T32" s="130">
        <f>'STAGE-STORAGE'!A19</f>
        <v>1.5</v>
      </c>
      <c r="U32" s="130">
        <f>IF(T32&lt;USER_INPUT!$D$14,'STAGE-STORAGE'!D19,(VLOOKUP(USER_INPUT!$D$14,'STAGE-STORAGE'!$A$4:$J$54,4,FALSE)))</f>
        <v>946.8046875</v>
      </c>
      <c r="V32" s="130">
        <f>IF(T32&lt;USER_INPUT!$D$14,'STAGE-STORAGE'!J19,(VLOOKUP(USER_INPUT!$D$14,'STAGE-STORAGE'!$A$4:$J$54,10,FALSE)))</f>
        <v>0</v>
      </c>
      <c r="W32" s="133">
        <f t="shared" si="1"/>
        <v>3.1560156250000002</v>
      </c>
    </row>
    <row r="33" spans="7:23" x14ac:dyDescent="0.25">
      <c r="G33" s="102" t="e">
        <f>IF(SEDIMENTATION!$H20&gt;USER_INPUT!$D$17,SEDIMENTATION!E20,#N/A)</f>
        <v>#N/A</v>
      </c>
      <c r="H33" s="103">
        <f>IF(SEDIMENTATION!$H20&lt;USER_INPUT!$D$17,SEDIMENTATION!E20,#N/A)</f>
        <v>0.20100000000000001</v>
      </c>
      <c r="J33" s="90" t="e">
        <f>IF(USER_INPUT!$D$20=REFERENCE!$B$5,0.5,#N/A)</f>
        <v>#N/A</v>
      </c>
      <c r="K33" s="85">
        <f>USER_INPUT!$D$30/12</f>
        <v>0.5</v>
      </c>
      <c r="L33" s="212"/>
      <c r="S33" s="43">
        <f t="shared" si="0"/>
        <v>600</v>
      </c>
      <c r="T33" s="130">
        <f>'STAGE-STORAGE'!A20</f>
        <v>1.6</v>
      </c>
      <c r="U33" s="130">
        <f>IF(T33&lt;USER_INPUT!$D$14,'STAGE-STORAGE'!D20,(VLOOKUP(USER_INPUT!$D$14,'STAGE-STORAGE'!$A$4:$J$54,4,FALSE)))</f>
        <v>1091.3280000000002</v>
      </c>
      <c r="V33" s="130">
        <f>IF(T33&lt;USER_INPUT!$D$14,'STAGE-STORAGE'!J20,(VLOOKUP(USER_INPUT!$D$14,'STAGE-STORAGE'!$A$4:$J$54,10,FALSE)))</f>
        <v>0</v>
      </c>
      <c r="W33" s="133">
        <f t="shared" si="1"/>
        <v>3.6377600000000005</v>
      </c>
    </row>
    <row r="34" spans="7:23" x14ac:dyDescent="0.25">
      <c r="G34" s="102" t="e">
        <f>IF(SEDIMENTATION!$H21&gt;USER_INPUT!$D$17,SEDIMENTATION!E21,#N/A)</f>
        <v>#N/A</v>
      </c>
      <c r="H34" s="103">
        <f>IF(SEDIMENTATION!$H21&lt;USER_INPUT!$D$17,SEDIMENTATION!E21,#N/A)</f>
        <v>0.188</v>
      </c>
      <c r="J34" s="91" t="e">
        <f>IF(USER_INPUT!$D$20=REFERENCE!$B$5,0.5,#N/A)</f>
        <v>#N/A</v>
      </c>
      <c r="K34" s="98">
        <v>0</v>
      </c>
      <c r="L34" s="213"/>
      <c r="S34" s="43">
        <f t="shared" si="0"/>
        <v>600</v>
      </c>
      <c r="T34" s="130">
        <f>'STAGE-STORAGE'!A21</f>
        <v>1.7</v>
      </c>
      <c r="U34" s="130">
        <f>IF(T34&lt;USER_INPUT!$D$14,'STAGE-STORAGE'!D21,(VLOOKUP(USER_INPUT!$D$14,'STAGE-STORAGE'!$A$4:$J$54,4,FALSE)))</f>
        <v>1247.8959791666666</v>
      </c>
      <c r="V34" s="130">
        <f>IF(T34&lt;USER_INPUT!$D$14,'STAGE-STORAGE'!J21,(VLOOKUP(USER_INPUT!$D$14,'STAGE-STORAGE'!$A$4:$J$54,10,FALSE)))</f>
        <v>0</v>
      </c>
      <c r="W34" s="133">
        <f t="shared" si="1"/>
        <v>4.159653263888889</v>
      </c>
    </row>
    <row r="35" spans="7:23" x14ac:dyDescent="0.25">
      <c r="G35" s="102" t="e">
        <f>IF(SEDIMENTATION!$H22&gt;USER_INPUT!$D$17,SEDIMENTATION!E22,#N/A)</f>
        <v>#N/A</v>
      </c>
      <c r="H35" s="103">
        <f>IF(SEDIMENTATION!$H22&lt;USER_INPUT!$D$17,SEDIMENTATION!E22,#N/A)</f>
        <v>0.184</v>
      </c>
      <c r="J35" s="93">
        <f>IF(USER_INPUT!$D$20=REFERENCE!$B$4,(-(USER_INPUT!$D$23/12)/2),#N/A)</f>
        <v>-0.5</v>
      </c>
      <c r="K35" s="101">
        <f>IF(USER_INPUT!$D$20=REFERENCE!$B$4,USER_INPUT!D22,#N/A)</f>
        <v>3</v>
      </c>
      <c r="L35" s="211" t="s">
        <v>97</v>
      </c>
      <c r="S35" s="43">
        <f t="shared" si="0"/>
        <v>600</v>
      </c>
      <c r="T35" s="130">
        <f>'STAGE-STORAGE'!A22</f>
        <v>1.8</v>
      </c>
      <c r="U35" s="130">
        <f>IF(T35&lt;USER_INPUT!$D$14,'STAGE-STORAGE'!D22,(VLOOKUP(USER_INPUT!$D$14,'STAGE-STORAGE'!$A$4:$J$54,4,FALSE)))</f>
        <v>1416.8385000000001</v>
      </c>
      <c r="V35" s="130">
        <f>IF(T35&lt;USER_INPUT!$D$14,'STAGE-STORAGE'!J22,(VLOOKUP(USER_INPUT!$D$14,'STAGE-STORAGE'!$A$4:$J$54,10,FALSE)))</f>
        <v>0</v>
      </c>
      <c r="W35" s="133">
        <f t="shared" si="1"/>
        <v>4.7227950000000005</v>
      </c>
    </row>
    <row r="36" spans="7:23" x14ac:dyDescent="0.25">
      <c r="G36" s="102" t="e">
        <f>IF(SEDIMENTATION!$H23&gt;USER_INPUT!$D$17,SEDIMENTATION!E23,#N/A)</f>
        <v>#N/A</v>
      </c>
      <c r="H36" s="103">
        <f>IF(SEDIMENTATION!$H23&lt;USER_INPUT!$D$17,SEDIMENTATION!E23,#N/A)</f>
        <v>0.184</v>
      </c>
      <c r="J36" s="89">
        <f>IF(USER_INPUT!$D$20=REFERENCE!$B$4,(-(USER_INPUT!$D$23/12)/2),#N/A)</f>
        <v>-0.5</v>
      </c>
      <c r="K36" s="5">
        <v>0</v>
      </c>
      <c r="L36" s="212"/>
      <c r="S36" s="43">
        <f t="shared" si="0"/>
        <v>600</v>
      </c>
      <c r="T36" s="130">
        <f>'STAGE-STORAGE'!A23</f>
        <v>1.9</v>
      </c>
      <c r="U36" s="130">
        <f>IF(T36&lt;USER_INPUT!$D$14,'STAGE-STORAGE'!D23,(VLOOKUP(USER_INPUT!$D$14,'STAGE-STORAGE'!$A$4:$J$54,4,FALSE)))</f>
        <v>1598.4854375</v>
      </c>
      <c r="V36" s="130">
        <f>IF(T36&lt;USER_INPUT!$D$14,'STAGE-STORAGE'!J23,(VLOOKUP(USER_INPUT!$D$14,'STAGE-STORAGE'!$A$4:$J$54,10,FALSE)))</f>
        <v>0</v>
      </c>
      <c r="W36" s="133">
        <f t="shared" si="1"/>
        <v>5.3282847916666665</v>
      </c>
    </row>
    <row r="37" spans="7:23" x14ac:dyDescent="0.25">
      <c r="G37" s="102" t="e">
        <f>IF(SEDIMENTATION!$H24&gt;USER_INPUT!$D$17,SEDIMENTATION!E24,#N/A)</f>
        <v>#N/A</v>
      </c>
      <c r="H37" s="103">
        <f>IF(SEDIMENTATION!$H24&lt;USER_INPUT!$D$17,SEDIMENTATION!E24,#N/A)</f>
        <v>0.17199999999999999</v>
      </c>
      <c r="J37" s="89">
        <f>IF(USER_INPUT!$D$20=REFERENCE!$B$4,((USER_INPUT!$D$23/12)/2),#N/A)</f>
        <v>0.5</v>
      </c>
      <c r="K37" s="5">
        <v>0</v>
      </c>
      <c r="L37" s="212"/>
      <c r="S37" s="43">
        <f t="shared" si="0"/>
        <v>600</v>
      </c>
      <c r="T37" s="130">
        <f>'STAGE-STORAGE'!A24</f>
        <v>2</v>
      </c>
      <c r="U37" s="130">
        <f>IF(T37&lt;USER_INPUT!$D$14,'STAGE-STORAGE'!D24,(VLOOKUP(USER_INPUT!$D$14,'STAGE-STORAGE'!$A$4:$J$54,4,FALSE)))</f>
        <v>1793.1666666666667</v>
      </c>
      <c r="V37" s="130">
        <f>IF(T37&lt;USER_INPUT!$D$14,'STAGE-STORAGE'!J24,(VLOOKUP(USER_INPUT!$D$14,'STAGE-STORAGE'!$A$4:$J$54,10,FALSE)))</f>
        <v>0</v>
      </c>
      <c r="W37" s="133">
        <f t="shared" si="1"/>
        <v>5.9772222222222222</v>
      </c>
    </row>
    <row r="38" spans="7:23" x14ac:dyDescent="0.25">
      <c r="G38" s="102" t="e">
        <f>IF(SEDIMENTATION!$H25&gt;USER_INPUT!$D$17,SEDIMENTATION!E25,#N/A)</f>
        <v>#N/A</v>
      </c>
      <c r="H38" s="103">
        <f>IF(SEDIMENTATION!$H25&lt;USER_INPUT!$D$17,SEDIMENTATION!E25,#N/A)</f>
        <v>0.151</v>
      </c>
      <c r="J38" s="95">
        <f>IF(USER_INPUT!$D$20=REFERENCE!$B$4,((USER_INPUT!$D$23/12)/2),#N/A)</f>
        <v>0.5</v>
      </c>
      <c r="K38" s="92">
        <f>IF(USER_INPUT!$D$20=REFERENCE!$B$4,USER_INPUT!$D$22,#N/A)</f>
        <v>3</v>
      </c>
      <c r="L38" s="213"/>
      <c r="S38" s="43">
        <f t="shared" si="0"/>
        <v>600</v>
      </c>
      <c r="T38" s="130">
        <f>'STAGE-STORAGE'!A25</f>
        <v>2.1</v>
      </c>
      <c r="U38" s="130">
        <f>IF(T38&lt;USER_INPUT!$D$14,'STAGE-STORAGE'!D25,(VLOOKUP(USER_INPUT!$D$14,'STAGE-STORAGE'!$A$4:$J$54,4,FALSE)))</f>
        <v>2001.2120625</v>
      </c>
      <c r="V38" s="130">
        <f>IF(T38&lt;USER_INPUT!$D$14,'STAGE-STORAGE'!J25,(VLOOKUP(USER_INPUT!$D$14,'STAGE-STORAGE'!$A$4:$J$54,10,FALSE)))</f>
        <v>3.3218590262750688E-2</v>
      </c>
      <c r="W38" s="133">
        <f t="shared" si="1"/>
        <v>6.70392546526275</v>
      </c>
    </row>
    <row r="39" spans="7:23" x14ac:dyDescent="0.25">
      <c r="G39" s="102" t="e">
        <f>IF(SEDIMENTATION!$H26&gt;USER_INPUT!$D$17,SEDIMENTATION!E26,#N/A)</f>
        <v>#N/A</v>
      </c>
      <c r="H39" s="103">
        <f>IF(SEDIMENTATION!$H26&lt;USER_INPUT!$D$17,SEDIMENTATION!E26,#N/A)</f>
        <v>0</v>
      </c>
      <c r="J39" s="93">
        <f>IF(USER_INPUT!$D$20=REFERENCE!$B$4,(-(USER_INPUT!$D$23/12)/2),#N/A)</f>
        <v>-0.5</v>
      </c>
      <c r="K39" s="100">
        <f>IF(USER_INPUT!$D$20=REFERENCE!$B$4,USER_INPUT!$D$22,#N/A)</f>
        <v>3</v>
      </c>
      <c r="L39" s="211" t="s">
        <v>98</v>
      </c>
      <c r="S39" s="43">
        <f t="shared" si="0"/>
        <v>600</v>
      </c>
      <c r="T39" s="130">
        <f>'STAGE-STORAGE'!A26</f>
        <v>2.2000000000000002</v>
      </c>
      <c r="U39" s="130">
        <f>IF(T39&lt;USER_INPUT!$D$14,'STAGE-STORAGE'!D26,(VLOOKUP(USER_INPUT!$D$14,'STAGE-STORAGE'!$A$4:$J$54,4,FALSE)))</f>
        <v>2222.9515000000001</v>
      </c>
      <c r="V39" s="130">
        <f>IF(T39&lt;USER_INPUT!$D$14,'STAGE-STORAGE'!J26,(VLOOKUP(USER_INPUT!$D$14,'STAGE-STORAGE'!$A$4:$J$54,10,FALSE)))</f>
        <v>4.6978180872496854E-2</v>
      </c>
      <c r="W39" s="133">
        <f t="shared" si="1"/>
        <v>7.4568165142058307</v>
      </c>
    </row>
    <row r="40" spans="7:23" x14ac:dyDescent="0.25">
      <c r="G40" s="104" t="e">
        <f>IF(SEDIMENTATION!$H27&gt;USER_INPUT!$D$17,SEDIMENTATION!E27,#N/A)</f>
        <v>#N/A</v>
      </c>
      <c r="H40" s="105">
        <f>IF(SEDIMENTATION!$H27&lt;USER_INPUT!$D$17,SEDIMENTATION!E27,#N/A)</f>
        <v>0</v>
      </c>
      <c r="J40" s="95">
        <f>IF(USER_INPUT!$D$20=REFERENCE!$B$4,((USER_INPUT!$D$23/12)/2),#N/A)</f>
        <v>0.5</v>
      </c>
      <c r="K40" s="92">
        <f>IF(USER_INPUT!$D$20=REFERENCE!$B$4,USER_INPUT!$D$22,#N/A)</f>
        <v>3</v>
      </c>
      <c r="L40" s="213"/>
      <c r="S40" s="43">
        <f t="shared" si="0"/>
        <v>600</v>
      </c>
      <c r="T40" s="130">
        <f>'STAGE-STORAGE'!A27</f>
        <v>2.2999999999999998</v>
      </c>
      <c r="U40" s="130">
        <f>IF(T40&lt;USER_INPUT!$D$14,'STAGE-STORAGE'!D27,(VLOOKUP(USER_INPUT!$D$14,'STAGE-STORAGE'!$A$4:$J$54,4,FALSE)))</f>
        <v>2458.7148541666666</v>
      </c>
      <c r="V40" s="130">
        <f>IF(T40&lt;USER_INPUT!$D$14,'STAGE-STORAGE'!J27,(VLOOKUP(USER_INPUT!$D$14,'STAGE-STORAGE'!$A$4:$J$54,10,FALSE)))</f>
        <v>5.7536286090896928E-2</v>
      </c>
      <c r="W40" s="133">
        <f t="shared" si="1"/>
        <v>8.2532524666464528</v>
      </c>
    </row>
    <row r="41" spans="7:23" x14ac:dyDescent="0.25">
      <c r="G41" s="106" t="s">
        <v>109</v>
      </c>
      <c r="H41" s="107">
        <f>_xlfn.AGGREGATE(4,7,H17:H40)</f>
        <v>0.20100000000000001</v>
      </c>
      <c r="J41" s="99">
        <v>0</v>
      </c>
      <c r="K41" s="100">
        <f>IF(USER_INPUT!$D$20=REFERENCE!$B$4,(USER_INPUT!D24/12),#N/A)</f>
        <v>2</v>
      </c>
      <c r="L41" s="211" t="s">
        <v>99</v>
      </c>
      <c r="S41" s="43">
        <f t="shared" si="0"/>
        <v>600</v>
      </c>
      <c r="T41" s="130">
        <f>'STAGE-STORAGE'!A28</f>
        <v>2.4</v>
      </c>
      <c r="U41" s="130">
        <f>IF(T41&lt;USER_INPUT!$D$14,'STAGE-STORAGE'!D28,(VLOOKUP(USER_INPUT!$D$14,'STAGE-STORAGE'!$A$4:$J$54,4,FALSE)))</f>
        <v>2708.8319999999999</v>
      </c>
      <c r="V41" s="130">
        <f>IF(T41&lt;USER_INPUT!$D$14,'STAGE-STORAGE'!J28,(VLOOKUP(USER_INPUT!$D$14,'STAGE-STORAGE'!$A$4:$J$54,10,FALSE)))</f>
        <v>9.3560045898276267E-2</v>
      </c>
      <c r="W41" s="133">
        <f t="shared" si="1"/>
        <v>9.1230000458982747</v>
      </c>
    </row>
    <row r="42" spans="7:23" x14ac:dyDescent="0.25">
      <c r="G42" s="44" t="s">
        <v>58</v>
      </c>
      <c r="H42" s="105">
        <f>1-H41</f>
        <v>0.79899999999999993</v>
      </c>
      <c r="J42" s="90">
        <v>0</v>
      </c>
      <c r="K42" s="5">
        <f>IF(USER_INPUT!$D$20=REFERENCE!$B$4,(USER_INPUT!D25/12),#N/A)</f>
        <v>2.1666666666666665</v>
      </c>
      <c r="L42" s="212"/>
      <c r="S42" s="43">
        <f t="shared" si="0"/>
        <v>600</v>
      </c>
      <c r="T42" s="130">
        <f>'STAGE-STORAGE'!A29</f>
        <v>2.5</v>
      </c>
      <c r="U42" s="130">
        <f>IF(T42&lt;USER_INPUT!$D$14,'STAGE-STORAGE'!D29,(VLOOKUP(USER_INPUT!$D$14,'STAGE-STORAGE'!$A$4:$J$54,4,FALSE)))</f>
        <v>2973.6328125000005</v>
      </c>
      <c r="V42" s="130">
        <f>IF(T42&lt;USER_INPUT!$D$14,'STAGE-STORAGE'!J29,(VLOOKUP(USER_INPUT!$D$14,'STAGE-STORAGE'!$A$4:$J$54,10,FALSE)))</f>
        <v>0.11716404156826349</v>
      </c>
      <c r="W42" s="133">
        <f t="shared" si="1"/>
        <v>10.029273416568266</v>
      </c>
    </row>
    <row r="43" spans="7:23" x14ac:dyDescent="0.25">
      <c r="J43" s="91">
        <v>0</v>
      </c>
      <c r="K43" s="92">
        <f>IF(USER_INPUT!$D$20=REFERENCE!$B$4,(USER_INPUT!D26/12),#N/A)</f>
        <v>2.3333333333333335</v>
      </c>
      <c r="L43" s="213"/>
      <c r="S43" s="43">
        <f t="shared" si="0"/>
        <v>600</v>
      </c>
      <c r="T43" s="130">
        <f>'STAGE-STORAGE'!A30</f>
        <v>2.6</v>
      </c>
      <c r="U43" s="130">
        <f>IF(T43&lt;USER_INPUT!$D$14,'STAGE-STORAGE'!D30,(VLOOKUP(USER_INPUT!$D$14,'STAGE-STORAGE'!$A$4:$J$54,4,FALSE)))</f>
        <v>3253.4471666666668</v>
      </c>
      <c r="V43" s="130">
        <f>IF(T43&lt;USER_INPUT!$D$14,'STAGE-STORAGE'!J30,(VLOOKUP(USER_INPUT!$D$14,'STAGE-STORAGE'!$A$4:$J$54,10,FALSE)))</f>
        <v>0.13561432686387487</v>
      </c>
      <c r="W43" s="133">
        <f t="shared" si="1"/>
        <v>10.980438215752764</v>
      </c>
    </row>
    <row r="44" spans="7:23" x14ac:dyDescent="0.25">
      <c r="S44" s="43">
        <f t="shared" si="0"/>
        <v>600</v>
      </c>
      <c r="T44" s="130">
        <f>'STAGE-STORAGE'!A31</f>
        <v>2.7</v>
      </c>
      <c r="U44" s="130">
        <f>IF(T44&lt;USER_INPUT!$D$14,'STAGE-STORAGE'!D31,(VLOOKUP(USER_INPUT!$D$14,'STAGE-STORAGE'!$A$4:$J$54,4,FALSE)))</f>
        <v>3548.6049375000007</v>
      </c>
      <c r="V44" s="130">
        <f>IF(T44&lt;USER_INPUT!$D$14,'STAGE-STORAGE'!J31,(VLOOKUP(USER_INPUT!$D$14,'STAGE-STORAGE'!$A$4:$J$54,10,FALSE)))</f>
        <v>0.15149688633740652</v>
      </c>
      <c r="W44" s="133">
        <f t="shared" si="1"/>
        <v>11.98018001133741</v>
      </c>
    </row>
    <row r="45" spans="7:23" x14ac:dyDescent="0.25">
      <c r="S45" s="43">
        <f t="shared" si="0"/>
        <v>600</v>
      </c>
      <c r="T45" s="130">
        <f>'STAGE-STORAGE'!A32</f>
        <v>2.8</v>
      </c>
      <c r="U45" s="130">
        <f>IF(T45&lt;USER_INPUT!$D$14,'STAGE-STORAGE'!D32,(VLOOKUP(USER_INPUT!$D$14,'STAGE-STORAGE'!$A$4:$J$54,4,FALSE)))</f>
        <v>3859.4359999999997</v>
      </c>
      <c r="V45" s="130">
        <f>IF(T45&lt;USER_INPUT!$D$14,'STAGE-STORAGE'!J32,(VLOOKUP(USER_INPUT!$D$14,'STAGE-STORAGE'!$A$4:$J$54,10,FALSE)))</f>
        <v>0.16571671836484142</v>
      </c>
      <c r="W45" s="133">
        <f t="shared" si="1"/>
        <v>13.030503385031507</v>
      </c>
    </row>
    <row r="46" spans="7:23" x14ac:dyDescent="0.25">
      <c r="S46" s="43">
        <f t="shared" si="0"/>
        <v>600</v>
      </c>
      <c r="T46" s="130">
        <f>'STAGE-STORAGE'!A33</f>
        <v>2.9</v>
      </c>
      <c r="U46" s="130">
        <f>IF(T46&lt;USER_INPUT!$D$14,'STAGE-STORAGE'!D33,(VLOOKUP(USER_INPUT!$D$14,'STAGE-STORAGE'!$A$4:$J$54,4,FALSE)))</f>
        <v>4186.2702291666665</v>
      </c>
      <c r="V46" s="130">
        <f>IF(T46&lt;USER_INPUT!$D$14,'STAGE-STORAGE'!J33,(VLOOKUP(USER_INPUT!$D$14,'STAGE-STORAGE'!$A$4:$J$54,10,FALSE)))</f>
        <v>0.17873183240776011</v>
      </c>
      <c r="W46" s="133">
        <f t="shared" ref="W46:W67" si="2">(2*U46/$P$19)+V46</f>
        <v>14.132965929629981</v>
      </c>
    </row>
    <row r="47" spans="7:23" x14ac:dyDescent="0.25">
      <c r="S47" s="43">
        <f t="shared" si="0"/>
        <v>600</v>
      </c>
      <c r="T47" s="130">
        <f>'STAGE-STORAGE'!A34</f>
        <v>3</v>
      </c>
      <c r="U47" s="130">
        <f>IF(T47&lt;USER_INPUT!$D$14,'STAGE-STORAGE'!D34,(VLOOKUP(USER_INPUT!$D$14,'STAGE-STORAGE'!$A$4:$J$54,4,FALSE)))</f>
        <v>4529.4375</v>
      </c>
      <c r="V47" s="130">
        <f>IF(T47&lt;USER_INPUT!$D$14,'STAGE-STORAGE'!J34,(VLOOKUP(USER_INPUT!$D$14,'STAGE-STORAGE'!$A$4:$J$54,10,FALSE)))</f>
        <v>0.19081643713826413</v>
      </c>
      <c r="W47" s="133">
        <f t="shared" si="2"/>
        <v>15.288941437138263</v>
      </c>
    </row>
    <row r="48" spans="7:23" x14ac:dyDescent="0.25">
      <c r="S48" s="43">
        <f t="shared" si="0"/>
        <v>600</v>
      </c>
      <c r="T48" s="130">
        <f>'STAGE-STORAGE'!A35</f>
        <v>3.1</v>
      </c>
      <c r="U48" s="130">
        <f>IF(T48&lt;USER_INPUT!$D$14,'STAGE-STORAGE'!D35,(VLOOKUP(USER_INPUT!$D$14,'STAGE-STORAGE'!$A$4:$J$54,4,FALSE)))</f>
        <v>4889.2676875000006</v>
      </c>
      <c r="V48" s="130">
        <f>IF(T48&lt;USER_INPUT!$D$14,'STAGE-STORAGE'!J35,(VLOOKUP(USER_INPUT!$D$14,'STAGE-STORAGE'!$A$4:$J$54,10,FALSE)))</f>
        <v>0.53419086580679853</v>
      </c>
      <c r="W48" s="133">
        <f t="shared" si="2"/>
        <v>16.831749824140136</v>
      </c>
    </row>
    <row r="49" spans="19:23" x14ac:dyDescent="0.25">
      <c r="S49" s="43">
        <f t="shared" si="0"/>
        <v>600</v>
      </c>
      <c r="T49" s="130">
        <f>'STAGE-STORAGE'!A36</f>
        <v>3.2</v>
      </c>
      <c r="U49" s="130">
        <f>IF(T49&lt;USER_INPUT!$D$14,'STAGE-STORAGE'!D36,(VLOOKUP(USER_INPUT!$D$14,'STAGE-STORAGE'!$A$4:$J$54,4,FALSE)))</f>
        <v>5266.0906666666669</v>
      </c>
      <c r="V49" s="130">
        <f>IF(T49&lt;USER_INPUT!$D$14,'STAGE-STORAGE'!J36,(VLOOKUP(USER_INPUT!$D$14,'STAGE-STORAGE'!$A$4:$J$54,10,FALSE)))</f>
        <v>1.1520140045707539</v>
      </c>
      <c r="W49" s="133">
        <f t="shared" si="2"/>
        <v>18.705649560126311</v>
      </c>
    </row>
    <row r="50" spans="19:23" x14ac:dyDescent="0.25">
      <c r="S50" s="43">
        <f t="shared" si="0"/>
        <v>600</v>
      </c>
      <c r="T50" s="130">
        <f>'STAGE-STORAGE'!A37</f>
        <v>3.3</v>
      </c>
      <c r="U50" s="130">
        <f>IF(T50&lt;USER_INPUT!$D$14,'STAGE-STORAGE'!D37,(VLOOKUP(USER_INPUT!$D$14,'STAGE-STORAGE'!$A$4:$J$54,4,FALSE)))</f>
        <v>5660.2363125000002</v>
      </c>
      <c r="V50" s="130">
        <f>IF(T50&lt;USER_INPUT!$D$14,'STAGE-STORAGE'!J37,(VLOOKUP(USER_INPUT!$D$14,'STAGE-STORAGE'!$A$4:$J$54,10,FALSE)))</f>
        <v>1.9483781809622218</v>
      </c>
      <c r="W50" s="133">
        <f t="shared" si="2"/>
        <v>20.815832555962224</v>
      </c>
    </row>
    <row r="51" spans="19:23" x14ac:dyDescent="0.25">
      <c r="S51" s="43">
        <f t="shared" si="0"/>
        <v>600</v>
      </c>
      <c r="T51" s="130">
        <f>'STAGE-STORAGE'!A38</f>
        <v>3.4</v>
      </c>
      <c r="U51" s="130">
        <f>IF(T51&lt;USER_INPUT!$D$14,'STAGE-STORAGE'!D38,(VLOOKUP(USER_INPUT!$D$14,'STAGE-STORAGE'!$A$4:$J$54,4,FALSE)))</f>
        <v>6072.0344999999998</v>
      </c>
      <c r="V51" s="130">
        <f>IF(T51&lt;USER_INPUT!$D$14,'STAGE-STORAGE'!J38,(VLOOKUP(USER_INPUT!$D$14,'STAGE-STORAGE'!$A$4:$J$54,10,FALSE)))</f>
        <v>2.8890972796673751</v>
      </c>
      <c r="W51" s="133">
        <f t="shared" si="2"/>
        <v>23.129212279667374</v>
      </c>
    </row>
    <row r="52" spans="19:23" x14ac:dyDescent="0.25">
      <c r="S52" s="43">
        <f t="shared" si="0"/>
        <v>600</v>
      </c>
      <c r="T52" s="130">
        <f>'STAGE-STORAGE'!A39</f>
        <v>3.5</v>
      </c>
      <c r="U52" s="130">
        <f>IF(T52&lt;USER_INPUT!$D$14,'STAGE-STORAGE'!D39,(VLOOKUP(USER_INPUT!$D$14,'STAGE-STORAGE'!$A$4:$J$54,4,FALSE)))</f>
        <v>6501.815104166667</v>
      </c>
      <c r="V52" s="130">
        <f>IF(T52&lt;USER_INPUT!$D$14,'STAGE-STORAGE'!J39,(VLOOKUP(USER_INPUT!$D$14,'STAGE-STORAGE'!$A$4:$J$54,10,FALSE)))</f>
        <v>3.9544287344138263</v>
      </c>
      <c r="W52" s="133">
        <f t="shared" si="2"/>
        <v>25.627145748302716</v>
      </c>
    </row>
    <row r="53" spans="19:23" x14ac:dyDescent="0.25">
      <c r="S53" s="43">
        <f t="shared" si="0"/>
        <v>600</v>
      </c>
      <c r="T53" s="130">
        <f>'STAGE-STORAGE'!A40</f>
        <v>3.6</v>
      </c>
      <c r="U53" s="130">
        <f>IF(T53&lt;USER_INPUT!$D$14,'STAGE-STORAGE'!D40,(VLOOKUP(USER_INPUT!$D$14,'STAGE-STORAGE'!$A$4:$J$54,4,FALSE)))</f>
        <v>6949.9080000000013</v>
      </c>
      <c r="V53" s="130">
        <f>IF(T53&lt;USER_INPUT!$D$14,'STAGE-STORAGE'!J40,(VLOOKUP(USER_INPUT!$D$14,'STAGE-STORAGE'!$A$4:$J$54,10,FALSE)))</f>
        <v>5.1310592064915337</v>
      </c>
      <c r="W53" s="133">
        <f t="shared" si="2"/>
        <v>28.29741920649154</v>
      </c>
    </row>
    <row r="54" spans="19:23" x14ac:dyDescent="0.25">
      <c r="S54" s="43">
        <f t="shared" si="0"/>
        <v>600</v>
      </c>
      <c r="T54" s="130">
        <f>'STAGE-STORAGE'!A41</f>
        <v>3.7</v>
      </c>
      <c r="U54" s="130">
        <f>IF(T54&lt;USER_INPUT!$D$14,'STAGE-STORAGE'!D41,(VLOOKUP(USER_INPUT!$D$14,'STAGE-STORAGE'!$A$4:$J$54,4,FALSE)))</f>
        <v>7416.6430625000003</v>
      </c>
      <c r="V54" s="130">
        <f>IF(T54&lt;USER_INPUT!$D$14,'STAGE-STORAGE'!J41,(VLOOKUP(USER_INPUT!$D$14,'STAGE-STORAGE'!$A$4:$J$54,10,FALSE)))</f>
        <v>6.4092189474130574</v>
      </c>
      <c r="W54" s="133">
        <f t="shared" si="2"/>
        <v>31.131362489079727</v>
      </c>
    </row>
    <row r="55" spans="19:23" x14ac:dyDescent="0.25">
      <c r="S55" s="43">
        <f t="shared" si="0"/>
        <v>600</v>
      </c>
      <c r="T55" s="130">
        <f>'STAGE-STORAGE'!A42</f>
        <v>3.8</v>
      </c>
      <c r="U55" s="130">
        <f>IF(T55&lt;USER_INPUT!$D$14,'STAGE-STORAGE'!D42,(VLOOKUP(USER_INPUT!$D$14,'STAGE-STORAGE'!$A$4:$J$54,4,FALSE)))</f>
        <v>7902.3501666666662</v>
      </c>
      <c r="V55" s="130">
        <f>IF(T55&lt;USER_INPUT!$D$14,'STAGE-STORAGE'!J42,(VLOOKUP(USER_INPUT!$D$14,'STAGE-STORAGE'!$A$4:$J$54,10,FALSE)))</f>
        <v>7.7813404622128148</v>
      </c>
      <c r="W55" s="133">
        <f t="shared" si="2"/>
        <v>34.122507684435035</v>
      </c>
    </row>
    <row r="56" spans="19:23" x14ac:dyDescent="0.25">
      <c r="S56" s="43">
        <f t="shared" si="0"/>
        <v>600</v>
      </c>
      <c r="T56" s="130">
        <f>'STAGE-STORAGE'!A43</f>
        <v>3.9</v>
      </c>
      <c r="U56" s="130">
        <f>IF(T56&lt;USER_INPUT!$D$14,'STAGE-STORAGE'!D43,(VLOOKUP(USER_INPUT!$D$14,'STAGE-STORAGE'!$A$4:$J$54,4,FALSE)))</f>
        <v>8407.3591875000002</v>
      </c>
      <c r="V56" s="130">
        <f>IF(T56&lt;USER_INPUT!$D$14,'STAGE-STORAGE'!J43,(VLOOKUP(USER_INPUT!$D$14,'STAGE-STORAGE'!$A$4:$J$54,10,FALSE)))</f>
        <v>9.241336612722586</v>
      </c>
      <c r="W56" s="133">
        <f t="shared" si="2"/>
        <v>37.265867237722588</v>
      </c>
    </row>
    <row r="57" spans="19:23" x14ac:dyDescent="0.25">
      <c r="S57" s="43">
        <f t="shared" si="0"/>
        <v>600</v>
      </c>
      <c r="T57" s="130">
        <f>'STAGE-STORAGE'!A44</f>
        <v>4</v>
      </c>
      <c r="U57" s="130">
        <f>IF(T57&lt;USER_INPUT!$D$14,'STAGE-STORAGE'!D44,(VLOOKUP(USER_INPUT!$D$14,'STAGE-STORAGE'!$A$4:$J$54,4,FALSE)))</f>
        <v>8932</v>
      </c>
      <c r="V57" s="130">
        <f>IF(T57&lt;USER_INPUT!$D$14,'STAGE-STORAGE'!J44,(VLOOKUP(USER_INPUT!$D$14,'STAGE-STORAGE'!$A$4:$J$54,10,FALSE)))</f>
        <v>10.784172378752322</v>
      </c>
      <c r="W57" s="133">
        <f t="shared" si="2"/>
        <v>40.557505712085657</v>
      </c>
    </row>
    <row r="58" spans="19:23" x14ac:dyDescent="0.25">
      <c r="S58" s="43">
        <f t="shared" si="0"/>
        <v>600</v>
      </c>
      <c r="T58" s="130">
        <f>'STAGE-STORAGE'!A45</f>
        <v>4.0999999999999996</v>
      </c>
      <c r="U58" s="130">
        <f>IF(T58&lt;USER_INPUT!$D$14,'STAGE-STORAGE'!D45,(VLOOKUP(USER_INPUT!$D$14,'STAGE-STORAGE'!$A$4:$J$54,4,FALSE)))</f>
        <v>9476.6024791666659</v>
      </c>
      <c r="V58" s="130">
        <f>IF(T58&lt;USER_INPUT!$D$14,'STAGE-STORAGE'!J45,(VLOOKUP(USER_INPUT!$D$14,'STAGE-STORAGE'!$A$4:$J$54,10,FALSE)))</f>
        <v>12.884108621042992</v>
      </c>
      <c r="W58" s="133">
        <f t="shared" si="2"/>
        <v>44.472783551598546</v>
      </c>
    </row>
    <row r="59" spans="19:23" x14ac:dyDescent="0.25">
      <c r="S59" s="43">
        <f t="shared" si="0"/>
        <v>600</v>
      </c>
      <c r="T59" s="130">
        <f>'STAGE-STORAGE'!A46</f>
        <v>4.2</v>
      </c>
      <c r="U59" s="130">
        <f>IF(T59&lt;USER_INPUT!$D$14,'STAGE-STORAGE'!D46,(VLOOKUP(USER_INPUT!$D$14,'STAGE-STORAGE'!$A$4:$J$54,4,FALSE)))</f>
        <v>10041.496500000001</v>
      </c>
      <c r="V59" s="130">
        <f>IF(T59&lt;USER_INPUT!$D$14,'STAGE-STORAGE'!J46,(VLOOKUP(USER_INPUT!$D$14,'STAGE-STORAGE'!$A$4:$J$54,10,FALSE)))</f>
        <v>15.45538643263869</v>
      </c>
      <c r="W59" s="133">
        <f t="shared" si="2"/>
        <v>48.927041432638696</v>
      </c>
    </row>
    <row r="60" spans="19:23" x14ac:dyDescent="0.25">
      <c r="S60" s="43">
        <f t="shared" si="0"/>
        <v>600</v>
      </c>
      <c r="T60" s="130">
        <f>'STAGE-STORAGE'!A47</f>
        <v>4.3</v>
      </c>
      <c r="U60" s="130">
        <f>IF(T60&lt;USER_INPUT!$D$14,'STAGE-STORAGE'!D47,(VLOOKUP(USER_INPUT!$D$14,'STAGE-STORAGE'!$A$4:$J$54,4,FALSE)))</f>
        <v>10627.011937499999</v>
      </c>
      <c r="V60" s="130">
        <f>IF(T60&lt;USER_INPUT!$D$14,'STAGE-STORAGE'!J47,(VLOOKUP(USER_INPUT!$D$14,'STAGE-STORAGE'!$A$4:$J$54,10,FALSE)))</f>
        <v>18.356463424230963</v>
      </c>
      <c r="W60" s="133">
        <f t="shared" si="2"/>
        <v>53.779836549230964</v>
      </c>
    </row>
    <row r="61" spans="19:23" x14ac:dyDescent="0.25">
      <c r="S61" s="43">
        <f t="shared" si="0"/>
        <v>600</v>
      </c>
      <c r="T61" s="130">
        <f>'STAGE-STORAGE'!A48</f>
        <v>4.4000000000000004</v>
      </c>
      <c r="U61" s="130">
        <f>IF(T61&lt;USER_INPUT!$D$14,'STAGE-STORAGE'!D48,(VLOOKUP(USER_INPUT!$D$14,'STAGE-STORAGE'!$A$4:$J$54,4,FALSE)))</f>
        <v>11233.478666666668</v>
      </c>
      <c r="V61" s="130">
        <f>IF(T61&lt;USER_INPUT!$D$14,'STAGE-STORAGE'!J48,(VLOOKUP(USER_INPUT!$D$14,'STAGE-STORAGE'!$A$4:$J$54,10,FALSE)))</f>
        <v>21.535155279374194</v>
      </c>
      <c r="W61" s="133">
        <f t="shared" si="2"/>
        <v>58.98008416826309</v>
      </c>
    </row>
    <row r="62" spans="19:23" x14ac:dyDescent="0.25">
      <c r="S62" s="43">
        <f t="shared" si="0"/>
        <v>600</v>
      </c>
      <c r="T62" s="130">
        <f>'STAGE-STORAGE'!A49</f>
        <v>4.5</v>
      </c>
      <c r="U62" s="130">
        <f>IF(T62&lt;USER_INPUT!$D$14,'STAGE-STORAGE'!D49,(VLOOKUP(USER_INPUT!$D$14,'STAGE-STORAGE'!$A$4:$J$54,4,FALSE)))</f>
        <v>11861.2265625</v>
      </c>
      <c r="V62" s="130">
        <f>IF(T62&lt;USER_INPUT!$D$14,'STAGE-STORAGE'!J49,(VLOOKUP(USER_INPUT!$D$14,'STAGE-STORAGE'!$A$4:$J$54,10,FALSE)))</f>
        <v>24.960422837909867</v>
      </c>
      <c r="W62" s="133">
        <f t="shared" si="2"/>
        <v>64.497844712909867</v>
      </c>
    </row>
    <row r="63" spans="19:23" x14ac:dyDescent="0.25">
      <c r="S63" s="43">
        <f t="shared" si="0"/>
        <v>600</v>
      </c>
      <c r="T63" s="130">
        <f>'STAGE-STORAGE'!A50</f>
        <v>4.5999999999999996</v>
      </c>
      <c r="U63" s="130">
        <f>IF(T63&lt;USER_INPUT!$D$14,'STAGE-STORAGE'!D50,(VLOOKUP(USER_INPUT!$D$14,'STAGE-STORAGE'!$A$4:$J$54,4,FALSE)))</f>
        <v>11861.2265625</v>
      </c>
      <c r="V63" s="130">
        <f>IF(T63&lt;USER_INPUT!$D$14,'STAGE-STORAGE'!J50,(VLOOKUP(USER_INPUT!$D$14,'STAGE-STORAGE'!$A$4:$J$54,10,FALSE)))</f>
        <v>24.960422837909867</v>
      </c>
      <c r="W63" s="133">
        <f t="shared" si="2"/>
        <v>64.497844712909867</v>
      </c>
    </row>
    <row r="64" spans="19:23" x14ac:dyDescent="0.25">
      <c r="S64" s="43">
        <f t="shared" si="0"/>
        <v>600</v>
      </c>
      <c r="T64" s="130">
        <f>'STAGE-STORAGE'!A51</f>
        <v>4.7</v>
      </c>
      <c r="U64" s="130">
        <f>IF(T64&lt;USER_INPUT!$D$14,'STAGE-STORAGE'!D51,(VLOOKUP(USER_INPUT!$D$14,'STAGE-STORAGE'!$A$4:$J$54,4,FALSE)))</f>
        <v>11861.2265625</v>
      </c>
      <c r="V64" s="130">
        <f>IF(T64&lt;USER_INPUT!$D$14,'STAGE-STORAGE'!J51,(VLOOKUP(USER_INPUT!$D$14,'STAGE-STORAGE'!$A$4:$J$54,10,FALSE)))</f>
        <v>24.960422837909867</v>
      </c>
      <c r="W64" s="133">
        <f t="shared" si="2"/>
        <v>64.497844712909867</v>
      </c>
    </row>
    <row r="65" spans="19:23" x14ac:dyDescent="0.25">
      <c r="S65" s="43">
        <f t="shared" si="0"/>
        <v>600</v>
      </c>
      <c r="T65" s="130">
        <f>'STAGE-STORAGE'!A52</f>
        <v>4.8</v>
      </c>
      <c r="U65" s="130">
        <f>IF(T65&lt;USER_INPUT!$D$14,'STAGE-STORAGE'!D52,(VLOOKUP(USER_INPUT!$D$14,'STAGE-STORAGE'!$A$4:$J$54,4,FALSE)))</f>
        <v>11861.2265625</v>
      </c>
      <c r="V65" s="130">
        <f>IF(T65&lt;USER_INPUT!$D$14,'STAGE-STORAGE'!J52,(VLOOKUP(USER_INPUT!$D$14,'STAGE-STORAGE'!$A$4:$J$54,10,FALSE)))</f>
        <v>24.960422837909867</v>
      </c>
      <c r="W65" s="133">
        <f t="shared" si="2"/>
        <v>64.497844712909867</v>
      </c>
    </row>
    <row r="66" spans="19:23" x14ac:dyDescent="0.25">
      <c r="S66" s="43">
        <f t="shared" si="0"/>
        <v>600</v>
      </c>
      <c r="T66" s="130">
        <f>'STAGE-STORAGE'!A53</f>
        <v>4.9000000000000004</v>
      </c>
      <c r="U66" s="130">
        <f>IF(T66&lt;USER_INPUT!$D$14,'STAGE-STORAGE'!D53,(VLOOKUP(USER_INPUT!$D$14,'STAGE-STORAGE'!$A$4:$J$54,4,FALSE)))</f>
        <v>11861.2265625</v>
      </c>
      <c r="V66" s="130">
        <f>IF(T66&lt;USER_INPUT!$D$14,'STAGE-STORAGE'!J53,(VLOOKUP(USER_INPUT!$D$14,'STAGE-STORAGE'!$A$4:$J$54,10,FALSE)))</f>
        <v>24.960422837909867</v>
      </c>
      <c r="W66" s="133">
        <f t="shared" si="2"/>
        <v>64.497844712909867</v>
      </c>
    </row>
    <row r="67" spans="19:23" x14ac:dyDescent="0.25">
      <c r="S67" s="44">
        <f t="shared" si="0"/>
        <v>600</v>
      </c>
      <c r="T67" s="131">
        <f>'STAGE-STORAGE'!A54</f>
        <v>5</v>
      </c>
      <c r="U67" s="131">
        <f>IF(T67&lt;USER_INPUT!$D$14,'STAGE-STORAGE'!D54,(VLOOKUP(USER_INPUT!$D$14,'STAGE-STORAGE'!$A$4:$J$54,4,FALSE)))</f>
        <v>11861.2265625</v>
      </c>
      <c r="V67" s="131">
        <f>IF(T67&lt;USER_INPUT!$D$14,'STAGE-STORAGE'!J54,(VLOOKUP(USER_INPUT!$D$14,'STAGE-STORAGE'!$A$4:$J$54,10,FALSE)))</f>
        <v>24.960422837909867</v>
      </c>
      <c r="W67" s="134">
        <f t="shared" si="2"/>
        <v>64.497844712909867</v>
      </c>
    </row>
    <row r="68" spans="19:23" x14ac:dyDescent="0.25">
      <c r="T68" s="75"/>
      <c r="U68" s="75"/>
      <c r="V68" s="75"/>
    </row>
    <row r="69" spans="19:23" x14ac:dyDescent="0.25">
      <c r="T69" s="75"/>
      <c r="U69" s="75"/>
      <c r="V69" s="75"/>
    </row>
    <row r="70" spans="19:23" x14ac:dyDescent="0.25">
      <c r="T70" s="75"/>
      <c r="U70" s="75"/>
      <c r="V70" s="75"/>
    </row>
    <row r="71" spans="19:23" x14ac:dyDescent="0.25">
      <c r="T71" s="75"/>
      <c r="U71" s="75"/>
      <c r="V71" s="75"/>
    </row>
    <row r="72" spans="19:23" x14ac:dyDescent="0.25">
      <c r="T72" s="75"/>
      <c r="U72" s="75"/>
      <c r="V72" s="75"/>
    </row>
    <row r="73" spans="19:23" x14ac:dyDescent="0.25">
      <c r="T73" s="75"/>
      <c r="U73" s="75"/>
      <c r="V73" s="75"/>
    </row>
  </sheetData>
  <sheetProtection algorithmName="SHA-512" hashValue="paipJDWFo4ryqPCLEH3xCM9+FkuPs4NeXD2aR6DCdaoWp9qGwrEPzzVS8cwTmfk7wCmgmPGcOEbQNMr8L1EOSg==" saltValue="EeM/6ZfFwWB9VScrC/sXYw==" spinCount="100000" sheet="1" objects="1" scenarios="1"/>
  <mergeCells count="24">
    <mergeCell ref="B2:C2"/>
    <mergeCell ref="B15:E15"/>
    <mergeCell ref="G15:H15"/>
    <mergeCell ref="E3:G3"/>
    <mergeCell ref="I3:K3"/>
    <mergeCell ref="E2:AF2"/>
    <mergeCell ref="AF3:AF4"/>
    <mergeCell ref="O15:P15"/>
    <mergeCell ref="M3:O3"/>
    <mergeCell ref="Q3:S3"/>
    <mergeCell ref="U3:W3"/>
    <mergeCell ref="Y3:AA3"/>
    <mergeCell ref="AC3:AE3"/>
    <mergeCell ref="J15:L15"/>
    <mergeCell ref="S15:W15"/>
    <mergeCell ref="L35:L38"/>
    <mergeCell ref="L39:L40"/>
    <mergeCell ref="L41:L43"/>
    <mergeCell ref="L17:L20"/>
    <mergeCell ref="L21:L22"/>
    <mergeCell ref="L23:L25"/>
    <mergeCell ref="L26:L28"/>
    <mergeCell ref="L29:L30"/>
    <mergeCell ref="L31:L3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USER_INPUT</vt:lpstr>
      <vt:lpstr>STAGE-STORAGE</vt:lpstr>
      <vt:lpstr>SEDIMENTATION</vt:lpstr>
      <vt:lpstr>HYDROGRAPH</vt:lpstr>
      <vt:lpstr>REFERENCE</vt:lpstr>
    </vt:vector>
  </TitlesOfParts>
  <Company>Auburn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Schussler</dc:creator>
  <cp:lastModifiedBy>Jaime Schussler</cp:lastModifiedBy>
  <dcterms:created xsi:type="dcterms:W3CDTF">2022-04-13T02:22:32Z</dcterms:created>
  <dcterms:modified xsi:type="dcterms:W3CDTF">2022-05-01T23:39:24Z</dcterms:modified>
</cp:coreProperties>
</file>