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'Sheet1'!$A$1:$V$53</definedName>
  </definedNames>
  <calcPr fullCalcOnLoad="1"/>
</workbook>
</file>

<file path=xl/sharedStrings.xml><?xml version="1.0" encoding="utf-8"?>
<sst xmlns="http://schemas.openxmlformats.org/spreadsheetml/2006/main" count="84" uniqueCount="62">
  <si>
    <t>REVENUE ESTIMATING CONFERENCE</t>
  </si>
  <si>
    <t>ESTIMATE OF GENERAL FUND RECEIPTS</t>
  </si>
  <si>
    <t>% Change</t>
  </si>
  <si>
    <t>ACTUAL</t>
  </si>
  <si>
    <t>ESTIMATE</t>
  </si>
  <si>
    <t>TAX RECEIPTS</t>
  </si>
  <si>
    <t>Personal Inc. Tax</t>
  </si>
  <si>
    <t>Corporate Income Tax</t>
  </si>
  <si>
    <t>Inheritance Tax</t>
  </si>
  <si>
    <t>Insurance Premium Tax</t>
  </si>
  <si>
    <t>Cigarette Tax</t>
  </si>
  <si>
    <t>Tobacco Tax</t>
  </si>
  <si>
    <t>Beer Tax</t>
  </si>
  <si>
    <t>Franchise Tax</t>
  </si>
  <si>
    <t>Miscellaneous Tax</t>
  </si>
  <si>
    <t>Total Tax Receipts</t>
  </si>
  <si>
    <t>OTHER RECEIPTS</t>
  </si>
  <si>
    <t>Institutional Payments</t>
  </si>
  <si>
    <t>Liquor Profits</t>
  </si>
  <si>
    <t>Interest</t>
  </si>
  <si>
    <t>Fees</t>
  </si>
  <si>
    <t>Judicial Revenue</t>
  </si>
  <si>
    <t>Miscellaneous Receipts</t>
  </si>
  <si>
    <t>Racing &amp; Gaming</t>
  </si>
  <si>
    <t>Total Other Receipts</t>
  </si>
  <si>
    <t>Lottery</t>
  </si>
  <si>
    <t>Other Transfers</t>
  </si>
  <si>
    <t>Total Transfers</t>
  </si>
  <si>
    <t>Accruals (net)</t>
  </si>
  <si>
    <t>Refunds</t>
  </si>
  <si>
    <t>Estimated Gambling Revenues Transfered</t>
  </si>
  <si>
    <t>To Other Funds</t>
  </si>
  <si>
    <t>Sales/Use Tax</t>
  </si>
  <si>
    <t>FY 07</t>
  </si>
  <si>
    <t>FY 08</t>
  </si>
  <si>
    <t>FY 09</t>
  </si>
  <si>
    <t>Total Gross Receipts</t>
  </si>
  <si>
    <t>Net General Fund Revenues</t>
  </si>
  <si>
    <t>School Infrastructure Transfer</t>
  </si>
  <si>
    <t>($ in millions)</t>
  </si>
  <si>
    <t>FY 09 Act</t>
  </si>
  <si>
    <t>FY 11</t>
  </si>
  <si>
    <t>FY 11 Est vs.</t>
  </si>
  <si>
    <t>Department of Management</t>
  </si>
  <si>
    <t>Total Accrual General Fund Receipts</t>
  </si>
  <si>
    <t>FY10</t>
  </si>
  <si>
    <t>FY 10 Act vs.</t>
  </si>
  <si>
    <t>FY 12</t>
  </si>
  <si>
    <t>FY 10 Act</t>
  </si>
  <si>
    <t>FY 12 Est vs.</t>
  </si>
  <si>
    <t>FY 11 Est</t>
  </si>
  <si>
    <t>12/10 REC</t>
  </si>
  <si>
    <t>Transfers</t>
  </si>
  <si>
    <t>March 25, 2011</t>
  </si>
  <si>
    <t>03/11 REC</t>
  </si>
  <si>
    <t>FY11</t>
  </si>
  <si>
    <t>REVISED</t>
  </si>
  <si>
    <t>FY12</t>
  </si>
  <si>
    <t>* Post REC adjustments to December estimate include $15.3 million for FY2011 and $119.3 million for FY12 due to the passage of the Tax Relief Act of 2010 by Congress after the December REC meeting.</t>
  </si>
  <si>
    <t>Tax Relief</t>
  </si>
  <si>
    <t>Act of</t>
  </si>
  <si>
    <t>2010*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</si>
</sst>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.5"/>
      <name val="Arial"/>
      <family val="2"/>
    </font>
    <font>
      <u val="single"/>
      <sz val="12"/>
      <name val="Arial"/>
      <family val="2"/>
    </font>
    <font>
      <u val="single"/>
      <sz val="8.5"/>
      <name val="Arial"/>
      <family val="2"/>
    </font>
    <font>
      <b/>
      <sz val="13.5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thin"/>
      <bottom style="double"/>
    </border>
    <border>
      <left style="medium"/>
      <right/>
      <top style="thin"/>
      <bottom style="double"/>
    </border>
    <border>
      <left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5" fontId="3" fillId="0" borderId="14" xfId="0" applyNumberFormat="1" applyFont="1" applyBorder="1" applyAlignment="1">
      <alignment/>
    </xf>
    <xf numFmtId="0" fontId="3" fillId="0" borderId="15" xfId="0" applyFont="1" applyBorder="1" applyAlignment="1" applyProtection="1">
      <alignment horizontal="left"/>
      <protection/>
    </xf>
    <xf numFmtId="164" fontId="3" fillId="0" borderId="15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5" fontId="3" fillId="0" borderId="17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4" fontId="3" fillId="0" borderId="18" xfId="0" applyNumberFormat="1" applyFont="1" applyBorder="1" applyAlignment="1">
      <alignment/>
    </xf>
    <xf numFmtId="165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164" fontId="2" fillId="0" borderId="18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164" fontId="3" fillId="0" borderId="21" xfId="0" applyNumberFormat="1" applyFont="1" applyBorder="1" applyAlignment="1">
      <alignment/>
    </xf>
    <xf numFmtId="165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65" fontId="3" fillId="0" borderId="23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/>
    </xf>
    <xf numFmtId="10" fontId="3" fillId="0" borderId="0" xfId="0" applyNumberFormat="1" applyFont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 quotePrefix="1">
      <alignment horizontal="center"/>
    </xf>
    <xf numFmtId="0" fontId="6" fillId="0" borderId="24" xfId="0" applyFont="1" applyBorder="1" applyAlignment="1" quotePrefix="1">
      <alignment horizontal="center"/>
    </xf>
    <xf numFmtId="0" fontId="3" fillId="0" borderId="24" xfId="0" applyFont="1" applyBorder="1" applyAlignment="1">
      <alignment/>
    </xf>
    <xf numFmtId="165" fontId="3" fillId="0" borderId="24" xfId="0" applyNumberFormat="1" applyFont="1" applyBorder="1" applyAlignment="1">
      <alignment/>
    </xf>
    <xf numFmtId="165" fontId="2" fillId="0" borderId="24" xfId="0" applyNumberFormat="1" applyFont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165" fontId="2" fillId="0" borderId="1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5" fontId="2" fillId="0" borderId="25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5" fontId="2" fillId="0" borderId="27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17" xfId="0" applyNumberFormat="1" applyFont="1" applyFill="1" applyBorder="1" applyAlignment="1">
      <alignment/>
    </xf>
    <xf numFmtId="165" fontId="3" fillId="0" borderId="20" xfId="0" applyNumberFormat="1" applyFont="1" applyFill="1" applyBorder="1" applyAlignment="1">
      <alignment/>
    </xf>
    <xf numFmtId="165" fontId="2" fillId="0" borderId="20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/>
    </xf>
    <xf numFmtId="165" fontId="3" fillId="0" borderId="23" xfId="0" applyNumberFormat="1" applyFont="1" applyFill="1" applyBorder="1" applyAlignment="1">
      <alignment/>
    </xf>
    <xf numFmtId="165" fontId="2" fillId="0" borderId="27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5" fontId="3" fillId="0" borderId="2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22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15" fontId="2" fillId="0" borderId="0" xfId="0" applyNumberFormat="1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showGridLines="0" tabSelected="1" zoomScale="80" zoomScaleNormal="80" zoomScalePageLayoutView="0" workbookViewId="0" topLeftCell="A1">
      <selection activeCell="N10" sqref="N10"/>
    </sheetView>
  </sheetViews>
  <sheetFormatPr defaultColWidth="9.140625" defaultRowHeight="12.75"/>
  <cols>
    <col min="1" max="1" width="2.7109375" style="1" customWidth="1"/>
    <col min="2" max="2" width="38.00390625" style="1" customWidth="1"/>
    <col min="3" max="4" width="10.28125" style="1" hidden="1" customWidth="1"/>
    <col min="5" max="6" width="10.28125" style="1" customWidth="1"/>
    <col min="7" max="7" width="10.8515625" style="1" customWidth="1"/>
    <col min="8" max="8" width="1.1484375" style="18" customWidth="1"/>
    <col min="9" max="9" width="12.8515625" style="1" customWidth="1"/>
    <col min="10" max="10" width="11.421875" style="1" bestFit="1" customWidth="1"/>
    <col min="11" max="11" width="12.8515625" style="1" customWidth="1"/>
    <col min="12" max="12" width="10.7109375" style="1" customWidth="1"/>
    <col min="13" max="13" width="13.00390625" style="1" customWidth="1"/>
    <col min="14" max="14" width="9.7109375" style="1" bestFit="1" customWidth="1"/>
    <col min="15" max="15" width="13.00390625" style="1" customWidth="1"/>
    <col min="16" max="16" width="10.7109375" style="1" customWidth="1"/>
    <col min="17" max="17" width="1.1484375" style="18" customWidth="1"/>
    <col min="18" max="19" width="12.7109375" style="1" customWidth="1"/>
    <col min="20" max="20" width="1.7109375" style="1" customWidth="1"/>
    <col min="21" max="21" width="12.7109375" style="1" customWidth="1"/>
    <col min="22" max="22" width="10.8515625" style="1" customWidth="1"/>
    <col min="23" max="16384" width="9.140625" style="1" customWidth="1"/>
  </cols>
  <sheetData>
    <row r="1" spans="1:22" ht="1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ht="15" customHeight="1">
      <c r="A3" s="87" t="s">
        <v>53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2" ht="15" customHeight="1">
      <c r="A4" s="88" t="s">
        <v>39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</row>
    <row r="5" ht="15.75" thickBot="1">
      <c r="A5" s="68"/>
    </row>
    <row r="6" spans="7:22" ht="15">
      <c r="G6" s="2" t="s">
        <v>2</v>
      </c>
      <c r="H6" s="2"/>
      <c r="I6" s="3" t="s">
        <v>51</v>
      </c>
      <c r="J6" s="5" t="s">
        <v>59</v>
      </c>
      <c r="K6" s="5" t="s">
        <v>51</v>
      </c>
      <c r="L6" s="4" t="s">
        <v>2</v>
      </c>
      <c r="M6" s="5" t="str">
        <f>I6</f>
        <v>12/10 REC</v>
      </c>
      <c r="N6" s="5" t="s">
        <v>59</v>
      </c>
      <c r="O6" s="5" t="s">
        <v>51</v>
      </c>
      <c r="P6" s="6" t="s">
        <v>2</v>
      </c>
      <c r="Q6" s="53"/>
      <c r="R6" s="3" t="s">
        <v>54</v>
      </c>
      <c r="S6" s="4" t="s">
        <v>2</v>
      </c>
      <c r="T6" s="4"/>
      <c r="U6" s="5" t="str">
        <f>R6</f>
        <v>03/11 REC</v>
      </c>
      <c r="V6" s="6" t="s">
        <v>2</v>
      </c>
    </row>
    <row r="7" spans="3:22" ht="15">
      <c r="C7" s="7" t="s">
        <v>33</v>
      </c>
      <c r="D7" s="7" t="s">
        <v>34</v>
      </c>
      <c r="E7" s="7" t="s">
        <v>35</v>
      </c>
      <c r="F7" s="80" t="s">
        <v>45</v>
      </c>
      <c r="G7" s="8" t="s">
        <v>46</v>
      </c>
      <c r="H7" s="8"/>
      <c r="I7" s="9" t="s">
        <v>41</v>
      </c>
      <c r="J7" s="82" t="s">
        <v>60</v>
      </c>
      <c r="K7" s="82" t="s">
        <v>55</v>
      </c>
      <c r="L7" s="8" t="s">
        <v>42</v>
      </c>
      <c r="M7" s="10" t="s">
        <v>47</v>
      </c>
      <c r="N7" s="82" t="s">
        <v>60</v>
      </c>
      <c r="O7" s="82" t="s">
        <v>57</v>
      </c>
      <c r="P7" s="11" t="s">
        <v>49</v>
      </c>
      <c r="Q7" s="54"/>
      <c r="R7" s="9" t="s">
        <v>41</v>
      </c>
      <c r="S7" s="8" t="s">
        <v>42</v>
      </c>
      <c r="T7" s="8"/>
      <c r="U7" s="10" t="s">
        <v>47</v>
      </c>
      <c r="V7" s="11" t="s">
        <v>49</v>
      </c>
    </row>
    <row r="8" spans="3:22" ht="15">
      <c r="C8" s="12" t="s">
        <v>3</v>
      </c>
      <c r="D8" s="12" t="s">
        <v>3</v>
      </c>
      <c r="E8" s="12" t="s">
        <v>3</v>
      </c>
      <c r="F8" s="12" t="s">
        <v>3</v>
      </c>
      <c r="G8" s="13" t="s">
        <v>40</v>
      </c>
      <c r="H8" s="13"/>
      <c r="I8" s="14" t="s">
        <v>4</v>
      </c>
      <c r="J8" s="15" t="s">
        <v>61</v>
      </c>
      <c r="K8" s="15" t="s">
        <v>56</v>
      </c>
      <c r="L8" s="13" t="s">
        <v>48</v>
      </c>
      <c r="M8" s="15" t="s">
        <v>4</v>
      </c>
      <c r="N8" s="15" t="s">
        <v>61</v>
      </c>
      <c r="O8" s="15" t="s">
        <v>56</v>
      </c>
      <c r="P8" s="16" t="s">
        <v>50</v>
      </c>
      <c r="Q8" s="55"/>
      <c r="R8" s="14" t="s">
        <v>4</v>
      </c>
      <c r="S8" s="13" t="s">
        <v>48</v>
      </c>
      <c r="T8" s="13"/>
      <c r="U8" s="15" t="s">
        <v>4</v>
      </c>
      <c r="V8" s="16" t="s">
        <v>50</v>
      </c>
    </row>
    <row r="9" spans="1:22" ht="17.25">
      <c r="A9" s="17" t="s">
        <v>5</v>
      </c>
      <c r="C9" s="18"/>
      <c r="D9" s="18"/>
      <c r="E9" s="18"/>
      <c r="F9" s="18"/>
      <c r="G9" s="18"/>
      <c r="I9" s="19"/>
      <c r="J9" s="18"/>
      <c r="K9" s="18"/>
      <c r="L9" s="18"/>
      <c r="M9" s="18"/>
      <c r="N9" s="18"/>
      <c r="O9" s="18"/>
      <c r="P9" s="20"/>
      <c r="Q9" s="56"/>
      <c r="R9" s="19"/>
      <c r="S9" s="18"/>
      <c r="T9" s="18"/>
      <c r="U9" s="18"/>
      <c r="V9" s="20"/>
    </row>
    <row r="10" spans="2:22" ht="15">
      <c r="B10" s="21" t="s">
        <v>6</v>
      </c>
      <c r="C10" s="22">
        <v>3085.9</v>
      </c>
      <c r="D10" s="22">
        <v>3359.7</v>
      </c>
      <c r="E10" s="22">
        <v>3330.7</v>
      </c>
      <c r="F10" s="22">
        <v>3235.9</v>
      </c>
      <c r="G10" s="23">
        <f aca="true" t="shared" si="0" ref="G10:G19">(F10-E10)/E10</f>
        <v>-0.028462485363437037</v>
      </c>
      <c r="H10" s="23"/>
      <c r="I10" s="24">
        <v>3360.7</v>
      </c>
      <c r="J10" s="25">
        <v>15.4</v>
      </c>
      <c r="K10" s="25">
        <f>SUM(I10:J10)</f>
        <v>3376.1</v>
      </c>
      <c r="L10" s="23">
        <f>(K10-F10)/F10</f>
        <v>0.04332643159553751</v>
      </c>
      <c r="M10" s="25">
        <v>3412.3</v>
      </c>
      <c r="N10" s="25">
        <v>137.7</v>
      </c>
      <c r="O10" s="25">
        <f>SUM(M10:N10)</f>
        <v>3550</v>
      </c>
      <c r="P10" s="69">
        <f>(O10-K10)/K10</f>
        <v>0.05150913776250706</v>
      </c>
      <c r="Q10" s="57"/>
      <c r="R10" s="24">
        <v>3435</v>
      </c>
      <c r="S10" s="23">
        <f aca="true" t="shared" si="1" ref="S10:S19">(R10-F10)/F10</f>
        <v>0.061528477394233415</v>
      </c>
      <c r="T10" s="23"/>
      <c r="U10" s="25">
        <v>3615</v>
      </c>
      <c r="V10" s="26">
        <f>(U10-R10)/R10</f>
        <v>0.05240174672489083</v>
      </c>
    </row>
    <row r="11" spans="1:22" ht="15">
      <c r="A11" s="18"/>
      <c r="B11" s="27" t="s">
        <v>32</v>
      </c>
      <c r="C11" s="28">
        <v>1910.1</v>
      </c>
      <c r="D11" s="28">
        <v>2000.2</v>
      </c>
      <c r="E11" s="28">
        <v>2327.4</v>
      </c>
      <c r="F11" s="28">
        <v>2293.1</v>
      </c>
      <c r="G11" s="29">
        <f t="shared" si="0"/>
        <v>-0.014737475294319919</v>
      </c>
      <c r="H11" s="23"/>
      <c r="I11" s="30">
        <v>2369.5</v>
      </c>
      <c r="J11" s="31"/>
      <c r="K11" s="31">
        <f aca="true" t="shared" si="2" ref="K11:K19">SUM(I11:J11)</f>
        <v>2369.5</v>
      </c>
      <c r="L11" s="29">
        <f aca="true" t="shared" si="3" ref="L11:L21">(K11-F11)/F11</f>
        <v>0.03331734333435092</v>
      </c>
      <c r="M11" s="31">
        <v>2449.9</v>
      </c>
      <c r="N11" s="31"/>
      <c r="O11" s="31">
        <f aca="true" t="shared" si="4" ref="O11:O19">SUM(M11:N11)</f>
        <v>2449.9</v>
      </c>
      <c r="P11" s="72">
        <f aca="true" t="shared" si="5" ref="P11:P21">(O11-K11)/K11</f>
        <v>0.033931209115847266</v>
      </c>
      <c r="Q11" s="57"/>
      <c r="R11" s="30">
        <v>2394.6</v>
      </c>
      <c r="S11" s="29">
        <f t="shared" si="1"/>
        <v>0.04426322445597663</v>
      </c>
      <c r="T11" s="29"/>
      <c r="U11" s="31">
        <v>2470</v>
      </c>
      <c r="V11" s="32">
        <f aca="true" t="shared" si="6" ref="V11:V21">(U11-R11)/R11</f>
        <v>0.03148751357220417</v>
      </c>
    </row>
    <row r="12" spans="2:22" ht="15">
      <c r="B12" s="21" t="s">
        <v>7</v>
      </c>
      <c r="C12" s="22">
        <v>424.6</v>
      </c>
      <c r="D12" s="22">
        <v>483.8</v>
      </c>
      <c r="E12" s="22">
        <v>416.5</v>
      </c>
      <c r="F12" s="22">
        <v>389.3</v>
      </c>
      <c r="G12" s="23">
        <f t="shared" si="0"/>
        <v>-0.06530612244897957</v>
      </c>
      <c r="H12" s="23"/>
      <c r="I12" s="24">
        <v>411.9</v>
      </c>
      <c r="J12" s="25"/>
      <c r="K12" s="25">
        <f t="shared" si="2"/>
        <v>411.9</v>
      </c>
      <c r="L12" s="23">
        <f t="shared" si="3"/>
        <v>0.05805291548933975</v>
      </c>
      <c r="M12" s="25">
        <v>454.4</v>
      </c>
      <c r="N12" s="25">
        <v>15.3</v>
      </c>
      <c r="O12" s="25">
        <f t="shared" si="4"/>
        <v>469.7</v>
      </c>
      <c r="P12" s="69">
        <f t="shared" si="5"/>
        <v>0.14032532168001946</v>
      </c>
      <c r="Q12" s="57"/>
      <c r="R12" s="24">
        <v>386.2</v>
      </c>
      <c r="S12" s="23">
        <f t="shared" si="1"/>
        <v>-0.007963010531723665</v>
      </c>
      <c r="T12" s="23"/>
      <c r="U12" s="25">
        <v>432.1</v>
      </c>
      <c r="V12" s="26">
        <f t="shared" si="6"/>
        <v>0.1188503366131539</v>
      </c>
    </row>
    <row r="13" spans="1:22" ht="15">
      <c r="A13" s="18"/>
      <c r="B13" s="60" t="s">
        <v>8</v>
      </c>
      <c r="C13" s="34">
        <v>76</v>
      </c>
      <c r="D13" s="34">
        <v>78.4</v>
      </c>
      <c r="E13" s="34">
        <v>75.4</v>
      </c>
      <c r="F13" s="34">
        <v>67.4</v>
      </c>
      <c r="G13" s="23">
        <f t="shared" si="0"/>
        <v>-0.10610079575596816</v>
      </c>
      <c r="H13" s="23"/>
      <c r="I13" s="24">
        <v>69.4</v>
      </c>
      <c r="J13" s="25"/>
      <c r="K13" s="25">
        <f t="shared" si="2"/>
        <v>69.4</v>
      </c>
      <c r="L13" s="23">
        <f t="shared" si="3"/>
        <v>0.029673590504451036</v>
      </c>
      <c r="M13" s="25">
        <v>114.1</v>
      </c>
      <c r="N13" s="25">
        <v>-33.7</v>
      </c>
      <c r="O13" s="25">
        <f t="shared" si="4"/>
        <v>80.39999999999999</v>
      </c>
      <c r="P13" s="69">
        <f t="shared" si="5"/>
        <v>0.15850144092218998</v>
      </c>
      <c r="Q13" s="57"/>
      <c r="R13" s="24">
        <v>62</v>
      </c>
      <c r="S13" s="23">
        <f t="shared" si="1"/>
        <v>-0.08011869436201788</v>
      </c>
      <c r="T13" s="23"/>
      <c r="U13" s="25">
        <v>72.1</v>
      </c>
      <c r="V13" s="26">
        <f t="shared" si="6"/>
        <v>0.16290322580645153</v>
      </c>
    </row>
    <row r="14" spans="2:22" ht="15">
      <c r="B14" s="27" t="s">
        <v>9</v>
      </c>
      <c r="C14" s="28">
        <v>105.2</v>
      </c>
      <c r="D14" s="28">
        <v>111.7</v>
      </c>
      <c r="E14" s="28">
        <v>90</v>
      </c>
      <c r="F14" s="28">
        <v>88.6</v>
      </c>
      <c r="G14" s="29">
        <f t="shared" si="0"/>
        <v>-0.01555555555555562</v>
      </c>
      <c r="H14" s="23"/>
      <c r="I14" s="30">
        <v>98.4</v>
      </c>
      <c r="J14" s="31"/>
      <c r="K14" s="31">
        <f t="shared" si="2"/>
        <v>98.4</v>
      </c>
      <c r="L14" s="29">
        <f t="shared" si="3"/>
        <v>0.11060948081264121</v>
      </c>
      <c r="M14" s="31">
        <v>106.1</v>
      </c>
      <c r="N14" s="31"/>
      <c r="O14" s="31">
        <f t="shared" si="4"/>
        <v>106.1</v>
      </c>
      <c r="P14" s="72">
        <f t="shared" si="5"/>
        <v>0.07825203252032509</v>
      </c>
      <c r="Q14" s="57"/>
      <c r="R14" s="30">
        <v>93</v>
      </c>
      <c r="S14" s="29">
        <f t="shared" si="1"/>
        <v>0.0496613995485328</v>
      </c>
      <c r="T14" s="29"/>
      <c r="U14" s="31">
        <v>100.3</v>
      </c>
      <c r="V14" s="32">
        <f t="shared" si="6"/>
        <v>0.07849462365591395</v>
      </c>
    </row>
    <row r="15" spans="2:22" ht="15">
      <c r="B15" s="21" t="s">
        <v>10</v>
      </c>
      <c r="C15" s="22">
        <v>122</v>
      </c>
      <c r="D15" s="22">
        <v>229.5</v>
      </c>
      <c r="E15" s="22">
        <v>215.8</v>
      </c>
      <c r="F15" s="22">
        <v>206.1</v>
      </c>
      <c r="G15" s="23">
        <f t="shared" si="0"/>
        <v>-0.044949026876737797</v>
      </c>
      <c r="H15" s="23"/>
      <c r="I15" s="24">
        <v>203</v>
      </c>
      <c r="J15" s="25"/>
      <c r="K15" s="25">
        <f t="shared" si="2"/>
        <v>203</v>
      </c>
      <c r="L15" s="23">
        <f t="shared" si="3"/>
        <v>-0.015041242115477896</v>
      </c>
      <c r="M15" s="25">
        <v>201</v>
      </c>
      <c r="N15" s="25"/>
      <c r="O15" s="25">
        <f t="shared" si="4"/>
        <v>201</v>
      </c>
      <c r="P15" s="69">
        <f t="shared" si="5"/>
        <v>-0.009852216748768473</v>
      </c>
      <c r="Q15" s="57"/>
      <c r="R15" s="24">
        <v>202.4</v>
      </c>
      <c r="S15" s="23">
        <f t="shared" si="1"/>
        <v>-0.01795245026686069</v>
      </c>
      <c r="T15" s="23"/>
      <c r="U15" s="25">
        <v>200.4</v>
      </c>
      <c r="V15" s="26">
        <f t="shared" si="6"/>
        <v>-0.009881422924901186</v>
      </c>
    </row>
    <row r="16" spans="2:22" ht="15">
      <c r="B16" s="60" t="s">
        <v>11</v>
      </c>
      <c r="C16" s="34">
        <v>12.1</v>
      </c>
      <c r="D16" s="34">
        <v>21.2</v>
      </c>
      <c r="E16" s="34">
        <v>23</v>
      </c>
      <c r="F16" s="34">
        <v>26</v>
      </c>
      <c r="G16" s="23">
        <f t="shared" si="0"/>
        <v>0.13043478260869565</v>
      </c>
      <c r="H16" s="23"/>
      <c r="I16" s="24">
        <v>27.2</v>
      </c>
      <c r="J16" s="25"/>
      <c r="K16" s="25">
        <f t="shared" si="2"/>
        <v>27.2</v>
      </c>
      <c r="L16" s="23">
        <f t="shared" si="3"/>
        <v>0.04615384615384613</v>
      </c>
      <c r="M16" s="25">
        <v>27.5</v>
      </c>
      <c r="N16" s="25"/>
      <c r="O16" s="25">
        <f t="shared" si="4"/>
        <v>27.5</v>
      </c>
      <c r="P16" s="69">
        <f t="shared" si="5"/>
        <v>0.011029411764705909</v>
      </c>
      <c r="Q16" s="57"/>
      <c r="R16" s="24">
        <v>27.7</v>
      </c>
      <c r="S16" s="23">
        <f t="shared" si="1"/>
        <v>0.06538461538461536</v>
      </c>
      <c r="T16" s="23"/>
      <c r="U16" s="25">
        <v>28</v>
      </c>
      <c r="V16" s="26">
        <f t="shared" si="6"/>
        <v>0.010830324909747318</v>
      </c>
    </row>
    <row r="17" spans="2:22" ht="15">
      <c r="B17" s="27" t="s">
        <v>12</v>
      </c>
      <c r="C17" s="28">
        <v>14.3</v>
      </c>
      <c r="D17" s="28">
        <v>14.5</v>
      </c>
      <c r="E17" s="28">
        <v>14.7</v>
      </c>
      <c r="F17" s="28">
        <v>14.4</v>
      </c>
      <c r="G17" s="29">
        <f t="shared" si="0"/>
        <v>-0.02040816326530605</v>
      </c>
      <c r="H17" s="23"/>
      <c r="I17" s="30">
        <v>14.7</v>
      </c>
      <c r="J17" s="31"/>
      <c r="K17" s="31">
        <f t="shared" si="2"/>
        <v>14.7</v>
      </c>
      <c r="L17" s="29">
        <f t="shared" si="3"/>
        <v>0.02083333333333326</v>
      </c>
      <c r="M17" s="31">
        <v>14.8</v>
      </c>
      <c r="N17" s="31"/>
      <c r="O17" s="31">
        <f t="shared" si="4"/>
        <v>14.8</v>
      </c>
      <c r="P17" s="72">
        <f t="shared" si="5"/>
        <v>0.006802721088435471</v>
      </c>
      <c r="Q17" s="57"/>
      <c r="R17" s="30">
        <v>14.3</v>
      </c>
      <c r="S17" s="29">
        <f t="shared" si="1"/>
        <v>-0.00694444444444442</v>
      </c>
      <c r="T17" s="29"/>
      <c r="U17" s="31">
        <v>14.4</v>
      </c>
      <c r="V17" s="32">
        <f t="shared" si="6"/>
        <v>0.006993006993006968</v>
      </c>
    </row>
    <row r="18" spans="2:22" ht="15">
      <c r="B18" s="21" t="s">
        <v>13</v>
      </c>
      <c r="C18" s="22">
        <v>33.3</v>
      </c>
      <c r="D18" s="22">
        <v>37.6</v>
      </c>
      <c r="E18" s="22">
        <v>33.7</v>
      </c>
      <c r="F18" s="22">
        <v>31.6</v>
      </c>
      <c r="G18" s="23">
        <f t="shared" si="0"/>
        <v>-0.062314540059347216</v>
      </c>
      <c r="H18" s="23"/>
      <c r="I18" s="24">
        <v>31</v>
      </c>
      <c r="J18" s="25"/>
      <c r="K18" s="25">
        <f t="shared" si="2"/>
        <v>31</v>
      </c>
      <c r="L18" s="23">
        <f t="shared" si="3"/>
        <v>-0.018987341772151944</v>
      </c>
      <c r="M18" s="25">
        <v>33.7</v>
      </c>
      <c r="N18" s="25"/>
      <c r="O18" s="25">
        <f t="shared" si="4"/>
        <v>33.7</v>
      </c>
      <c r="P18" s="69">
        <f t="shared" si="5"/>
        <v>0.08709677419354848</v>
      </c>
      <c r="Q18" s="57"/>
      <c r="R18" s="24">
        <v>36.8</v>
      </c>
      <c r="S18" s="23">
        <f t="shared" si="1"/>
        <v>0.1645569620253163</v>
      </c>
      <c r="T18" s="23"/>
      <c r="U18" s="25">
        <v>40</v>
      </c>
      <c r="V18" s="26">
        <f t="shared" si="6"/>
        <v>0.08695652173913052</v>
      </c>
    </row>
    <row r="19" spans="2:22" ht="15">
      <c r="B19" s="21" t="s">
        <v>14</v>
      </c>
      <c r="C19" s="22">
        <v>1</v>
      </c>
      <c r="D19" s="22">
        <v>1</v>
      </c>
      <c r="E19" s="22">
        <v>2.4</v>
      </c>
      <c r="F19" s="22">
        <v>-0.4</v>
      </c>
      <c r="G19" s="23">
        <f t="shared" si="0"/>
        <v>-1.1666666666666667</v>
      </c>
      <c r="H19" s="23"/>
      <c r="I19" s="24">
        <v>1</v>
      </c>
      <c r="J19" s="25"/>
      <c r="K19" s="25">
        <f t="shared" si="2"/>
        <v>1</v>
      </c>
      <c r="L19" s="23">
        <f t="shared" si="3"/>
        <v>-3.4999999999999996</v>
      </c>
      <c r="M19" s="25">
        <v>1</v>
      </c>
      <c r="N19" s="25"/>
      <c r="O19" s="25">
        <f t="shared" si="4"/>
        <v>1</v>
      </c>
      <c r="P19" s="69">
        <f t="shared" si="5"/>
        <v>0</v>
      </c>
      <c r="Q19" s="57"/>
      <c r="R19" s="24">
        <v>1</v>
      </c>
      <c r="S19" s="23">
        <f t="shared" si="1"/>
        <v>-3.4999999999999996</v>
      </c>
      <c r="T19" s="23"/>
      <c r="U19" s="25">
        <v>1</v>
      </c>
      <c r="V19" s="26">
        <f t="shared" si="6"/>
        <v>0</v>
      </c>
    </row>
    <row r="20" spans="3:22" ht="9.75" customHeight="1">
      <c r="C20" s="22"/>
      <c r="D20" s="22"/>
      <c r="E20" s="22"/>
      <c r="F20" s="22"/>
      <c r="G20" s="18"/>
      <c r="I20" s="33"/>
      <c r="J20" s="34"/>
      <c r="K20" s="34"/>
      <c r="L20" s="18"/>
      <c r="M20" s="34"/>
      <c r="N20" s="34"/>
      <c r="O20" s="34"/>
      <c r="P20" s="70"/>
      <c r="Q20" s="56"/>
      <c r="R20" s="33"/>
      <c r="S20" s="18"/>
      <c r="T20" s="18"/>
      <c r="U20" s="34"/>
      <c r="V20" s="20"/>
    </row>
    <row r="21" spans="1:22" ht="15.75">
      <c r="A21" s="35" t="s">
        <v>15</v>
      </c>
      <c r="B21" s="21"/>
      <c r="C21" s="38">
        <f>SUM(C10:C20)</f>
        <v>5784.500000000001</v>
      </c>
      <c r="D21" s="38">
        <f>SUM(D10:D20)</f>
        <v>6337.599999999999</v>
      </c>
      <c r="E21" s="38">
        <f>SUM(E10:E20)</f>
        <v>6529.599999999999</v>
      </c>
      <c r="F21" s="38">
        <f>SUM(F10:F20)</f>
        <v>6352.000000000001</v>
      </c>
      <c r="G21" s="37">
        <f>(F21-E21)/E21</f>
        <v>-0.02719921587846094</v>
      </c>
      <c r="H21" s="26"/>
      <c r="I21" s="36">
        <f>I10+I11+SUM(I12:I19)</f>
        <v>6586.8</v>
      </c>
      <c r="J21" s="38">
        <f>J10+J11+SUM(J12:J19)</f>
        <v>15.4</v>
      </c>
      <c r="K21" s="38">
        <f>K10+K11+SUM(K12:K19)</f>
        <v>6602.200000000001</v>
      </c>
      <c r="L21" s="37">
        <f t="shared" si="3"/>
        <v>0.03938916876574304</v>
      </c>
      <c r="M21" s="38">
        <f>M10+M11+SUM(M12:M19)</f>
        <v>6814.800000000001</v>
      </c>
      <c r="N21" s="38">
        <f>N10+N11+SUM(N12:N19)</f>
        <v>119.29999999999998</v>
      </c>
      <c r="O21" s="38">
        <f>O10+O11+SUM(O12:O19)</f>
        <v>6934.099999999999</v>
      </c>
      <c r="P21" s="73">
        <f t="shared" si="5"/>
        <v>0.05027112174729616</v>
      </c>
      <c r="Q21" s="57"/>
      <c r="R21" s="36">
        <f>R10+R11+SUM(R12:R19)</f>
        <v>6653</v>
      </c>
      <c r="S21" s="37">
        <f>(R21-F21)/F21</f>
        <v>0.04738664987405527</v>
      </c>
      <c r="T21" s="37"/>
      <c r="U21" s="38">
        <f>U10+U11+SUM(U12:U19)</f>
        <v>6973.3</v>
      </c>
      <c r="V21" s="39">
        <f t="shared" si="6"/>
        <v>0.048143694573876475</v>
      </c>
    </row>
    <row r="22" spans="2:22" ht="9.75" customHeight="1">
      <c r="B22" s="21"/>
      <c r="C22" s="22"/>
      <c r="D22" s="22"/>
      <c r="E22" s="22"/>
      <c r="F22" s="22"/>
      <c r="G22" s="23"/>
      <c r="H22" s="23"/>
      <c r="I22" s="33"/>
      <c r="J22" s="34"/>
      <c r="K22" s="34"/>
      <c r="L22" s="23"/>
      <c r="M22" s="34"/>
      <c r="N22" s="34"/>
      <c r="O22" s="34"/>
      <c r="P22" s="69"/>
      <c r="Q22" s="57"/>
      <c r="R22" s="33"/>
      <c r="S22" s="23"/>
      <c r="T22" s="23"/>
      <c r="U22" s="34"/>
      <c r="V22" s="26"/>
    </row>
    <row r="23" spans="1:22" ht="17.25">
      <c r="A23" s="17" t="s">
        <v>16</v>
      </c>
      <c r="C23" s="22"/>
      <c r="D23" s="22"/>
      <c r="E23" s="22"/>
      <c r="F23" s="22"/>
      <c r="G23" s="18"/>
      <c r="I23" s="33"/>
      <c r="J23" s="34"/>
      <c r="K23" s="34"/>
      <c r="L23" s="18"/>
      <c r="M23" s="34"/>
      <c r="N23" s="34"/>
      <c r="O23" s="34"/>
      <c r="P23" s="70"/>
      <c r="Q23" s="56"/>
      <c r="R23" s="33"/>
      <c r="S23" s="18"/>
      <c r="T23" s="18"/>
      <c r="U23" s="34"/>
      <c r="V23" s="20"/>
    </row>
    <row r="24" spans="2:22" ht="15">
      <c r="B24" s="21" t="s">
        <v>17</v>
      </c>
      <c r="C24" s="22">
        <v>12.9</v>
      </c>
      <c r="D24" s="22">
        <v>14.9</v>
      </c>
      <c r="E24" s="22">
        <v>15.5</v>
      </c>
      <c r="F24" s="22">
        <v>14.8</v>
      </c>
      <c r="G24" s="23">
        <f aca="true" t="shared" si="7" ref="G24:G30">(F24-E24)/E24</f>
        <v>-0.0451612903225806</v>
      </c>
      <c r="H24" s="23"/>
      <c r="I24" s="24">
        <v>15.2</v>
      </c>
      <c r="J24" s="25"/>
      <c r="K24" s="25">
        <f aca="true" t="shared" si="8" ref="K24:K30">SUM(I24:J24)</f>
        <v>15.2</v>
      </c>
      <c r="L24" s="23">
        <f aca="true" t="shared" si="9" ref="L24:L30">(K24-F24)/F24</f>
        <v>0.02702702702702693</v>
      </c>
      <c r="M24" s="25">
        <v>15.4</v>
      </c>
      <c r="N24" s="25"/>
      <c r="O24" s="25">
        <f aca="true" t="shared" si="10" ref="O24:O30">SUM(M24:N24)</f>
        <v>15.4</v>
      </c>
      <c r="P24" s="69">
        <f aca="true" t="shared" si="11" ref="P24:P30">(O24-K24)/K24</f>
        <v>0.013157894736842176</v>
      </c>
      <c r="Q24" s="57"/>
      <c r="R24" s="24">
        <v>14.9</v>
      </c>
      <c r="S24" s="23">
        <f aca="true" t="shared" si="12" ref="S24:S30">(R24-F24)/F24</f>
        <v>0.006756756756756733</v>
      </c>
      <c r="T24" s="23"/>
      <c r="U24" s="25">
        <v>14.9</v>
      </c>
      <c r="V24" s="26">
        <f aca="true" t="shared" si="13" ref="V24:V30">(U24-R24)/R24</f>
        <v>0</v>
      </c>
    </row>
    <row r="25" spans="2:22" ht="15">
      <c r="B25" s="27" t="s">
        <v>18</v>
      </c>
      <c r="C25" s="28">
        <v>64.8</v>
      </c>
      <c r="D25" s="28">
        <v>72.4</v>
      </c>
      <c r="E25" s="28">
        <v>85.5</v>
      </c>
      <c r="F25" s="28">
        <v>80.4</v>
      </c>
      <c r="G25" s="29">
        <f t="shared" si="7"/>
        <v>-0.05964912280701748</v>
      </c>
      <c r="H25" s="23"/>
      <c r="I25" s="50">
        <v>83.7</v>
      </c>
      <c r="J25" s="28"/>
      <c r="K25" s="31">
        <f t="shared" si="8"/>
        <v>83.7</v>
      </c>
      <c r="L25" s="29">
        <f t="shared" si="9"/>
        <v>0.041044776119402944</v>
      </c>
      <c r="M25" s="28">
        <v>85.4</v>
      </c>
      <c r="N25" s="28"/>
      <c r="O25" s="31">
        <f t="shared" si="10"/>
        <v>85.4</v>
      </c>
      <c r="P25" s="72">
        <f t="shared" si="11"/>
        <v>0.020310633213859054</v>
      </c>
      <c r="Q25" s="57"/>
      <c r="R25" s="50">
        <v>83.7</v>
      </c>
      <c r="S25" s="29">
        <f t="shared" si="12"/>
        <v>0.041044776119402944</v>
      </c>
      <c r="T25" s="51"/>
      <c r="U25" s="28">
        <v>85.4</v>
      </c>
      <c r="V25" s="32">
        <f t="shared" si="13"/>
        <v>0.020310633213859054</v>
      </c>
    </row>
    <row r="26" spans="2:22" ht="15">
      <c r="B26" s="21" t="s">
        <v>19</v>
      </c>
      <c r="C26" s="22">
        <v>28.7</v>
      </c>
      <c r="D26" s="22">
        <v>25.3</v>
      </c>
      <c r="E26" s="22">
        <v>14.6</v>
      </c>
      <c r="F26" s="22">
        <v>4</v>
      </c>
      <c r="G26" s="23">
        <f t="shared" si="7"/>
        <v>-0.726027397260274</v>
      </c>
      <c r="H26" s="23"/>
      <c r="I26" s="24">
        <v>2</v>
      </c>
      <c r="J26" s="25"/>
      <c r="K26" s="25">
        <f t="shared" si="8"/>
        <v>2</v>
      </c>
      <c r="L26" s="23">
        <f t="shared" si="9"/>
        <v>-0.5</v>
      </c>
      <c r="M26" s="25">
        <v>2</v>
      </c>
      <c r="N26" s="25"/>
      <c r="O26" s="25">
        <f t="shared" si="10"/>
        <v>2</v>
      </c>
      <c r="P26" s="69">
        <f t="shared" si="11"/>
        <v>0</v>
      </c>
      <c r="Q26" s="57"/>
      <c r="R26" s="24">
        <v>2</v>
      </c>
      <c r="S26" s="23">
        <f t="shared" si="12"/>
        <v>-0.5</v>
      </c>
      <c r="T26" s="23"/>
      <c r="U26" s="25">
        <v>2</v>
      </c>
      <c r="V26" s="26">
        <f t="shared" si="13"/>
        <v>0</v>
      </c>
    </row>
    <row r="27" spans="2:22" ht="15">
      <c r="B27" s="21" t="s">
        <v>20</v>
      </c>
      <c r="C27" s="22">
        <v>84.7</v>
      </c>
      <c r="D27" s="22">
        <v>82.1</v>
      </c>
      <c r="E27" s="22">
        <v>77.7</v>
      </c>
      <c r="F27" s="22">
        <v>47.8</v>
      </c>
      <c r="G27" s="23">
        <f t="shared" si="7"/>
        <v>-0.3848133848133849</v>
      </c>
      <c r="H27" s="23"/>
      <c r="I27" s="24">
        <v>24.6</v>
      </c>
      <c r="J27" s="25"/>
      <c r="K27" s="25">
        <f t="shared" si="8"/>
        <v>24.6</v>
      </c>
      <c r="L27" s="23">
        <f t="shared" si="9"/>
        <v>-0.4853556485355648</v>
      </c>
      <c r="M27" s="25">
        <v>66</v>
      </c>
      <c r="N27" s="25"/>
      <c r="O27" s="25">
        <f t="shared" si="10"/>
        <v>66</v>
      </c>
      <c r="P27" s="69">
        <f t="shared" si="11"/>
        <v>1.6829268292682926</v>
      </c>
      <c r="Q27" s="57"/>
      <c r="R27" s="24">
        <v>26</v>
      </c>
      <c r="S27" s="23">
        <f t="shared" si="12"/>
        <v>-0.45606694560669453</v>
      </c>
      <c r="T27" s="23"/>
      <c r="U27" s="25">
        <v>66.8</v>
      </c>
      <c r="V27" s="26">
        <f t="shared" si="13"/>
        <v>1.5692307692307692</v>
      </c>
    </row>
    <row r="28" spans="2:22" ht="15">
      <c r="B28" s="27" t="s">
        <v>21</v>
      </c>
      <c r="C28" s="28">
        <v>66.9</v>
      </c>
      <c r="D28" s="28">
        <v>90</v>
      </c>
      <c r="E28" s="28">
        <v>98.8</v>
      </c>
      <c r="F28" s="28">
        <v>108.6</v>
      </c>
      <c r="G28" s="29">
        <f t="shared" si="7"/>
        <v>0.0991902834008097</v>
      </c>
      <c r="H28" s="23"/>
      <c r="I28" s="30">
        <v>101.6</v>
      </c>
      <c r="J28" s="31"/>
      <c r="K28" s="31">
        <f t="shared" si="8"/>
        <v>101.6</v>
      </c>
      <c r="L28" s="29">
        <f t="shared" si="9"/>
        <v>-0.06445672191528545</v>
      </c>
      <c r="M28" s="31">
        <v>112</v>
      </c>
      <c r="N28" s="31"/>
      <c r="O28" s="31">
        <f t="shared" si="10"/>
        <v>112</v>
      </c>
      <c r="P28" s="72">
        <f t="shared" si="11"/>
        <v>0.10236220472440952</v>
      </c>
      <c r="Q28" s="57"/>
      <c r="R28" s="30">
        <v>101.6</v>
      </c>
      <c r="S28" s="29">
        <f t="shared" si="12"/>
        <v>-0.06445672191528545</v>
      </c>
      <c r="T28" s="29"/>
      <c r="U28" s="31">
        <v>112</v>
      </c>
      <c r="V28" s="32">
        <f t="shared" si="13"/>
        <v>0.10236220472440952</v>
      </c>
    </row>
    <row r="29" spans="2:22" ht="15">
      <c r="B29" s="21" t="s">
        <v>22</v>
      </c>
      <c r="C29" s="22">
        <v>35.7</v>
      </c>
      <c r="D29" s="22">
        <v>36.1</v>
      </c>
      <c r="E29" s="22">
        <v>39.8</v>
      </c>
      <c r="F29" s="22">
        <v>37.8</v>
      </c>
      <c r="G29" s="23">
        <f t="shared" si="7"/>
        <v>-0.05025125628140704</v>
      </c>
      <c r="H29" s="23"/>
      <c r="I29" s="24">
        <v>36.9</v>
      </c>
      <c r="J29" s="25"/>
      <c r="K29" s="25">
        <f t="shared" si="8"/>
        <v>36.9</v>
      </c>
      <c r="L29" s="23">
        <f t="shared" si="9"/>
        <v>-0.023809523809523774</v>
      </c>
      <c r="M29" s="25">
        <v>34.5</v>
      </c>
      <c r="N29" s="25"/>
      <c r="O29" s="25">
        <f t="shared" si="10"/>
        <v>34.5</v>
      </c>
      <c r="P29" s="69">
        <f t="shared" si="11"/>
        <v>-0.06504065040650403</v>
      </c>
      <c r="Q29" s="57"/>
      <c r="R29" s="24">
        <v>30.2</v>
      </c>
      <c r="S29" s="23">
        <f t="shared" si="12"/>
        <v>-0.20105820105820102</v>
      </c>
      <c r="T29" s="23"/>
      <c r="U29" s="25">
        <v>26.8</v>
      </c>
      <c r="V29" s="26">
        <f t="shared" si="13"/>
        <v>-0.11258278145695359</v>
      </c>
    </row>
    <row r="30" spans="2:22" ht="15">
      <c r="B30" s="21" t="s">
        <v>23</v>
      </c>
      <c r="C30" s="22">
        <v>60</v>
      </c>
      <c r="D30" s="22">
        <v>60</v>
      </c>
      <c r="E30" s="22">
        <v>60</v>
      </c>
      <c r="F30" s="22">
        <v>66</v>
      </c>
      <c r="G30" s="23">
        <f t="shared" si="7"/>
        <v>0.1</v>
      </c>
      <c r="H30" s="23"/>
      <c r="I30" s="24">
        <v>66</v>
      </c>
      <c r="J30" s="25"/>
      <c r="K30" s="25">
        <f t="shared" si="8"/>
        <v>66</v>
      </c>
      <c r="L30" s="23">
        <f t="shared" si="9"/>
        <v>0</v>
      </c>
      <c r="M30" s="25">
        <v>66</v>
      </c>
      <c r="N30" s="25"/>
      <c r="O30" s="25">
        <f t="shared" si="10"/>
        <v>66</v>
      </c>
      <c r="P30" s="69">
        <f t="shared" si="11"/>
        <v>0</v>
      </c>
      <c r="Q30" s="57"/>
      <c r="R30" s="24">
        <v>66</v>
      </c>
      <c r="S30" s="23">
        <f t="shared" si="12"/>
        <v>0</v>
      </c>
      <c r="T30" s="23"/>
      <c r="U30" s="25">
        <v>66</v>
      </c>
      <c r="V30" s="26">
        <f t="shared" si="13"/>
        <v>0</v>
      </c>
    </row>
    <row r="31" spans="3:22" ht="9.75" customHeight="1">
      <c r="C31" s="22"/>
      <c r="D31" s="22"/>
      <c r="E31" s="22"/>
      <c r="F31" s="22"/>
      <c r="G31" s="18"/>
      <c r="I31" s="33"/>
      <c r="J31" s="34"/>
      <c r="K31" s="34"/>
      <c r="L31" s="18"/>
      <c r="M31" s="34"/>
      <c r="N31" s="34"/>
      <c r="O31" s="34"/>
      <c r="P31" s="70"/>
      <c r="Q31" s="56"/>
      <c r="R31" s="33"/>
      <c r="S31" s="18"/>
      <c r="T31" s="18"/>
      <c r="U31" s="34"/>
      <c r="V31" s="20"/>
    </row>
    <row r="32" spans="1:22" ht="15.75">
      <c r="A32" s="35" t="s">
        <v>24</v>
      </c>
      <c r="B32" s="21"/>
      <c r="C32" s="38">
        <f>SUM(C24:C31)</f>
        <v>353.7</v>
      </c>
      <c r="D32" s="38">
        <f>SUM(D24:D31)</f>
        <v>380.8</v>
      </c>
      <c r="E32" s="38">
        <f>SUM(E24:E31)</f>
        <v>391.90000000000003</v>
      </c>
      <c r="F32" s="38">
        <f>SUM(F24:F31)</f>
        <v>359.4</v>
      </c>
      <c r="G32" s="37">
        <f>(F32-E32)/E32</f>
        <v>-0.0829293187037511</v>
      </c>
      <c r="H32" s="26"/>
      <c r="I32" s="36">
        <f>SUM(I24:I31)</f>
        <v>330</v>
      </c>
      <c r="J32" s="38">
        <f>SUM(J24:J31)</f>
        <v>0</v>
      </c>
      <c r="K32" s="38">
        <f>SUM(K24:K31)</f>
        <v>330</v>
      </c>
      <c r="L32" s="37">
        <f>(K32-F32)/F32</f>
        <v>-0.08180300500834718</v>
      </c>
      <c r="M32" s="38">
        <f>SUM(M24:M31)</f>
        <v>381.3</v>
      </c>
      <c r="N32" s="38">
        <f>SUM(N24:N31)</f>
        <v>0</v>
      </c>
      <c r="O32" s="38">
        <f>SUM(O24:O31)</f>
        <v>381.3</v>
      </c>
      <c r="P32" s="73">
        <f>(O32-K32)/K32</f>
        <v>0.15545454545454548</v>
      </c>
      <c r="Q32" s="57"/>
      <c r="R32" s="36">
        <f>SUM(R24:R31)</f>
        <v>324.4</v>
      </c>
      <c r="S32" s="37">
        <f>(R32-F32)/F32</f>
        <v>-0.09738452977184196</v>
      </c>
      <c r="T32" s="37"/>
      <c r="U32" s="38">
        <f>SUM(U24:U31)</f>
        <v>373.90000000000003</v>
      </c>
      <c r="V32" s="39">
        <f>(U32-R32)/R32</f>
        <v>0.15258939580764508</v>
      </c>
    </row>
    <row r="33" spans="3:22" ht="9.75" customHeight="1">
      <c r="C33" s="34"/>
      <c r="D33" s="34"/>
      <c r="E33" s="34"/>
      <c r="F33" s="34"/>
      <c r="G33" s="18"/>
      <c r="I33" s="33"/>
      <c r="J33" s="34"/>
      <c r="K33" s="34"/>
      <c r="L33" s="18"/>
      <c r="M33" s="34"/>
      <c r="N33" s="34"/>
      <c r="O33" s="34"/>
      <c r="P33" s="70"/>
      <c r="Q33" s="56"/>
      <c r="R33" s="33"/>
      <c r="S33" s="18"/>
      <c r="T33" s="18"/>
      <c r="U33" s="34"/>
      <c r="V33" s="20"/>
    </row>
    <row r="34" spans="1:22" ht="17.25">
      <c r="A34" s="40" t="s">
        <v>36</v>
      </c>
      <c r="B34" s="21"/>
      <c r="C34" s="43">
        <f>C21+C32</f>
        <v>6138.200000000001</v>
      </c>
      <c r="D34" s="43">
        <f>D21+D32</f>
        <v>6718.4</v>
      </c>
      <c r="E34" s="43">
        <f>E21+E32</f>
        <v>6921.499999999999</v>
      </c>
      <c r="F34" s="43">
        <f>F21+F32</f>
        <v>6711.400000000001</v>
      </c>
      <c r="G34" s="42">
        <f>(F34-E34)/E34</f>
        <v>-0.030354691902044147</v>
      </c>
      <c r="H34" s="61"/>
      <c r="I34" s="41">
        <f>I21+I32</f>
        <v>6916.8</v>
      </c>
      <c r="J34" s="43">
        <f>J21+J32</f>
        <v>15.4</v>
      </c>
      <c r="K34" s="43">
        <f>K21+K32</f>
        <v>6932.200000000001</v>
      </c>
      <c r="L34" s="42">
        <f>(K34-F34)/F34</f>
        <v>0.03289924605894451</v>
      </c>
      <c r="M34" s="43">
        <f>M21+M32</f>
        <v>7196.100000000001</v>
      </c>
      <c r="N34" s="43">
        <f>N21+N32</f>
        <v>119.29999999999998</v>
      </c>
      <c r="O34" s="43">
        <f>O21+O32</f>
        <v>7315.4</v>
      </c>
      <c r="P34" s="74">
        <f>(O34-K34)/K34</f>
        <v>0.055278266639739025</v>
      </c>
      <c r="Q34" s="58"/>
      <c r="R34" s="41">
        <f>R21+R32</f>
        <v>6977.4</v>
      </c>
      <c r="S34" s="42">
        <f>(R34-F34)/F34</f>
        <v>0.039634055487677546</v>
      </c>
      <c r="T34" s="42"/>
      <c r="U34" s="43">
        <f>U21+U32</f>
        <v>7347.2</v>
      </c>
      <c r="V34" s="44">
        <f>(U34-R34)/R34</f>
        <v>0.05299968469630524</v>
      </c>
    </row>
    <row r="35" spans="3:22" ht="15" customHeight="1">
      <c r="C35" s="22"/>
      <c r="D35" s="22"/>
      <c r="E35" s="22"/>
      <c r="F35" s="22"/>
      <c r="G35" s="18"/>
      <c r="I35" s="33"/>
      <c r="J35" s="34"/>
      <c r="K35" s="34"/>
      <c r="L35" s="18"/>
      <c r="M35" s="34"/>
      <c r="N35" s="34"/>
      <c r="O35" s="34"/>
      <c r="P35" s="70"/>
      <c r="Q35" s="56"/>
      <c r="R35" s="33"/>
      <c r="S35" s="18"/>
      <c r="T35" s="18"/>
      <c r="U35" s="34"/>
      <c r="V35" s="20"/>
    </row>
    <row r="36" spans="2:22" ht="15" customHeight="1">
      <c r="B36" s="59" t="s">
        <v>28</v>
      </c>
      <c r="C36" s="22">
        <v>37.4</v>
      </c>
      <c r="D36" s="22">
        <v>-24</v>
      </c>
      <c r="E36" s="22">
        <v>16.9</v>
      </c>
      <c r="F36" s="22">
        <v>13.1</v>
      </c>
      <c r="G36" s="23">
        <f>(F36-E36)/E36</f>
        <v>-0.22485207100591711</v>
      </c>
      <c r="H36" s="23"/>
      <c r="I36" s="33">
        <v>13.9</v>
      </c>
      <c r="J36" s="34"/>
      <c r="K36" s="25">
        <f>SUM(I36:J36)</f>
        <v>13.9</v>
      </c>
      <c r="L36" s="23">
        <f>(K36-F36)/F36</f>
        <v>0.06106870229007639</v>
      </c>
      <c r="M36" s="34">
        <v>17.6</v>
      </c>
      <c r="N36" s="34"/>
      <c r="O36" s="25">
        <f>SUM(M36:N36)</f>
        <v>17.6</v>
      </c>
      <c r="P36" s="69">
        <f>(O36-K36)/K36</f>
        <v>0.2661870503597123</v>
      </c>
      <c r="Q36" s="57"/>
      <c r="R36" s="33">
        <v>13.9</v>
      </c>
      <c r="S36" s="23">
        <f>(R36-F36)/F36</f>
        <v>0.06106870229007639</v>
      </c>
      <c r="T36" s="23"/>
      <c r="U36" s="34">
        <v>17.6</v>
      </c>
      <c r="V36" s="26">
        <v>1</v>
      </c>
    </row>
    <row r="37" spans="2:22" ht="15" customHeight="1">
      <c r="B37" s="1" t="s">
        <v>29</v>
      </c>
      <c r="C37" s="22">
        <v>-597.9</v>
      </c>
      <c r="D37" s="22">
        <v>-674.8</v>
      </c>
      <c r="E37" s="22">
        <v>-803.9</v>
      </c>
      <c r="F37" s="22">
        <v>-859.1</v>
      </c>
      <c r="G37" s="23">
        <f>(F37-E37)/E37</f>
        <v>0.06866525687274543</v>
      </c>
      <c r="H37" s="23"/>
      <c r="I37" s="24">
        <v>-826</v>
      </c>
      <c r="J37" s="25"/>
      <c r="K37" s="25">
        <f>SUM(I37:J37)</f>
        <v>-826</v>
      </c>
      <c r="L37" s="23">
        <f>(K37-F37)/F37</f>
        <v>-0.038528692818065445</v>
      </c>
      <c r="M37" s="25">
        <v>-838</v>
      </c>
      <c r="N37" s="25"/>
      <c r="O37" s="25">
        <f>SUM(M37:N37)</f>
        <v>-838</v>
      </c>
      <c r="P37" s="69">
        <f>(O37-K37)/K37</f>
        <v>0.014527845036319613</v>
      </c>
      <c r="Q37" s="57"/>
      <c r="R37" s="24">
        <v>-826</v>
      </c>
      <c r="S37" s="23">
        <f>(R37-F37)/F37</f>
        <v>-0.038528692818065445</v>
      </c>
      <c r="T37" s="23"/>
      <c r="U37" s="25">
        <v>-831</v>
      </c>
      <c r="V37" s="26">
        <f>(U37-R37)/R37</f>
        <v>0.006053268765133172</v>
      </c>
    </row>
    <row r="38" spans="2:22" ht="15" customHeight="1">
      <c r="B38" s="1" t="s">
        <v>38</v>
      </c>
      <c r="C38" s="22"/>
      <c r="D38" s="22"/>
      <c r="E38" s="22">
        <v>-385.5</v>
      </c>
      <c r="F38" s="22">
        <v>-372.5</v>
      </c>
      <c r="G38" s="23">
        <f>(F38-E38)/E38</f>
        <v>-0.03372243839169909</v>
      </c>
      <c r="H38" s="23"/>
      <c r="I38" s="24">
        <v>-395</v>
      </c>
      <c r="J38" s="25"/>
      <c r="K38" s="25">
        <f>SUM(I38:J38)</f>
        <v>-395</v>
      </c>
      <c r="L38" s="23">
        <f>(K38-F38)/F38</f>
        <v>0.06040268456375839</v>
      </c>
      <c r="M38" s="25">
        <v>-409.6</v>
      </c>
      <c r="N38" s="25"/>
      <c r="O38" s="25">
        <f>SUM(M38:N38)</f>
        <v>-409.6</v>
      </c>
      <c r="P38" s="69">
        <f>(O38-K38)/K38</f>
        <v>0.03696202531645575</v>
      </c>
      <c r="Q38" s="57"/>
      <c r="R38" s="24">
        <v>-398.1</v>
      </c>
      <c r="S38" s="23">
        <f>(R38-F38)/F38</f>
        <v>0.06872483221476516</v>
      </c>
      <c r="T38" s="23"/>
      <c r="U38" s="25">
        <v>-411.6</v>
      </c>
      <c r="V38" s="26">
        <f>(U38-R38)/R38</f>
        <v>0.03391107761868877</v>
      </c>
    </row>
    <row r="39" spans="3:22" ht="9.75" customHeight="1">
      <c r="C39" s="22"/>
      <c r="D39" s="22"/>
      <c r="E39" s="22"/>
      <c r="F39" s="22"/>
      <c r="G39" s="18"/>
      <c r="I39" s="33"/>
      <c r="J39" s="34"/>
      <c r="K39" s="34"/>
      <c r="L39" s="18"/>
      <c r="M39" s="34"/>
      <c r="N39" s="34"/>
      <c r="O39" s="34"/>
      <c r="P39" s="70"/>
      <c r="Q39" s="56"/>
      <c r="R39" s="33"/>
      <c r="S39" s="18"/>
      <c r="T39" s="18"/>
      <c r="U39" s="34"/>
      <c r="V39" s="20"/>
    </row>
    <row r="40" spans="1:22" ht="15" customHeight="1">
      <c r="A40" s="35" t="s">
        <v>44</v>
      </c>
      <c r="B40" s="35"/>
      <c r="C40" s="43">
        <f>SUM(C34:C39)</f>
        <v>5577.700000000001</v>
      </c>
      <c r="D40" s="43">
        <f>SUM(D34:D39)</f>
        <v>6019.599999999999</v>
      </c>
      <c r="E40" s="43">
        <f>SUM(E34:E39)</f>
        <v>5748.999999999999</v>
      </c>
      <c r="F40" s="43">
        <f>SUM(F34:F39)</f>
        <v>5492.900000000001</v>
      </c>
      <c r="G40" s="42">
        <f>(F40-E40)/E40</f>
        <v>-0.04454687771786373</v>
      </c>
      <c r="I40" s="41">
        <f>SUM(I34:I39)</f>
        <v>5709.7</v>
      </c>
      <c r="J40" s="43">
        <f>SUM(J34:J39)</f>
        <v>15.4</v>
      </c>
      <c r="K40" s="43">
        <f>SUM(K34:K39)</f>
        <v>5725.1</v>
      </c>
      <c r="L40" s="42">
        <f>(K40-F40)/F40</f>
        <v>0.042272752098163044</v>
      </c>
      <c r="M40" s="43">
        <f>SUM(M34:M39)</f>
        <v>5966.100000000001</v>
      </c>
      <c r="N40" s="43">
        <f>SUM(N34:N39)</f>
        <v>119.29999999999998</v>
      </c>
      <c r="O40" s="43">
        <f>SUM(O34:O39)</f>
        <v>6085.4</v>
      </c>
      <c r="P40" s="74">
        <f>(O40-K40)/K40</f>
        <v>0.06293339854325676</v>
      </c>
      <c r="Q40" s="75"/>
      <c r="R40" s="43">
        <f>SUM(R34:R39)</f>
        <v>5767.199999999999</v>
      </c>
      <c r="S40" s="42">
        <f>(R40-F40)/F40</f>
        <v>0.049937191647399064</v>
      </c>
      <c r="T40" s="76"/>
      <c r="U40" s="43">
        <f>SUM(U34:U39)</f>
        <v>6122.2</v>
      </c>
      <c r="V40" s="44">
        <f>(U40-R40)/R40</f>
        <v>0.061555000693577645</v>
      </c>
    </row>
    <row r="41" spans="3:22" ht="9.75" customHeight="1">
      <c r="C41" s="22"/>
      <c r="D41" s="22"/>
      <c r="E41" s="22"/>
      <c r="F41" s="22"/>
      <c r="G41" s="18"/>
      <c r="I41" s="33"/>
      <c r="J41" s="34"/>
      <c r="K41" s="34"/>
      <c r="L41" s="18"/>
      <c r="M41" s="34"/>
      <c r="N41" s="34"/>
      <c r="O41" s="34"/>
      <c r="P41" s="70"/>
      <c r="Q41" s="56"/>
      <c r="R41" s="33"/>
      <c r="S41" s="18"/>
      <c r="T41" s="18"/>
      <c r="U41" s="34"/>
      <c r="V41" s="20"/>
    </row>
    <row r="42" spans="1:22" ht="15" customHeight="1">
      <c r="A42" s="35" t="s">
        <v>52</v>
      </c>
      <c r="C42" s="22"/>
      <c r="D42" s="22"/>
      <c r="E42" s="22"/>
      <c r="F42" s="22"/>
      <c r="G42" s="18"/>
      <c r="I42" s="33"/>
      <c r="J42" s="34"/>
      <c r="K42" s="34"/>
      <c r="L42" s="18"/>
      <c r="M42" s="34"/>
      <c r="N42" s="34"/>
      <c r="O42" s="34"/>
      <c r="P42" s="70"/>
      <c r="Q42" s="56"/>
      <c r="R42" s="33"/>
      <c r="S42" s="18"/>
      <c r="T42" s="18"/>
      <c r="U42" s="34"/>
      <c r="V42" s="20"/>
    </row>
    <row r="43" spans="2:22" ht="15">
      <c r="B43" s="1" t="s">
        <v>25</v>
      </c>
      <c r="C43" s="22">
        <v>59.3</v>
      </c>
      <c r="D43" s="22">
        <v>55.3</v>
      </c>
      <c r="E43" s="22">
        <v>56.5</v>
      </c>
      <c r="F43" s="22">
        <v>55.2</v>
      </c>
      <c r="G43" s="23">
        <f>(F43-E43)/E43</f>
        <v>-0.023008849557522075</v>
      </c>
      <c r="H43" s="23"/>
      <c r="I43" s="33">
        <v>58</v>
      </c>
      <c r="J43" s="34"/>
      <c r="K43" s="25">
        <f>SUM(I43:J43)</f>
        <v>58</v>
      </c>
      <c r="L43" s="23">
        <f>(K43-F43)/F43</f>
        <v>0.05072463768115937</v>
      </c>
      <c r="M43" s="34">
        <v>61</v>
      </c>
      <c r="N43" s="34"/>
      <c r="O43" s="25">
        <f>SUM(M43:N43)</f>
        <v>61</v>
      </c>
      <c r="P43" s="69">
        <f>(O43-K43)/K43</f>
        <v>0.05172413793103448</v>
      </c>
      <c r="Q43" s="57"/>
      <c r="R43" s="33">
        <v>59.5</v>
      </c>
      <c r="S43" s="23">
        <f>(R43-F43)/F43</f>
        <v>0.07789855072463762</v>
      </c>
      <c r="T43" s="23"/>
      <c r="U43" s="34">
        <v>62.5</v>
      </c>
      <c r="V43" s="26">
        <f>(U43-R43)/R43</f>
        <v>0.05042016806722689</v>
      </c>
    </row>
    <row r="44" spans="2:22" ht="15">
      <c r="B44" s="1" t="s">
        <v>26</v>
      </c>
      <c r="C44" s="22">
        <v>9.3</v>
      </c>
      <c r="D44" s="22">
        <v>9.6</v>
      </c>
      <c r="E44" s="22">
        <v>128.5</v>
      </c>
      <c r="F44" s="22">
        <v>85.7</v>
      </c>
      <c r="G44" s="23">
        <f>(F44-E44)/E44</f>
        <v>-0.3330739299610895</v>
      </c>
      <c r="H44" s="23"/>
      <c r="I44" s="33">
        <v>23.9</v>
      </c>
      <c r="J44" s="34"/>
      <c r="K44" s="25">
        <f>SUM(I44:J44)</f>
        <v>23.9</v>
      </c>
      <c r="L44" s="23">
        <f>(K44-F44)/F44</f>
        <v>-0.721120186697783</v>
      </c>
      <c r="M44" s="34">
        <v>4.2</v>
      </c>
      <c r="N44" s="34"/>
      <c r="O44" s="25">
        <f>SUM(M44:N44)</f>
        <v>4.2</v>
      </c>
      <c r="P44" s="69">
        <f>(O44-K44)/K44</f>
        <v>-0.8242677824267782</v>
      </c>
      <c r="Q44" s="57"/>
      <c r="R44" s="33">
        <v>28.9</v>
      </c>
      <c r="S44" s="23">
        <f>(R44-F44)/F44</f>
        <v>-0.662777129521587</v>
      </c>
      <c r="T44" s="23"/>
      <c r="U44" s="34">
        <v>4.2</v>
      </c>
      <c r="V44" s="26">
        <f>(U44-R44)/R44</f>
        <v>-0.8546712802768166</v>
      </c>
    </row>
    <row r="45" spans="3:22" ht="9" customHeight="1">
      <c r="C45" s="22"/>
      <c r="D45" s="22"/>
      <c r="E45" s="22"/>
      <c r="F45" s="22"/>
      <c r="G45" s="18"/>
      <c r="I45" s="33"/>
      <c r="J45" s="34"/>
      <c r="K45" s="34"/>
      <c r="L45" s="18"/>
      <c r="M45" s="34"/>
      <c r="N45" s="34"/>
      <c r="O45" s="34"/>
      <c r="P45" s="70"/>
      <c r="Q45" s="56"/>
      <c r="R45" s="33"/>
      <c r="S45" s="18"/>
      <c r="T45" s="18"/>
      <c r="U45" s="34"/>
      <c r="V45" s="20"/>
    </row>
    <row r="46" spans="1:22" ht="15.75">
      <c r="A46" s="35" t="s">
        <v>27</v>
      </c>
      <c r="C46" s="38">
        <f>SUM(C43:C45)</f>
        <v>68.6</v>
      </c>
      <c r="D46" s="38">
        <f>SUM(D43:D45)</f>
        <v>64.89999999999999</v>
      </c>
      <c r="E46" s="38">
        <f>SUM(E43:E45)</f>
        <v>185</v>
      </c>
      <c r="F46" s="38">
        <f>SUM(F43:F45)</f>
        <v>140.9</v>
      </c>
      <c r="G46" s="37">
        <f>(F46-E46)/E46</f>
        <v>-0.23837837837837836</v>
      </c>
      <c r="H46" s="23"/>
      <c r="I46" s="36">
        <f>SUM(I43:I45)</f>
        <v>81.9</v>
      </c>
      <c r="J46" s="38">
        <f>SUM(J43:J45)</f>
        <v>0</v>
      </c>
      <c r="K46" s="38">
        <f>SUM(K43:K45)</f>
        <v>81.9</v>
      </c>
      <c r="L46" s="37">
        <f>(K46-F46)/F46</f>
        <v>-0.4187366926898509</v>
      </c>
      <c r="M46" s="38">
        <f>SUM(M43:M45)</f>
        <v>65.2</v>
      </c>
      <c r="N46" s="38">
        <f>SUM(N43:N45)</f>
        <v>0</v>
      </c>
      <c r="O46" s="38">
        <f>SUM(O43:O45)</f>
        <v>65.2</v>
      </c>
      <c r="P46" s="73">
        <f>(O46-K46)/K46</f>
        <v>-0.20390720390720393</v>
      </c>
      <c r="Q46" s="26"/>
      <c r="R46" s="36">
        <f>SUM(R43:R45)</f>
        <v>88.4</v>
      </c>
      <c r="S46" s="37">
        <f>(R46-F46)/F46</f>
        <v>-0.37260468417317244</v>
      </c>
      <c r="T46" s="37"/>
      <c r="U46" s="38">
        <f>SUM(U43:U45)</f>
        <v>66.7</v>
      </c>
      <c r="V46" s="39">
        <f>(U46-R46)/R46</f>
        <v>-0.24547511312217196</v>
      </c>
    </row>
    <row r="47" spans="1:22" ht="17.25" customHeight="1">
      <c r="A47" s="35"/>
      <c r="C47" s="22"/>
      <c r="D47" s="22"/>
      <c r="E47" s="22"/>
      <c r="F47" s="22"/>
      <c r="G47" s="18"/>
      <c r="I47" s="33"/>
      <c r="J47" s="34"/>
      <c r="K47" s="34"/>
      <c r="L47" s="18"/>
      <c r="M47" s="34"/>
      <c r="N47" s="34"/>
      <c r="O47" s="34"/>
      <c r="P47" s="70"/>
      <c r="Q47" s="56"/>
      <c r="R47" s="33"/>
      <c r="S47" s="18"/>
      <c r="T47" s="18"/>
      <c r="U47" s="34"/>
      <c r="V47" s="20"/>
    </row>
    <row r="48" spans="1:22" ht="18" thickBot="1">
      <c r="A48" s="17" t="s">
        <v>37</v>
      </c>
      <c r="C48" s="62">
        <f>C40+C46</f>
        <v>5646.300000000001</v>
      </c>
      <c r="D48" s="62">
        <f>D40+D46</f>
        <v>6084.499999999999</v>
      </c>
      <c r="E48" s="62">
        <f>E40+E46</f>
        <v>5933.999999999999</v>
      </c>
      <c r="F48" s="62">
        <f>F40+F46</f>
        <v>5633.8</v>
      </c>
      <c r="G48" s="81">
        <f>(F48-E48)/E48</f>
        <v>-0.0505898213683854</v>
      </c>
      <c r="H48" s="64"/>
      <c r="I48" s="65">
        <f>I40+I46</f>
        <v>5791.599999999999</v>
      </c>
      <c r="J48" s="62">
        <f>J40+J46</f>
        <v>15.4</v>
      </c>
      <c r="K48" s="62">
        <f>K40+K46</f>
        <v>5807</v>
      </c>
      <c r="L48" s="63">
        <f>(K48-F48)/F48</f>
        <v>0.030743015371507653</v>
      </c>
      <c r="M48" s="62">
        <f>M40+M46</f>
        <v>6031.300000000001</v>
      </c>
      <c r="N48" s="62">
        <f>N40+N46</f>
        <v>119.29999999999998</v>
      </c>
      <c r="O48" s="62">
        <f>O40+O46</f>
        <v>6150.599999999999</v>
      </c>
      <c r="P48" s="78">
        <f>(O48-K48)/K48</f>
        <v>0.059169967280867826</v>
      </c>
      <c r="Q48" s="58"/>
      <c r="R48" s="62">
        <f>R40+R46</f>
        <v>5855.5999999999985</v>
      </c>
      <c r="S48" s="63">
        <f>(R48-F48)/F48</f>
        <v>0.03936951968475955</v>
      </c>
      <c r="T48" s="63"/>
      <c r="U48" s="62">
        <f>U40+U46</f>
        <v>6188.9</v>
      </c>
      <c r="V48" s="66">
        <f>(U48-R48)/R48</f>
        <v>0.05691987157592752</v>
      </c>
    </row>
    <row r="49" spans="1:22" ht="16.5" thickBot="1" thickTop="1">
      <c r="A49" s="45" t="s">
        <v>30</v>
      </c>
      <c r="C49" s="22"/>
      <c r="D49" s="22"/>
      <c r="E49" s="22"/>
      <c r="F49" s="22"/>
      <c r="I49" s="33"/>
      <c r="J49" s="34"/>
      <c r="K49" s="34"/>
      <c r="L49" s="18"/>
      <c r="M49" s="34"/>
      <c r="N49" s="34"/>
      <c r="O49" s="34"/>
      <c r="P49" s="70"/>
      <c r="Q49" s="56"/>
      <c r="R49" s="33"/>
      <c r="S49" s="18"/>
      <c r="T49" s="18"/>
      <c r="U49" s="34"/>
      <c r="V49" s="20"/>
    </row>
    <row r="50" spans="2:22" ht="15.75" thickBot="1">
      <c r="B50" s="45" t="s">
        <v>31</v>
      </c>
      <c r="C50" s="34">
        <v>208.7</v>
      </c>
      <c r="D50" s="34">
        <v>220.7</v>
      </c>
      <c r="E50" s="34">
        <v>216.2</v>
      </c>
      <c r="F50" s="34">
        <v>207.1</v>
      </c>
      <c r="G50" s="23">
        <f>(F50-E50)/E50</f>
        <v>-0.04209065679925992</v>
      </c>
      <c r="H50" s="23"/>
      <c r="I50" s="46">
        <v>197.6</v>
      </c>
      <c r="J50" s="48"/>
      <c r="K50" s="83">
        <f>SUM(I50:J50)</f>
        <v>197.6</v>
      </c>
      <c r="L50" s="47">
        <f>(I50-F50)/F50</f>
        <v>-0.045871559633027525</v>
      </c>
      <c r="M50" s="48">
        <v>211.2</v>
      </c>
      <c r="N50" s="48"/>
      <c r="O50" s="83">
        <f>SUM(M50:N50)</f>
        <v>211.2</v>
      </c>
      <c r="P50" s="77">
        <f>(O50-K50)/K50</f>
        <v>0.06882591093117406</v>
      </c>
      <c r="Q50" s="57"/>
      <c r="R50" s="46">
        <v>197.6</v>
      </c>
      <c r="S50" s="47">
        <f>(R50-F50)/F50</f>
        <v>-0.045871559633027525</v>
      </c>
      <c r="T50" s="47"/>
      <c r="U50" s="48">
        <v>211.2</v>
      </c>
      <c r="V50" s="49">
        <f>(U50-R50)/R50</f>
        <v>0.06882591093117406</v>
      </c>
    </row>
    <row r="51" spans="2:22" ht="15">
      <c r="B51" s="45"/>
      <c r="C51" s="34"/>
      <c r="D51" s="34"/>
      <c r="E51" s="34"/>
      <c r="F51" s="34"/>
      <c r="G51" s="23"/>
      <c r="H51" s="23"/>
      <c r="I51" s="23"/>
      <c r="J51" s="23"/>
      <c r="K51" s="23"/>
      <c r="L51" s="23"/>
      <c r="M51" s="23"/>
      <c r="N51" s="23"/>
      <c r="O51" s="23"/>
      <c r="P51" s="71"/>
      <c r="Q51" s="23"/>
      <c r="R51" s="34"/>
      <c r="S51" s="23"/>
      <c r="T51" s="23"/>
      <c r="U51" s="34"/>
      <c r="V51" s="23"/>
    </row>
    <row r="52" spans="1:2" ht="15">
      <c r="A52" s="84" t="s">
        <v>58</v>
      </c>
      <c r="B52" s="67"/>
    </row>
    <row r="53" spans="18:22" ht="15.75">
      <c r="R53" s="22"/>
      <c r="S53" s="52"/>
      <c r="U53" s="22"/>
      <c r="V53" s="79" t="s">
        <v>43</v>
      </c>
    </row>
  </sheetData>
  <sheetProtection/>
  <mergeCells count="4">
    <mergeCell ref="A1:V1"/>
    <mergeCell ref="A2:V2"/>
    <mergeCell ref="A3:V3"/>
    <mergeCell ref="A4:V4"/>
  </mergeCells>
  <printOptions horizontalCentered="1"/>
  <pageMargins left="0.25" right="0.25" top="0.5" bottom="0.5" header="0.5" footer="0.5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Lunde</dc:creator>
  <cp:keywords/>
  <dc:description/>
  <cp:lastModifiedBy>Amy Shatz</cp:lastModifiedBy>
  <cp:lastPrinted>2011-03-25T21:33:36Z</cp:lastPrinted>
  <dcterms:created xsi:type="dcterms:W3CDTF">2003-12-08T19:23:46Z</dcterms:created>
  <dcterms:modified xsi:type="dcterms:W3CDTF">2011-06-03T16:48:31Z</dcterms:modified>
  <cp:category/>
  <cp:version/>
  <cp:contentType/>
  <cp:contentStatus/>
</cp:coreProperties>
</file>