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'Sheet1'!$A$1:$Q$52</definedName>
  </definedNames>
  <calcPr fullCalcOnLoad="1"/>
</workbook>
</file>

<file path=xl/sharedStrings.xml><?xml version="1.0" encoding="utf-8"?>
<sst xmlns="http://schemas.openxmlformats.org/spreadsheetml/2006/main" count="71" uniqueCount="56">
  <si>
    <t>REVENUE ESTIMATING CONFERENCE</t>
  </si>
  <si>
    <t>ESTIMATE OF GENERAL FUND RECEIPTS</t>
  </si>
  <si>
    <t>% Change</t>
  </si>
  <si>
    <t>ACTUAL</t>
  </si>
  <si>
    <t>ESTIMATE</t>
  </si>
  <si>
    <t>TAX RECEIPTS</t>
  </si>
  <si>
    <t>Personal Inc.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</si>
  <si>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</si>
  <si>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</si>
  <si>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</si>
  <si>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</si>
  <si>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</si>
  <si>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</si>
  <si>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</si>
  <si>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</si>
  <si>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</si>
  <si>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</si>
  <si>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</si>
  <si>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</si>
  <si>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</si>
  <si>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</si>
  <si>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</si>
  <si>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</si>
  <si>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</si>
  <si>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</si>
  <si>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Lottery</t>
  </si>
  <si>
    <t>Other Transfers</t>
  </si>
  <si>
    <t>Total Transfers</t>
  </si>
  <si>
    <t>Accruals (net)</t>
  </si>
  <si>
    <t>Refunds</t>
  </si>
  <si>
    <t>Estimated Gambling Revenues Transfered</t>
  </si>
  <si>
    <t>To Other Funds</t>
  </si>
  <si>
    <t>Sales/Use Tax</t>
  </si>
  <si>
    <t>FY 07</t>
  </si>
  <si>
    <t>FY 08</t>
  </si>
  <si>
    <t>FY 09</t>
  </si>
  <si>
    <t>Total Gross Receipts</t>
  </si>
  <si>
    <t>Total Accrual General Fune Receipts</t>
  </si>
  <si>
    <t>Net General Fund Revenues</t>
  </si>
  <si>
    <t>School Infrastructure Transfer</t>
  </si>
  <si>
    <t>FY 10</t>
  </si>
  <si>
    <t>FY 08 Act</t>
  </si>
  <si>
    <t>FY 10 Est vs.</t>
  </si>
  <si>
    <t>*</t>
  </si>
  <si>
    <t>Transfers estimated on an accrual basis starting FY2009, October 2009 Estimate</t>
  </si>
  <si>
    <t>($ in millions)</t>
  </si>
  <si>
    <t>FY 09 Act vs.</t>
  </si>
  <si>
    <t>10/09 REC</t>
  </si>
  <si>
    <t>FY 09 Act</t>
  </si>
  <si>
    <t>FY 11</t>
  </si>
  <si>
    <t>FY 11 Est vs.</t>
  </si>
  <si>
    <t>FY 10 Est</t>
  </si>
  <si>
    <t>12/09 REC</t>
  </si>
  <si>
    <t>Transfers*</t>
  </si>
  <si>
    <t>December 11, 2009</t>
  </si>
  <si>
    <t>Department of Management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</si>
</sst>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5" fontId="1" fillId="0" borderId="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zoomScale="75" zoomScaleNormal="75" workbookViewId="0" topLeftCell="A1">
      <selection activeCell="P55" sqref="P55"/>
    </sheetView>
  </sheetViews>
  <sheetFormatPr defaultColWidth="9.140625" defaultRowHeight="12.75"/>
  <cols>
    <col min="1" max="1" width="2.7109375" style="1" customWidth="1"/>
    <col min="2" max="2" width="38.00390625" style="1" customWidth="1"/>
    <col min="3" max="5" width="10.28125" style="1" customWidth="1"/>
    <col min="6" max="6" width="10.8515625" style="1" customWidth="1"/>
    <col min="7" max="7" width="1.1484375" style="18" customWidth="1"/>
    <col min="8" max="8" width="12.8515625" style="1" customWidth="1"/>
    <col min="9" max="9" width="10.7109375" style="1" customWidth="1"/>
    <col min="10" max="10" width="13.00390625" style="1" customWidth="1"/>
    <col min="11" max="11" width="10.7109375" style="1" customWidth="1"/>
    <col min="12" max="12" width="1.1484375" style="18" customWidth="1"/>
    <col min="13" max="14" width="12.7109375" style="1" customWidth="1"/>
    <col min="15" max="15" width="1.7109375" style="1" customWidth="1"/>
    <col min="16" max="16" width="12.7109375" style="1" customWidth="1"/>
    <col min="17" max="17" width="10.8515625" style="1" customWidth="1"/>
    <col min="18" max="16384" width="9.140625" style="1" customWidth="1"/>
  </cols>
  <sheetData>
    <row r="1" spans="1:17" ht="1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5" customHeight="1">
      <c r="A3" s="83" t="s">
        <v>54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5" customHeight="1">
      <c r="A4" s="84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ht="15.75" thickBot="1">
      <c r="A5" s="69"/>
    </row>
    <row r="6" spans="6:17" ht="15">
      <c r="F6" s="2" t="s">
        <v>2</v>
      </c>
      <c r="G6" s="2"/>
      <c r="H6" s="3" t="s">
        <v>47</v>
      </c>
      <c r="I6" s="4" t="s">
        <v>2</v>
      </c>
      <c r="J6" s="5" t="str">
        <f>H6</f>
        <v>10/09 REC</v>
      </c>
      <c r="K6" s="6" t="s">
        <v>2</v>
      </c>
      <c r="L6" s="53"/>
      <c r="M6" s="3" t="s">
        <v>52</v>
      </c>
      <c r="N6" s="4" t="s">
        <v>2</v>
      </c>
      <c r="O6" s="4"/>
      <c r="P6" s="5" t="str">
        <f>M6</f>
        <v>12/09 REC</v>
      </c>
      <c r="Q6" s="6" t="s">
        <v>2</v>
      </c>
    </row>
    <row r="7" spans="3:17" ht="15">
      <c r="C7" s="7" t="s">
        <v>33</v>
      </c>
      <c r="D7" s="7" t="s">
        <v>34</v>
      </c>
      <c r="E7" s="7" t="s">
        <v>35</v>
      </c>
      <c r="F7" s="8" t="s">
        <v>46</v>
      </c>
      <c r="G7" s="8"/>
      <c r="H7" s="9" t="s">
        <v>40</v>
      </c>
      <c r="I7" s="8" t="s">
        <v>42</v>
      </c>
      <c r="J7" s="10" t="s">
        <v>49</v>
      </c>
      <c r="K7" s="11" t="s">
        <v>50</v>
      </c>
      <c r="L7" s="54"/>
      <c r="M7" s="9" t="s">
        <v>40</v>
      </c>
      <c r="N7" s="8" t="s">
        <v>42</v>
      </c>
      <c r="O7" s="8"/>
      <c r="P7" s="10" t="s">
        <v>49</v>
      </c>
      <c r="Q7" s="11" t="s">
        <v>50</v>
      </c>
    </row>
    <row r="8" spans="3:17" ht="15">
      <c r="C8" s="12" t="s">
        <v>3</v>
      </c>
      <c r="D8" s="12" t="s">
        <v>3</v>
      </c>
      <c r="E8" s="12" t="s">
        <v>3</v>
      </c>
      <c r="F8" s="13" t="s">
        <v>41</v>
      </c>
      <c r="G8" s="13"/>
      <c r="H8" s="14" t="s">
        <v>4</v>
      </c>
      <c r="I8" s="13" t="s">
        <v>48</v>
      </c>
      <c r="J8" s="15" t="s">
        <v>4</v>
      </c>
      <c r="K8" s="16" t="s">
        <v>51</v>
      </c>
      <c r="L8" s="55"/>
      <c r="M8" s="14" t="s">
        <v>4</v>
      </c>
      <c r="N8" s="13" t="s">
        <v>48</v>
      </c>
      <c r="O8" s="13"/>
      <c r="P8" s="15" t="s">
        <v>4</v>
      </c>
      <c r="Q8" s="16" t="s">
        <v>51</v>
      </c>
    </row>
    <row r="9" spans="1:17" ht="17.25">
      <c r="A9" s="17" t="s">
        <v>5</v>
      </c>
      <c r="C9" s="18"/>
      <c r="D9" s="18"/>
      <c r="E9" s="18"/>
      <c r="F9" s="18"/>
      <c r="H9" s="19"/>
      <c r="I9" s="18"/>
      <c r="J9" s="18"/>
      <c r="K9" s="20"/>
      <c r="L9" s="56"/>
      <c r="M9" s="19"/>
      <c r="N9" s="18"/>
      <c r="O9" s="18"/>
      <c r="P9" s="18"/>
      <c r="Q9" s="20"/>
    </row>
    <row r="10" spans="2:17" ht="15">
      <c r="B10" s="21" t="s">
        <v>6</v>
      </c>
      <c r="C10" s="22">
        <v>3085.9</v>
      </c>
      <c r="D10" s="22">
        <v>3359.7</v>
      </c>
      <c r="E10" s="22">
        <v>3330.7</v>
      </c>
      <c r="F10" s="23">
        <f>(E10-D10)/D10</f>
        <v>-0.008631723070512248</v>
      </c>
      <c r="G10" s="23"/>
      <c r="H10" s="24">
        <v>3208</v>
      </c>
      <c r="I10" s="23">
        <f>(H10-E10)/E10</f>
        <v>-0.03683910289128406</v>
      </c>
      <c r="J10" s="25">
        <v>3188.3</v>
      </c>
      <c r="K10" s="70">
        <f>(J10-E10)/E10</f>
        <v>-0.04275377548263117</v>
      </c>
      <c r="L10" s="57"/>
      <c r="M10" s="24">
        <v>3210.6</v>
      </c>
      <c r="N10" s="23">
        <f aca="true" t="shared" si="0" ref="N10:N19">(M10-E10)/E10</f>
        <v>-0.036058486204101216</v>
      </c>
      <c r="O10" s="23"/>
      <c r="P10" s="25">
        <v>3225.6</v>
      </c>
      <c r="Q10" s="26">
        <f>(P10-M10)/M10</f>
        <v>0.004672023920762474</v>
      </c>
    </row>
    <row r="11" spans="1:17" ht="15">
      <c r="A11" s="18"/>
      <c r="B11" s="27" t="s">
        <v>32</v>
      </c>
      <c r="C11" s="28">
        <v>1910.1</v>
      </c>
      <c r="D11" s="28">
        <v>2000.2</v>
      </c>
      <c r="E11" s="28">
        <v>2327.4</v>
      </c>
      <c r="F11" s="29">
        <f aca="true" t="shared" si="1" ref="F11:F19">(E11-D11)/D11</f>
        <v>0.16358364163583644</v>
      </c>
      <c r="G11" s="23"/>
      <c r="H11" s="30">
        <v>2255.1</v>
      </c>
      <c r="I11" s="29">
        <f aca="true" t="shared" si="2" ref="I11:I21">(H11-E11)/E11</f>
        <v>-0.031064707398814204</v>
      </c>
      <c r="J11" s="31">
        <v>2279.3</v>
      </c>
      <c r="K11" s="73">
        <f aca="true" t="shared" si="3" ref="K11:K21">(J11-E11)/E11</f>
        <v>-0.020666838532267726</v>
      </c>
      <c r="L11" s="57"/>
      <c r="M11" s="30">
        <v>2205.2</v>
      </c>
      <c r="N11" s="29">
        <f t="shared" si="0"/>
        <v>-0.05250494113603174</v>
      </c>
      <c r="O11" s="29"/>
      <c r="P11" s="31">
        <v>2228.2</v>
      </c>
      <c r="Q11" s="32">
        <f aca="true" t="shared" si="4" ref="Q11:Q21">(P11-M11)/M11</f>
        <v>0.01042989298022855</v>
      </c>
    </row>
    <row r="12" spans="2:17" ht="15">
      <c r="B12" s="21" t="s">
        <v>7</v>
      </c>
      <c r="C12" s="22">
        <v>424.6</v>
      </c>
      <c r="D12" s="22">
        <v>483.8</v>
      </c>
      <c r="E12" s="22">
        <v>416.5</v>
      </c>
      <c r="F12" s="23">
        <f t="shared" si="1"/>
        <v>-0.13910706903679207</v>
      </c>
      <c r="G12" s="23"/>
      <c r="H12" s="24">
        <v>316.2</v>
      </c>
      <c r="I12" s="23">
        <f t="shared" si="2"/>
        <v>-0.24081632653061227</v>
      </c>
      <c r="J12" s="25">
        <v>281.4</v>
      </c>
      <c r="K12" s="70">
        <f t="shared" si="3"/>
        <v>-0.32436974789915973</v>
      </c>
      <c r="L12" s="57"/>
      <c r="M12" s="24">
        <v>341.2</v>
      </c>
      <c r="N12" s="23">
        <f t="shared" si="0"/>
        <v>-0.18079231692677072</v>
      </c>
      <c r="O12" s="23"/>
      <c r="P12" s="25">
        <v>341.1</v>
      </c>
      <c r="Q12" s="26">
        <f t="shared" si="4"/>
        <v>-0.0002930832356388215</v>
      </c>
    </row>
    <row r="13" spans="1:17" ht="15">
      <c r="A13" s="18"/>
      <c r="B13" s="60" t="s">
        <v>8</v>
      </c>
      <c r="C13" s="34">
        <v>76</v>
      </c>
      <c r="D13" s="34">
        <v>78.4</v>
      </c>
      <c r="E13" s="34">
        <v>75.4</v>
      </c>
      <c r="F13" s="23">
        <f t="shared" si="1"/>
        <v>-0.038265306122448974</v>
      </c>
      <c r="G13" s="23"/>
      <c r="H13" s="24">
        <v>67.9</v>
      </c>
      <c r="I13" s="23">
        <f t="shared" si="2"/>
        <v>-0.09946949602122016</v>
      </c>
      <c r="J13" s="25">
        <v>71.3</v>
      </c>
      <c r="K13" s="70">
        <f t="shared" si="3"/>
        <v>-0.0543766578249338</v>
      </c>
      <c r="L13" s="57"/>
      <c r="M13" s="24">
        <v>65</v>
      </c>
      <c r="N13" s="23">
        <f t="shared" si="0"/>
        <v>-0.13793103448275867</v>
      </c>
      <c r="O13" s="23"/>
      <c r="P13" s="25">
        <v>69.6</v>
      </c>
      <c r="Q13" s="26">
        <f t="shared" si="4"/>
        <v>0.07076923076923068</v>
      </c>
    </row>
    <row r="14" spans="2:17" ht="15">
      <c r="B14" s="27" t="s">
        <v>9</v>
      </c>
      <c r="C14" s="28">
        <v>105.2</v>
      </c>
      <c r="D14" s="28">
        <v>111.7</v>
      </c>
      <c r="E14" s="28">
        <v>90</v>
      </c>
      <c r="F14" s="29">
        <f t="shared" si="1"/>
        <v>-0.1942703670546106</v>
      </c>
      <c r="G14" s="23"/>
      <c r="H14" s="30">
        <v>88.6</v>
      </c>
      <c r="I14" s="29">
        <f t="shared" si="2"/>
        <v>-0.01555555555555562</v>
      </c>
      <c r="J14" s="31">
        <v>88.6</v>
      </c>
      <c r="K14" s="73">
        <f t="shared" si="3"/>
        <v>-0.01555555555555562</v>
      </c>
      <c r="L14" s="57"/>
      <c r="M14" s="30">
        <v>82</v>
      </c>
      <c r="N14" s="29">
        <f t="shared" si="0"/>
        <v>-0.08888888888888889</v>
      </c>
      <c r="O14" s="29"/>
      <c r="P14" s="31">
        <v>89.4</v>
      </c>
      <c r="Q14" s="32">
        <f t="shared" si="4"/>
        <v>0.09024390243902446</v>
      </c>
    </row>
    <row r="15" spans="2:17" ht="15">
      <c r="B15" s="21" t="s">
        <v>10</v>
      </c>
      <c r="C15" s="22">
        <v>122</v>
      </c>
      <c r="D15" s="22">
        <v>229.5</v>
      </c>
      <c r="E15" s="22">
        <v>215.8</v>
      </c>
      <c r="F15" s="23">
        <f t="shared" si="1"/>
        <v>-0.05969498910675376</v>
      </c>
      <c r="G15" s="23"/>
      <c r="H15" s="24">
        <v>213.6</v>
      </c>
      <c r="I15" s="23">
        <f t="shared" si="2"/>
        <v>-0.010194624652456056</v>
      </c>
      <c r="J15" s="25">
        <v>212.3</v>
      </c>
      <c r="K15" s="70">
        <f t="shared" si="3"/>
        <v>-0.016218721037998145</v>
      </c>
      <c r="L15" s="57"/>
      <c r="M15" s="24">
        <v>201.1</v>
      </c>
      <c r="N15" s="23">
        <f t="shared" si="0"/>
        <v>-0.06811862835959229</v>
      </c>
      <c r="O15" s="23"/>
      <c r="P15" s="25">
        <v>197</v>
      </c>
      <c r="Q15" s="26">
        <f t="shared" si="4"/>
        <v>-0.020387866732968645</v>
      </c>
    </row>
    <row r="16" spans="2:17" ht="15">
      <c r="B16" s="60" t="s">
        <v>11</v>
      </c>
      <c r="C16" s="34">
        <v>12.1</v>
      </c>
      <c r="D16" s="34">
        <v>21.2</v>
      </c>
      <c r="E16" s="34">
        <v>23</v>
      </c>
      <c r="F16" s="23">
        <f t="shared" si="1"/>
        <v>0.08490566037735853</v>
      </c>
      <c r="G16" s="23"/>
      <c r="H16" s="24">
        <v>23.7</v>
      </c>
      <c r="I16" s="23">
        <f t="shared" si="2"/>
        <v>0.030434782608695622</v>
      </c>
      <c r="J16" s="25">
        <v>23.4</v>
      </c>
      <c r="K16" s="70">
        <f t="shared" si="3"/>
        <v>0.017391304347826025</v>
      </c>
      <c r="L16" s="57"/>
      <c r="M16" s="24">
        <v>24.5</v>
      </c>
      <c r="N16" s="23">
        <f t="shared" si="0"/>
        <v>0.06521739130434782</v>
      </c>
      <c r="O16" s="23"/>
      <c r="P16" s="25">
        <v>24.5</v>
      </c>
      <c r="Q16" s="26">
        <f t="shared" si="4"/>
        <v>0</v>
      </c>
    </row>
    <row r="17" spans="2:17" ht="15">
      <c r="B17" s="27" t="s">
        <v>12</v>
      </c>
      <c r="C17" s="28">
        <v>14.3</v>
      </c>
      <c r="D17" s="28">
        <v>14.5</v>
      </c>
      <c r="E17" s="28">
        <v>14.7</v>
      </c>
      <c r="F17" s="29">
        <f t="shared" si="1"/>
        <v>0.013793103448275813</v>
      </c>
      <c r="G17" s="23"/>
      <c r="H17" s="30">
        <v>14.9</v>
      </c>
      <c r="I17" s="29">
        <f t="shared" si="2"/>
        <v>0.01360544217687082</v>
      </c>
      <c r="J17" s="31">
        <v>15</v>
      </c>
      <c r="K17" s="73">
        <f t="shared" si="3"/>
        <v>0.020408163265306173</v>
      </c>
      <c r="L17" s="57"/>
      <c r="M17" s="30">
        <v>14.4</v>
      </c>
      <c r="N17" s="29">
        <f t="shared" si="0"/>
        <v>-0.02040816326530605</v>
      </c>
      <c r="O17" s="29"/>
      <c r="P17" s="31">
        <v>14.4</v>
      </c>
      <c r="Q17" s="32">
        <f t="shared" si="4"/>
        <v>0</v>
      </c>
    </row>
    <row r="18" spans="2:17" ht="15">
      <c r="B18" s="21" t="s">
        <v>13</v>
      </c>
      <c r="C18" s="22">
        <v>33.3</v>
      </c>
      <c r="D18" s="22">
        <v>37.6</v>
      </c>
      <c r="E18" s="22">
        <v>33.7</v>
      </c>
      <c r="F18" s="23">
        <f t="shared" si="1"/>
        <v>-0.1037234042553191</v>
      </c>
      <c r="G18" s="23"/>
      <c r="H18" s="24">
        <v>34</v>
      </c>
      <c r="I18" s="23">
        <f t="shared" si="2"/>
        <v>0.008902077151335227</v>
      </c>
      <c r="J18" s="25">
        <v>36</v>
      </c>
      <c r="K18" s="70">
        <f t="shared" si="3"/>
        <v>0.0682492581602373</v>
      </c>
      <c r="L18" s="57"/>
      <c r="M18" s="24">
        <v>30.3</v>
      </c>
      <c r="N18" s="23">
        <f t="shared" si="0"/>
        <v>-0.10089020771513359</v>
      </c>
      <c r="O18" s="23"/>
      <c r="P18" s="25">
        <v>33</v>
      </c>
      <c r="Q18" s="26">
        <f t="shared" si="4"/>
        <v>0.08910891089108908</v>
      </c>
    </row>
    <row r="19" spans="2:17" ht="15">
      <c r="B19" s="21" t="s">
        <v>14</v>
      </c>
      <c r="C19" s="22">
        <v>1</v>
      </c>
      <c r="D19" s="22">
        <v>1</v>
      </c>
      <c r="E19" s="22">
        <v>2.4</v>
      </c>
      <c r="F19" s="23">
        <f t="shared" si="1"/>
        <v>1.4</v>
      </c>
      <c r="G19" s="23"/>
      <c r="H19" s="24">
        <v>1</v>
      </c>
      <c r="I19" s="23">
        <f t="shared" si="2"/>
        <v>-0.5833333333333334</v>
      </c>
      <c r="J19" s="25">
        <v>1</v>
      </c>
      <c r="K19" s="70">
        <f t="shared" si="3"/>
        <v>-0.5833333333333334</v>
      </c>
      <c r="L19" s="57"/>
      <c r="M19" s="24">
        <v>1.3</v>
      </c>
      <c r="N19" s="23">
        <f t="shared" si="0"/>
        <v>-0.4583333333333333</v>
      </c>
      <c r="O19" s="23"/>
      <c r="P19" s="25">
        <v>1.4</v>
      </c>
      <c r="Q19" s="26">
        <f t="shared" si="4"/>
        <v>0.07692307692307682</v>
      </c>
    </row>
    <row r="20" spans="3:17" ht="9.75" customHeight="1">
      <c r="C20" s="22"/>
      <c r="D20" s="22"/>
      <c r="E20" s="22"/>
      <c r="F20" s="18"/>
      <c r="H20" s="33"/>
      <c r="I20" s="18"/>
      <c r="J20" s="34"/>
      <c r="K20" s="71"/>
      <c r="L20" s="56"/>
      <c r="M20" s="33"/>
      <c r="N20" s="18"/>
      <c r="O20" s="18"/>
      <c r="P20" s="34"/>
      <c r="Q20" s="20"/>
    </row>
    <row r="21" spans="1:17" ht="15.75">
      <c r="A21" s="35" t="s">
        <v>15</v>
      </c>
      <c r="B21" s="21"/>
      <c r="C21" s="38">
        <f>SUM(C10:C20)</f>
        <v>5784.500000000001</v>
      </c>
      <c r="D21" s="38">
        <f>SUM(D10:D20)</f>
        <v>6337.599999999999</v>
      </c>
      <c r="E21" s="38">
        <f>SUM(E10:E20)</f>
        <v>6529.599999999999</v>
      </c>
      <c r="F21" s="37">
        <f>(E21-D21)/D21</f>
        <v>0.030295379954556934</v>
      </c>
      <c r="G21" s="26"/>
      <c r="H21" s="36">
        <f>H10+H11+SUM(H12:H19)</f>
        <v>6223</v>
      </c>
      <c r="I21" s="37">
        <f t="shared" si="2"/>
        <v>-0.04695540308747848</v>
      </c>
      <c r="J21" s="38">
        <f>J10+J11+SUM(J12:J19)</f>
        <v>6196.6</v>
      </c>
      <c r="K21" s="74">
        <f t="shared" si="3"/>
        <v>-0.05099852977211454</v>
      </c>
      <c r="L21" s="57"/>
      <c r="M21" s="36">
        <f>M10+M11+SUM(M12:M19)</f>
        <v>6175.599999999999</v>
      </c>
      <c r="N21" s="37">
        <f>(M21-E21)/E21</f>
        <v>-0.054214653271257046</v>
      </c>
      <c r="O21" s="37"/>
      <c r="P21" s="38">
        <f>P10+P11+SUM(P12:P19)</f>
        <v>6224.199999999999</v>
      </c>
      <c r="Q21" s="39">
        <f t="shared" si="4"/>
        <v>0.007869680678800353</v>
      </c>
    </row>
    <row r="22" spans="2:17" ht="9.75" customHeight="1">
      <c r="B22" s="21"/>
      <c r="C22" s="22"/>
      <c r="D22" s="22"/>
      <c r="E22" s="22"/>
      <c r="F22" s="23"/>
      <c r="G22" s="23"/>
      <c r="H22" s="33"/>
      <c r="I22" s="23"/>
      <c r="J22" s="34"/>
      <c r="K22" s="70"/>
      <c r="L22" s="57"/>
      <c r="M22" s="33"/>
      <c r="N22" s="23"/>
      <c r="O22" s="23"/>
      <c r="P22" s="34"/>
      <c r="Q22" s="26"/>
    </row>
    <row r="23" spans="1:17" ht="17.25">
      <c r="A23" s="17" t="s">
        <v>16</v>
      </c>
      <c r="C23" s="22"/>
      <c r="D23" s="22"/>
      <c r="E23" s="22"/>
      <c r="F23" s="18"/>
      <c r="H23" s="33"/>
      <c r="I23" s="18"/>
      <c r="J23" s="34"/>
      <c r="K23" s="71"/>
      <c r="L23" s="56"/>
      <c r="M23" s="33"/>
      <c r="N23" s="18"/>
      <c r="O23" s="18"/>
      <c r="P23" s="34"/>
      <c r="Q23" s="20"/>
    </row>
    <row r="24" spans="2:17" ht="15">
      <c r="B24" s="21" t="s">
        <v>17</v>
      </c>
      <c r="C24" s="22">
        <v>12.9</v>
      </c>
      <c r="D24" s="22">
        <v>14.9</v>
      </c>
      <c r="E24" s="22">
        <v>15.5</v>
      </c>
      <c r="F24" s="23">
        <f aca="true" t="shared" si="5" ref="F24:F30">(E24-D24)/D24</f>
        <v>0.0402684563758389</v>
      </c>
      <c r="G24" s="23"/>
      <c r="H24" s="24">
        <v>14.7</v>
      </c>
      <c r="I24" s="23">
        <f aca="true" t="shared" si="6" ref="I24:I30">(H24-E24)/E24</f>
        <v>-0.0516129032258065</v>
      </c>
      <c r="J24" s="25">
        <v>14.7</v>
      </c>
      <c r="K24" s="70">
        <f aca="true" t="shared" si="7" ref="K24:K30">(J24-E24)/E24</f>
        <v>-0.0516129032258065</v>
      </c>
      <c r="L24" s="57"/>
      <c r="M24" s="24">
        <v>14.7</v>
      </c>
      <c r="N24" s="23">
        <f aca="true" t="shared" si="8" ref="N24:N30">(M24-E24)/E24</f>
        <v>-0.0516129032258065</v>
      </c>
      <c r="O24" s="23"/>
      <c r="P24" s="25">
        <v>14.7</v>
      </c>
      <c r="Q24" s="26">
        <f aca="true" t="shared" si="9" ref="Q24:Q30">(P24-M24)/M24</f>
        <v>0</v>
      </c>
    </row>
    <row r="25" spans="2:17" ht="15">
      <c r="B25" s="27" t="s">
        <v>18</v>
      </c>
      <c r="C25" s="28">
        <v>64.8</v>
      </c>
      <c r="D25" s="28">
        <v>72.4</v>
      </c>
      <c r="E25" s="28">
        <v>85.5</v>
      </c>
      <c r="F25" s="29">
        <f t="shared" si="5"/>
        <v>0.18093922651933692</v>
      </c>
      <c r="G25" s="23"/>
      <c r="H25" s="50">
        <v>83.2</v>
      </c>
      <c r="I25" s="29">
        <f t="shared" si="6"/>
        <v>-0.026900584795321605</v>
      </c>
      <c r="J25" s="28">
        <v>88.1</v>
      </c>
      <c r="K25" s="73">
        <f t="shared" si="7"/>
        <v>0.030409356725146133</v>
      </c>
      <c r="L25" s="57"/>
      <c r="M25" s="50">
        <v>81</v>
      </c>
      <c r="N25" s="29">
        <f t="shared" si="8"/>
        <v>-0.05263157894736842</v>
      </c>
      <c r="O25" s="51"/>
      <c r="P25" s="28">
        <v>82.6</v>
      </c>
      <c r="Q25" s="32">
        <f t="shared" si="9"/>
        <v>0.019753086419753017</v>
      </c>
    </row>
    <row r="26" spans="2:17" ht="15">
      <c r="B26" s="21" t="s">
        <v>19</v>
      </c>
      <c r="C26" s="22">
        <v>28.7</v>
      </c>
      <c r="D26" s="22">
        <v>25.3</v>
      </c>
      <c r="E26" s="22">
        <v>14.6</v>
      </c>
      <c r="F26" s="23">
        <f t="shared" si="5"/>
        <v>-0.4229249011857708</v>
      </c>
      <c r="G26" s="23"/>
      <c r="H26" s="24">
        <v>5</v>
      </c>
      <c r="I26" s="23">
        <f t="shared" si="6"/>
        <v>-0.6575342465753424</v>
      </c>
      <c r="J26" s="25">
        <v>5</v>
      </c>
      <c r="K26" s="70">
        <f t="shared" si="7"/>
        <v>-0.6575342465753424</v>
      </c>
      <c r="L26" s="57"/>
      <c r="M26" s="24">
        <v>5</v>
      </c>
      <c r="N26" s="23">
        <f t="shared" si="8"/>
        <v>-0.6575342465753424</v>
      </c>
      <c r="O26" s="23"/>
      <c r="P26" s="25">
        <v>5</v>
      </c>
      <c r="Q26" s="26">
        <f t="shared" si="9"/>
        <v>0</v>
      </c>
    </row>
    <row r="27" spans="2:17" ht="15">
      <c r="B27" s="21" t="s">
        <v>20</v>
      </c>
      <c r="C27" s="22">
        <v>84.7</v>
      </c>
      <c r="D27" s="22">
        <v>82.1</v>
      </c>
      <c r="E27" s="22">
        <v>77.7</v>
      </c>
      <c r="F27" s="23">
        <f t="shared" si="5"/>
        <v>-0.053593179049938995</v>
      </c>
      <c r="G27" s="23"/>
      <c r="H27" s="24">
        <v>50.6</v>
      </c>
      <c r="I27" s="23">
        <f t="shared" si="6"/>
        <v>-0.3487773487773488</v>
      </c>
      <c r="J27" s="25">
        <v>49.1</v>
      </c>
      <c r="K27" s="70">
        <f t="shared" si="7"/>
        <v>-0.3680823680823681</v>
      </c>
      <c r="L27" s="57"/>
      <c r="M27" s="24">
        <v>50.5</v>
      </c>
      <c r="N27" s="23">
        <f t="shared" si="8"/>
        <v>-0.3500643500643501</v>
      </c>
      <c r="O27" s="23"/>
      <c r="P27" s="25">
        <v>49</v>
      </c>
      <c r="Q27" s="26">
        <f t="shared" si="9"/>
        <v>-0.0297029702970297</v>
      </c>
    </row>
    <row r="28" spans="2:17" ht="15">
      <c r="B28" s="27" t="s">
        <v>21</v>
      </c>
      <c r="C28" s="28">
        <v>66.9</v>
      </c>
      <c r="D28" s="28">
        <v>90</v>
      </c>
      <c r="E28" s="28">
        <v>98.8</v>
      </c>
      <c r="F28" s="29">
        <f t="shared" si="5"/>
        <v>0.09777777777777774</v>
      </c>
      <c r="G28" s="23"/>
      <c r="H28" s="30">
        <v>114</v>
      </c>
      <c r="I28" s="29">
        <f t="shared" si="6"/>
        <v>0.15384615384615388</v>
      </c>
      <c r="J28" s="31">
        <v>114</v>
      </c>
      <c r="K28" s="73">
        <f t="shared" si="7"/>
        <v>0.15384615384615388</v>
      </c>
      <c r="L28" s="57"/>
      <c r="M28" s="30">
        <v>114</v>
      </c>
      <c r="N28" s="29">
        <f t="shared" si="8"/>
        <v>0.15384615384615388</v>
      </c>
      <c r="O28" s="29"/>
      <c r="P28" s="31">
        <v>114</v>
      </c>
      <c r="Q28" s="32">
        <f t="shared" si="9"/>
        <v>0</v>
      </c>
    </row>
    <row r="29" spans="2:17" ht="15">
      <c r="B29" s="21" t="s">
        <v>22</v>
      </c>
      <c r="C29" s="22">
        <v>35.7</v>
      </c>
      <c r="D29" s="22">
        <v>36.1</v>
      </c>
      <c r="E29" s="22">
        <v>39.8</v>
      </c>
      <c r="F29" s="23">
        <f t="shared" si="5"/>
        <v>0.10249307479224365</v>
      </c>
      <c r="G29" s="23"/>
      <c r="H29" s="24">
        <v>36.9</v>
      </c>
      <c r="I29" s="23">
        <f t="shared" si="6"/>
        <v>-0.07286432160804017</v>
      </c>
      <c r="J29" s="25">
        <v>35.1</v>
      </c>
      <c r="K29" s="70">
        <f t="shared" si="7"/>
        <v>-0.11809045226130643</v>
      </c>
      <c r="L29" s="57"/>
      <c r="M29" s="24">
        <v>36.3</v>
      </c>
      <c r="N29" s="23">
        <f t="shared" si="8"/>
        <v>-0.08793969849246232</v>
      </c>
      <c r="O29" s="23"/>
      <c r="P29" s="25">
        <v>34.5</v>
      </c>
      <c r="Q29" s="26">
        <f t="shared" si="9"/>
        <v>-0.04958677685950406</v>
      </c>
    </row>
    <row r="30" spans="2:17" ht="15">
      <c r="B30" s="21" t="s">
        <v>23</v>
      </c>
      <c r="C30" s="22">
        <v>60</v>
      </c>
      <c r="D30" s="22">
        <v>60</v>
      </c>
      <c r="E30" s="22">
        <v>60</v>
      </c>
      <c r="F30" s="23">
        <f t="shared" si="5"/>
        <v>0</v>
      </c>
      <c r="G30" s="23"/>
      <c r="H30" s="24">
        <v>66</v>
      </c>
      <c r="I30" s="23">
        <f t="shared" si="6"/>
        <v>0.1</v>
      </c>
      <c r="J30" s="25">
        <v>66</v>
      </c>
      <c r="K30" s="70">
        <f t="shared" si="7"/>
        <v>0.1</v>
      </c>
      <c r="L30" s="57"/>
      <c r="M30" s="24">
        <v>66</v>
      </c>
      <c r="N30" s="23">
        <f t="shared" si="8"/>
        <v>0.1</v>
      </c>
      <c r="O30" s="23"/>
      <c r="P30" s="25">
        <v>66</v>
      </c>
      <c r="Q30" s="26">
        <f t="shared" si="9"/>
        <v>0</v>
      </c>
    </row>
    <row r="31" spans="3:17" ht="9.75" customHeight="1">
      <c r="C31" s="22"/>
      <c r="D31" s="22"/>
      <c r="E31" s="22"/>
      <c r="F31" s="18"/>
      <c r="H31" s="33"/>
      <c r="I31" s="18"/>
      <c r="J31" s="34"/>
      <c r="K31" s="71"/>
      <c r="L31" s="56"/>
      <c r="M31" s="33"/>
      <c r="N31" s="18"/>
      <c r="O31" s="18"/>
      <c r="P31" s="34"/>
      <c r="Q31" s="20"/>
    </row>
    <row r="32" spans="1:17" ht="15.75">
      <c r="A32" s="35" t="s">
        <v>24</v>
      </c>
      <c r="B32" s="21"/>
      <c r="C32" s="38">
        <f>SUM(C24:C31)</f>
        <v>353.7</v>
      </c>
      <c r="D32" s="38">
        <f>SUM(D24:D31)</f>
        <v>380.8</v>
      </c>
      <c r="E32" s="38">
        <f>SUM(E24:E31)</f>
        <v>391.90000000000003</v>
      </c>
      <c r="F32" s="37">
        <f>(E32-D32)/D32</f>
        <v>0.029149159663865606</v>
      </c>
      <c r="G32" s="26"/>
      <c r="H32" s="36">
        <f>SUM(H24:H31)</f>
        <v>370.4</v>
      </c>
      <c r="I32" s="37">
        <f>(H32-E32)/E32</f>
        <v>-0.05486093391171231</v>
      </c>
      <c r="J32" s="38">
        <f>SUM(J24:J31)</f>
        <v>372</v>
      </c>
      <c r="K32" s="74">
        <f>(J32-E32)/E32</f>
        <v>-0.050778259760142976</v>
      </c>
      <c r="L32" s="57"/>
      <c r="M32" s="36">
        <f>SUM(M24:M31)</f>
        <v>367.5</v>
      </c>
      <c r="N32" s="37">
        <f>(M32-E32)/E32</f>
        <v>-0.06226078081143157</v>
      </c>
      <c r="O32" s="37"/>
      <c r="P32" s="38">
        <f>SUM(P24:P31)</f>
        <v>365.8</v>
      </c>
      <c r="Q32" s="39">
        <f>(P32-M32)/M32</f>
        <v>-0.0046258503401360234</v>
      </c>
    </row>
    <row r="33" spans="3:17" ht="9.75" customHeight="1">
      <c r="C33" s="34"/>
      <c r="D33" s="34"/>
      <c r="E33" s="34"/>
      <c r="F33" s="18"/>
      <c r="H33" s="33"/>
      <c r="I33" s="18"/>
      <c r="J33" s="34"/>
      <c r="K33" s="71"/>
      <c r="L33" s="56"/>
      <c r="M33" s="33"/>
      <c r="N33" s="18"/>
      <c r="O33" s="18"/>
      <c r="P33" s="34"/>
      <c r="Q33" s="20"/>
    </row>
    <row r="34" spans="1:17" ht="17.25">
      <c r="A34" s="40" t="s">
        <v>36</v>
      </c>
      <c r="B34" s="21"/>
      <c r="C34" s="43">
        <f>C21+C32</f>
        <v>6138.200000000001</v>
      </c>
      <c r="D34" s="43">
        <f>D21+D32</f>
        <v>6718.4</v>
      </c>
      <c r="E34" s="43">
        <f>E21+E32</f>
        <v>6921.499999999999</v>
      </c>
      <c r="F34" s="42">
        <f>(E34-D34)/D34</f>
        <v>0.030230412002857743</v>
      </c>
      <c r="G34" s="61"/>
      <c r="H34" s="41">
        <f>H21+H32</f>
        <v>6593.4</v>
      </c>
      <c r="I34" s="42">
        <f>(H34-E34)/E34</f>
        <v>-0.047403019576681284</v>
      </c>
      <c r="J34" s="43">
        <f>J21+J32</f>
        <v>6568.6</v>
      </c>
      <c r="K34" s="75">
        <f>(J34-E34)/E34</f>
        <v>-0.050986057935418445</v>
      </c>
      <c r="L34" s="58"/>
      <c r="M34" s="41">
        <f>M21+M32</f>
        <v>6543.099999999999</v>
      </c>
      <c r="N34" s="42">
        <f>(M34-E34)/E34</f>
        <v>-0.05467023044137827</v>
      </c>
      <c r="O34" s="42"/>
      <c r="P34" s="43">
        <f>P21+P32</f>
        <v>6589.999999999999</v>
      </c>
      <c r="Q34" s="44">
        <f>(P34-M34)/M34</f>
        <v>0.007167856214943932</v>
      </c>
    </row>
    <row r="35" spans="3:17" ht="15" customHeight="1">
      <c r="C35" s="22"/>
      <c r="D35" s="22"/>
      <c r="E35" s="22"/>
      <c r="F35" s="18"/>
      <c r="H35" s="33"/>
      <c r="I35" s="18"/>
      <c r="J35" s="34"/>
      <c r="K35" s="71"/>
      <c r="L35" s="56"/>
      <c r="M35" s="33"/>
      <c r="N35" s="18"/>
      <c r="O35" s="18"/>
      <c r="P35" s="34"/>
      <c r="Q35" s="20"/>
    </row>
    <row r="36" spans="2:17" ht="15" customHeight="1">
      <c r="B36" s="59" t="s">
        <v>28</v>
      </c>
      <c r="C36" s="22">
        <v>37.4</v>
      </c>
      <c r="D36" s="22">
        <v>-24</v>
      </c>
      <c r="E36" s="22">
        <v>16.9</v>
      </c>
      <c r="F36" s="23">
        <f>(E36-D36)/D36</f>
        <v>-1.7041666666666666</v>
      </c>
      <c r="G36" s="23"/>
      <c r="H36" s="33">
        <v>-26.4</v>
      </c>
      <c r="I36" s="23">
        <f>(H36-E36)/E36</f>
        <v>-2.562130177514793</v>
      </c>
      <c r="J36" s="34">
        <v>-3</v>
      </c>
      <c r="K36" s="70">
        <f>(J36-E36)/E36</f>
        <v>-1.1775147928994083</v>
      </c>
      <c r="L36" s="57"/>
      <c r="M36" s="33">
        <v>-13.9</v>
      </c>
      <c r="N36" s="23">
        <f>(M36-E36)/E36</f>
        <v>-1.8224852071005917</v>
      </c>
      <c r="O36" s="23"/>
      <c r="P36" s="34">
        <v>18.2</v>
      </c>
      <c r="Q36" s="26">
        <v>1</v>
      </c>
    </row>
    <row r="37" spans="2:17" ht="15" customHeight="1">
      <c r="B37" s="1" t="s">
        <v>29</v>
      </c>
      <c r="C37" s="22">
        <v>-597.9</v>
      </c>
      <c r="D37" s="22">
        <v>-674.8</v>
      </c>
      <c r="E37" s="22">
        <v>-803.9</v>
      </c>
      <c r="F37" s="23">
        <f>(E37-D37)/D37</f>
        <v>0.1913159454653231</v>
      </c>
      <c r="G37" s="23"/>
      <c r="H37" s="24">
        <v>-891.3</v>
      </c>
      <c r="I37" s="23">
        <f>(H37-E37)/E37</f>
        <v>0.10871999004851347</v>
      </c>
      <c r="J37" s="25">
        <v>-830</v>
      </c>
      <c r="K37" s="70">
        <f>(J37-E37)/E37</f>
        <v>0.03246672471700463</v>
      </c>
      <c r="L37" s="57"/>
      <c r="M37" s="24">
        <v>-901</v>
      </c>
      <c r="N37" s="23">
        <f>(M37-E37)/E37</f>
        <v>0.12078616743376044</v>
      </c>
      <c r="O37" s="23"/>
      <c r="P37" s="25">
        <v>-898</v>
      </c>
      <c r="Q37" s="26">
        <f>(P37-M37)/M37</f>
        <v>-0.003329633740288568</v>
      </c>
    </row>
    <row r="38" spans="2:17" ht="15" customHeight="1">
      <c r="B38" s="1" t="s">
        <v>39</v>
      </c>
      <c r="C38" s="22"/>
      <c r="D38" s="22"/>
      <c r="E38" s="22">
        <v>-385.5</v>
      </c>
      <c r="F38" s="23"/>
      <c r="G38" s="23"/>
      <c r="H38" s="24">
        <v>-379</v>
      </c>
      <c r="I38" s="23"/>
      <c r="J38" s="25">
        <v>-383.5</v>
      </c>
      <c r="K38" s="70">
        <f>(J38-E38)/E38</f>
        <v>-0.005188067444876783</v>
      </c>
      <c r="L38" s="57"/>
      <c r="M38" s="24">
        <v>-369.3</v>
      </c>
      <c r="N38" s="23">
        <f>(M38-E38)/E38</f>
        <v>-0.042023346303501914</v>
      </c>
      <c r="O38" s="23"/>
      <c r="P38" s="25">
        <v>-374.2</v>
      </c>
      <c r="Q38" s="26">
        <f>(P38-M38)/M38</f>
        <v>0.013268345518548543</v>
      </c>
    </row>
    <row r="39" spans="3:17" ht="9.75" customHeight="1">
      <c r="C39" s="22"/>
      <c r="D39" s="22"/>
      <c r="E39" s="22"/>
      <c r="F39" s="18"/>
      <c r="H39" s="33"/>
      <c r="I39" s="18"/>
      <c r="J39" s="34"/>
      <c r="K39" s="71"/>
      <c r="L39" s="56"/>
      <c r="M39" s="33"/>
      <c r="N39" s="18"/>
      <c r="O39" s="18"/>
      <c r="P39" s="34"/>
      <c r="Q39" s="20"/>
    </row>
    <row r="40" spans="1:17" ht="15" customHeight="1">
      <c r="A40" s="35" t="s">
        <v>37</v>
      </c>
      <c r="B40" s="35"/>
      <c r="C40" s="43">
        <f>SUM(C34:C39)</f>
        <v>5577.700000000001</v>
      </c>
      <c r="D40" s="43">
        <f>SUM(D34:D39)</f>
        <v>6019.599999999999</v>
      </c>
      <c r="E40" s="43">
        <f>SUM(E34:E39)</f>
        <v>5748.999999999999</v>
      </c>
      <c r="F40" s="42">
        <f>(E40-D40)/D40</f>
        <v>-0.04495315303342421</v>
      </c>
      <c r="H40" s="36">
        <f>SUM(H34:H39)</f>
        <v>5296.7</v>
      </c>
      <c r="I40" s="37">
        <f>(H40-E40)/E40</f>
        <v>-0.07867455209601658</v>
      </c>
      <c r="J40" s="43">
        <f>SUM(J34:J39)</f>
        <v>5352.1</v>
      </c>
      <c r="K40" s="75">
        <f>(J40-E40)/E40</f>
        <v>-0.06903809358149222</v>
      </c>
      <c r="L40" s="76"/>
      <c r="M40" s="43">
        <f>SUM(M34:M39)</f>
        <v>5258.9</v>
      </c>
      <c r="N40" s="42">
        <f>(M40-E40)/E40</f>
        <v>-0.08524960862758732</v>
      </c>
      <c r="O40" s="77"/>
      <c r="P40" s="43">
        <f>SUM(P34:P39)</f>
        <v>5335.999999999999</v>
      </c>
      <c r="Q40" s="44">
        <f>(P40-M40)/M40</f>
        <v>0.014660860636254627</v>
      </c>
    </row>
    <row r="41" spans="3:17" ht="9.75" customHeight="1">
      <c r="C41" s="22"/>
      <c r="D41" s="22"/>
      <c r="E41" s="22"/>
      <c r="F41" s="18"/>
      <c r="H41" s="33"/>
      <c r="I41" s="18"/>
      <c r="J41" s="34"/>
      <c r="K41" s="71"/>
      <c r="L41" s="56"/>
      <c r="M41" s="33"/>
      <c r="N41" s="18"/>
      <c r="O41" s="18"/>
      <c r="P41" s="34"/>
      <c r="Q41" s="20"/>
    </row>
    <row r="42" spans="1:17" ht="15" customHeight="1">
      <c r="A42" s="35" t="s">
        <v>53</v>
      </c>
      <c r="C42" s="22"/>
      <c r="D42" s="22"/>
      <c r="E42" s="22"/>
      <c r="F42" s="18"/>
      <c r="H42" s="33"/>
      <c r="I42" s="18"/>
      <c r="J42" s="34"/>
      <c r="K42" s="71"/>
      <c r="L42" s="56"/>
      <c r="M42" s="33"/>
      <c r="N42" s="18"/>
      <c r="O42" s="18"/>
      <c r="P42" s="34"/>
      <c r="Q42" s="20"/>
    </row>
    <row r="43" spans="2:17" ht="15">
      <c r="B43" s="1" t="s">
        <v>25</v>
      </c>
      <c r="C43" s="22">
        <v>59.3</v>
      </c>
      <c r="D43" s="22">
        <v>55.3</v>
      </c>
      <c r="E43" s="22">
        <v>56.5</v>
      </c>
      <c r="F43" s="23">
        <f>(E43-D43)/D43</f>
        <v>0.02169981916817365</v>
      </c>
      <c r="G43" s="23"/>
      <c r="H43" s="33">
        <v>57</v>
      </c>
      <c r="I43" s="23">
        <f>(H43-E43)/E43</f>
        <v>0.008849557522123894</v>
      </c>
      <c r="J43" s="34">
        <v>59</v>
      </c>
      <c r="K43" s="70">
        <f>(J43-E43)/E43</f>
        <v>0.04424778761061947</v>
      </c>
      <c r="L43" s="57"/>
      <c r="M43" s="33">
        <v>58</v>
      </c>
      <c r="N43" s="23">
        <f>(M43-E43)/E43</f>
        <v>0.02654867256637168</v>
      </c>
      <c r="O43" s="23"/>
      <c r="P43" s="34">
        <v>62</v>
      </c>
      <c r="Q43" s="26">
        <f>(P43-M43)/M43</f>
        <v>0.06896551724137931</v>
      </c>
    </row>
    <row r="44" spans="2:17" ht="15">
      <c r="B44" s="1" t="s">
        <v>26</v>
      </c>
      <c r="C44" s="22">
        <v>9.3</v>
      </c>
      <c r="D44" s="22">
        <v>9.6</v>
      </c>
      <c r="E44" s="22">
        <v>128.5</v>
      </c>
      <c r="F44" s="23">
        <f>(E44-D44)/D44</f>
        <v>12.385416666666668</v>
      </c>
      <c r="G44" s="23"/>
      <c r="H44" s="33">
        <v>84.3</v>
      </c>
      <c r="I44" s="23">
        <f>(H44-E44)/E44</f>
        <v>-0.34396887159533074</v>
      </c>
      <c r="J44" s="34">
        <v>5.2</v>
      </c>
      <c r="K44" s="70">
        <f>(J44-E44)/E44</f>
        <v>-0.9595330739299611</v>
      </c>
      <c r="L44" s="57"/>
      <c r="M44" s="33">
        <v>84.3</v>
      </c>
      <c r="N44" s="23">
        <f>(M44-E44)/E44</f>
        <v>-0.34396887159533074</v>
      </c>
      <c r="O44" s="23"/>
      <c r="P44" s="34">
        <v>5.2</v>
      </c>
      <c r="Q44" s="26">
        <f>(P44-M44)/M44</f>
        <v>-0.9383155397390273</v>
      </c>
    </row>
    <row r="45" spans="3:17" ht="9" customHeight="1">
      <c r="C45" s="22"/>
      <c r="D45" s="22"/>
      <c r="E45" s="22"/>
      <c r="F45" s="18"/>
      <c r="H45" s="33"/>
      <c r="I45" s="18"/>
      <c r="J45" s="34"/>
      <c r="K45" s="71"/>
      <c r="L45" s="56"/>
      <c r="M45" s="33"/>
      <c r="N45" s="18"/>
      <c r="O45" s="18"/>
      <c r="P45" s="34"/>
      <c r="Q45" s="20"/>
    </row>
    <row r="46" spans="1:17" ht="15.75">
      <c r="A46" s="35" t="s">
        <v>27</v>
      </c>
      <c r="C46" s="38">
        <f>SUM(C43:C45)</f>
        <v>68.6</v>
      </c>
      <c r="D46" s="38">
        <f>SUM(D43:D45)</f>
        <v>64.89999999999999</v>
      </c>
      <c r="E46" s="38">
        <f>SUM(E43:E45)</f>
        <v>185</v>
      </c>
      <c r="F46" s="37">
        <f>(E46-D46)/D46</f>
        <v>1.8505392912172578</v>
      </c>
      <c r="G46" s="23"/>
      <c r="H46" s="36">
        <f>SUM(H43:H45)</f>
        <v>141.3</v>
      </c>
      <c r="I46" s="37">
        <f>(H46-E46)/E46</f>
        <v>-0.23621621621621616</v>
      </c>
      <c r="J46" s="38">
        <f>SUM(J43:J45)</f>
        <v>64.2</v>
      </c>
      <c r="K46" s="74">
        <f>(J46-E46)/E46</f>
        <v>-0.652972972972973</v>
      </c>
      <c r="L46" s="26"/>
      <c r="M46" s="36">
        <f>SUM(M43:M45)</f>
        <v>142.3</v>
      </c>
      <c r="N46" s="37">
        <f>(M46-E46)/E46</f>
        <v>-0.23081081081081076</v>
      </c>
      <c r="O46" s="37"/>
      <c r="P46" s="38">
        <f>SUM(P43:P45)</f>
        <v>67.2</v>
      </c>
      <c r="Q46" s="39">
        <f>(P46-M46)/M46</f>
        <v>-0.5277582572030921</v>
      </c>
    </row>
    <row r="47" spans="1:17" ht="17.25" customHeight="1">
      <c r="A47" s="35"/>
      <c r="C47" s="22"/>
      <c r="D47" s="22"/>
      <c r="E47" s="22"/>
      <c r="F47" s="18"/>
      <c r="H47" s="33"/>
      <c r="I47" s="18"/>
      <c r="J47" s="34"/>
      <c r="K47" s="71"/>
      <c r="L47" s="56"/>
      <c r="M47" s="33"/>
      <c r="N47" s="18"/>
      <c r="O47" s="18"/>
      <c r="P47" s="34"/>
      <c r="Q47" s="20"/>
    </row>
    <row r="48" spans="1:17" ht="18" thickBot="1">
      <c r="A48" s="17" t="s">
        <v>38</v>
      </c>
      <c r="C48" s="62">
        <f>C40+C46</f>
        <v>5646.300000000001</v>
      </c>
      <c r="D48" s="62">
        <f>D40+D46</f>
        <v>6084.499999999999</v>
      </c>
      <c r="E48" s="62">
        <f>E40+E46</f>
        <v>5933.999999999999</v>
      </c>
      <c r="F48" s="63">
        <f>(E48-D48)/D48</f>
        <v>-0.02473498233215548</v>
      </c>
      <c r="G48" s="64"/>
      <c r="H48" s="65">
        <f>H40+H46</f>
        <v>5438</v>
      </c>
      <c r="I48" s="63">
        <f>(H48-E48)/E48</f>
        <v>-0.08358611391978416</v>
      </c>
      <c r="J48" s="62">
        <f>J40+J46</f>
        <v>5416.3</v>
      </c>
      <c r="K48" s="79">
        <v>-0.013</v>
      </c>
      <c r="L48" s="58"/>
      <c r="M48" s="62">
        <f>M40+M46</f>
        <v>5401.2</v>
      </c>
      <c r="N48" s="63">
        <f>(M48-E48)/E48</f>
        <v>-0.08978766430738108</v>
      </c>
      <c r="O48" s="63"/>
      <c r="P48" s="62">
        <f>P40+P46</f>
        <v>5403.199999999999</v>
      </c>
      <c r="Q48" s="66">
        <f>(P48-M48)/M48</f>
        <v>0.00037028808412928435</v>
      </c>
    </row>
    <row r="49" spans="1:17" ht="16.5" thickBot="1" thickTop="1">
      <c r="A49" s="45" t="s">
        <v>30</v>
      </c>
      <c r="C49" s="22"/>
      <c r="D49" s="22"/>
      <c r="E49" s="22"/>
      <c r="H49" s="33"/>
      <c r="I49" s="18"/>
      <c r="J49" s="34"/>
      <c r="K49" s="71"/>
      <c r="L49" s="56"/>
      <c r="M49" s="33"/>
      <c r="N49" s="18"/>
      <c r="O49" s="18"/>
      <c r="P49" s="34"/>
      <c r="Q49" s="20"/>
    </row>
    <row r="50" spans="2:17" ht="15.75" thickBot="1">
      <c r="B50" s="45" t="s">
        <v>31</v>
      </c>
      <c r="C50" s="34">
        <v>208.7</v>
      </c>
      <c r="D50" s="34">
        <v>220.7</v>
      </c>
      <c r="E50" s="34">
        <v>216.2</v>
      </c>
      <c r="F50" s="23">
        <f>(E50-D50)/D50</f>
        <v>-0.020389669234254646</v>
      </c>
      <c r="G50" s="23"/>
      <c r="H50" s="46">
        <v>214.6</v>
      </c>
      <c r="I50" s="47">
        <f>(H50-E50)/E50</f>
        <v>-0.0074005550416280964</v>
      </c>
      <c r="J50" s="48">
        <v>214.6</v>
      </c>
      <c r="K50" s="78">
        <f>(J50-E50)/E50</f>
        <v>-0.0074005550416280964</v>
      </c>
      <c r="L50" s="57"/>
      <c r="M50" s="46">
        <v>206.7</v>
      </c>
      <c r="N50" s="47">
        <f>(M50-E50)/E50</f>
        <v>-0.04394079555966698</v>
      </c>
      <c r="O50" s="47"/>
      <c r="P50" s="48">
        <v>201.3</v>
      </c>
      <c r="Q50" s="49">
        <f>(P50-M50)/M50</f>
        <v>-0.02612481857764866</v>
      </c>
    </row>
    <row r="51" spans="2:17" ht="15">
      <c r="B51" s="45"/>
      <c r="C51" s="34"/>
      <c r="D51" s="34"/>
      <c r="E51" s="34"/>
      <c r="F51" s="23"/>
      <c r="G51" s="23"/>
      <c r="H51" s="23"/>
      <c r="I51" s="23"/>
      <c r="J51" s="23"/>
      <c r="K51" s="72"/>
      <c r="L51" s="23"/>
      <c r="M51" s="34"/>
      <c r="N51" s="23"/>
      <c r="O51" s="23"/>
      <c r="P51" s="34"/>
      <c r="Q51" s="23"/>
    </row>
    <row r="52" spans="1:17" ht="15.75">
      <c r="A52" s="67" t="s">
        <v>43</v>
      </c>
      <c r="B52" s="68" t="s">
        <v>44</v>
      </c>
      <c r="Q52" s="80" t="s">
        <v>55</v>
      </c>
    </row>
    <row r="53" spans="13:17" ht="15">
      <c r="M53" s="22"/>
      <c r="N53" s="52"/>
      <c r="P53" s="22"/>
      <c r="Q53" s="52"/>
    </row>
  </sheetData>
  <mergeCells count="4">
    <mergeCell ref="A1:Q1"/>
    <mergeCell ref="A2:Q2"/>
    <mergeCell ref="A3:Q3"/>
    <mergeCell ref="A4:Q4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Molly Ramsey</cp:lastModifiedBy>
  <cp:lastPrinted>2009-12-11T20:01:39Z</cp:lastPrinted>
  <dcterms:created xsi:type="dcterms:W3CDTF">2003-12-08T19:23:46Z</dcterms:created>
  <dcterms:modified xsi:type="dcterms:W3CDTF">2009-12-11T22:59:53Z</dcterms:modified>
  <cp:category/>
  <cp:version/>
  <cp:contentType/>
  <cp:contentStatus/>
</cp:coreProperties>
</file>