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'Sheet1'!$A$1:$R$56</definedName>
  </definedNames>
  <calcPr fullCalcOnLoad="1"/>
</workbook>
</file>

<file path=xl/sharedStrings.xml><?xml version="1.0" encoding="utf-8"?>
<sst xmlns="http://schemas.openxmlformats.org/spreadsheetml/2006/main" count="75" uniqueCount="60">
  <si>
    <t>REVENUE ESTIMATING CONFERENCE</t>
  </si>
  <si>
    <t>ESTIMATE OF GENERAL FUND RECEIPTS</t>
  </si>
  <si>
    <t>% Change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</si>
  <si>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</si>
  <si>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</si>
  <si>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</si>
  <si>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</si>
  <si>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</si>
  <si>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</si>
  <si>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</si>
  <si>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</si>
  <si>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</si>
  <si>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</si>
  <si>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</si>
  <si>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</si>
  <si>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</si>
  <si>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</si>
  <si>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</si>
  <si>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</si>
  <si>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</si>
  <si>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</si>
  <si>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</si>
  <si>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</si>
  <si>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</si>
  <si>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</si>
  <si>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</si>
  <si>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Lottery</t>
  </si>
  <si>
    <t>Other Transfers</t>
  </si>
  <si>
    <t>Total Transfers</t>
  </si>
  <si>
    <t>Accruals (net)</t>
  </si>
  <si>
    <t>Refunds</t>
  </si>
  <si>
    <t>Estimated Gambling Revenues Transfered</t>
  </si>
  <si>
    <t>To Other Funds</t>
  </si>
  <si>
    <t>FY 06</t>
  </si>
  <si>
    <t>Sales/Use Tax</t>
  </si>
  <si>
    <t>FY 07</t>
  </si>
  <si>
    <t>FY 08</t>
  </si>
  <si>
    <t>FY 09</t>
  </si>
  <si>
    <t>FY 07 Act</t>
  </si>
  <si>
    <t>FY 09 Est vs.</t>
  </si>
  <si>
    <t>FY 08 Est</t>
  </si>
  <si>
    <t>Total Gross Receipts</t>
  </si>
  <si>
    <t>Total Accrual General Fune Receipts</t>
  </si>
  <si>
    <t>Net General Fund Revenues</t>
  </si>
  <si>
    <t>FY 08 Act vs.</t>
  </si>
  <si>
    <t>School Infrastructure Transfer</t>
  </si>
  <si>
    <t>FY 10</t>
  </si>
  <si>
    <t>FY 08 Act</t>
  </si>
  <si>
    <t>FY 10 Est vs.</t>
  </si>
  <si>
    <t>FY 09 Est</t>
  </si>
  <si>
    <t>12/08 REC</t>
  </si>
  <si>
    <t>School Infrastructure*</t>
  </si>
  <si>
    <t>*</t>
  </si>
  <si>
    <t>Included in the Sales/Use Tax number above</t>
  </si>
  <si>
    <t>**</t>
  </si>
  <si>
    <t>Transfers estimated on an accrual basis starting FY2009, October 2009 Estimate</t>
  </si>
  <si>
    <t>Transfers**</t>
  </si>
  <si>
    <t>($ in millions)</t>
  </si>
  <si>
    <t>03/09 REC</t>
  </si>
  <si>
    <t>March 20,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</si>
</sst>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5" fontId="1" fillId="0" borderId="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9" fillId="0" borderId="4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indent="1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zoomScale="75" zoomScaleNormal="75" workbookViewId="0" topLeftCell="A1">
      <selection activeCell="A4" sqref="A4:R4"/>
    </sheetView>
  </sheetViews>
  <sheetFormatPr defaultColWidth="9.140625" defaultRowHeight="12.75"/>
  <cols>
    <col min="1" max="1" width="2.7109375" style="1" customWidth="1"/>
    <col min="2" max="2" width="38.00390625" style="1" customWidth="1"/>
    <col min="3" max="6" width="10.28125" style="1" customWidth="1"/>
    <col min="7" max="7" width="10.8515625" style="1" customWidth="1"/>
    <col min="8" max="8" width="1.1484375" style="18" customWidth="1"/>
    <col min="9" max="9" width="12.8515625" style="1" customWidth="1"/>
    <col min="10" max="10" width="10.7109375" style="1" customWidth="1"/>
    <col min="11" max="11" width="13.00390625" style="1" customWidth="1"/>
    <col min="12" max="12" width="10.7109375" style="1" customWidth="1"/>
    <col min="13" max="13" width="1.1484375" style="18" customWidth="1"/>
    <col min="14" max="15" width="12.7109375" style="1" customWidth="1"/>
    <col min="16" max="16" width="1.7109375" style="1" customWidth="1"/>
    <col min="17" max="17" width="12.7109375" style="1" customWidth="1"/>
    <col min="18" max="18" width="10.8515625" style="1" customWidth="1"/>
    <col min="19" max="16384" width="9.140625" style="1" customWidth="1"/>
  </cols>
  <sheetData>
    <row r="1" spans="1:18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5" customHeight="1">
      <c r="A3" s="79" t="s">
        <v>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5" customHeight="1">
      <c r="A4" s="80" t="s">
        <v>57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ht="15.75" thickBot="1">
      <c r="A5" s="76"/>
    </row>
    <row r="6" spans="7:18" ht="15">
      <c r="G6" s="2" t="s">
        <v>2</v>
      </c>
      <c r="H6" s="2"/>
      <c r="I6" s="3" t="s">
        <v>50</v>
      </c>
      <c r="J6" s="4" t="s">
        <v>2</v>
      </c>
      <c r="K6" s="5" t="str">
        <f>I6</f>
        <v>12/08 REC</v>
      </c>
      <c r="L6" s="6" t="s">
        <v>2</v>
      </c>
      <c r="M6" s="53"/>
      <c r="N6" s="3" t="s">
        <v>58</v>
      </c>
      <c r="O6" s="4" t="s">
        <v>2</v>
      </c>
      <c r="P6" s="4"/>
      <c r="Q6" s="5" t="str">
        <f>N6</f>
        <v>03/09 REC</v>
      </c>
      <c r="R6" s="6" t="s">
        <v>2</v>
      </c>
    </row>
    <row r="7" spans="3:18" ht="15">
      <c r="C7" s="7" t="s">
        <v>3</v>
      </c>
      <c r="D7" s="7" t="s">
        <v>33</v>
      </c>
      <c r="E7" s="7" t="s">
        <v>35</v>
      </c>
      <c r="F7" s="7" t="s">
        <v>36</v>
      </c>
      <c r="G7" s="8" t="s">
        <v>44</v>
      </c>
      <c r="H7" s="8"/>
      <c r="I7" s="9" t="s">
        <v>37</v>
      </c>
      <c r="J7" s="8" t="s">
        <v>39</v>
      </c>
      <c r="K7" s="10" t="s">
        <v>46</v>
      </c>
      <c r="L7" s="11" t="s">
        <v>48</v>
      </c>
      <c r="M7" s="54"/>
      <c r="N7" s="9" t="s">
        <v>37</v>
      </c>
      <c r="O7" s="8" t="s">
        <v>39</v>
      </c>
      <c r="P7" s="8"/>
      <c r="Q7" s="10" t="s">
        <v>46</v>
      </c>
      <c r="R7" s="11" t="s">
        <v>48</v>
      </c>
    </row>
    <row r="8" spans="3:18" ht="15">
      <c r="C8" s="12" t="s">
        <v>4</v>
      </c>
      <c r="D8" s="12" t="s">
        <v>4</v>
      </c>
      <c r="E8" s="12" t="s">
        <v>4</v>
      </c>
      <c r="F8" s="12" t="s">
        <v>4</v>
      </c>
      <c r="G8" s="13" t="s">
        <v>38</v>
      </c>
      <c r="H8" s="13"/>
      <c r="I8" s="14" t="s">
        <v>5</v>
      </c>
      <c r="J8" s="13" t="s">
        <v>40</v>
      </c>
      <c r="K8" s="15" t="s">
        <v>5</v>
      </c>
      <c r="L8" s="16" t="s">
        <v>49</v>
      </c>
      <c r="M8" s="55"/>
      <c r="N8" s="14" t="s">
        <v>5</v>
      </c>
      <c r="O8" s="13" t="s">
        <v>47</v>
      </c>
      <c r="P8" s="13"/>
      <c r="Q8" s="15" t="s">
        <v>5</v>
      </c>
      <c r="R8" s="16" t="s">
        <v>49</v>
      </c>
    </row>
    <row r="9" spans="1:18" ht="17.25">
      <c r="A9" s="17" t="s">
        <v>6</v>
      </c>
      <c r="C9" s="18"/>
      <c r="D9" s="18"/>
      <c r="E9" s="18"/>
      <c r="F9" s="18"/>
      <c r="G9" s="18"/>
      <c r="I9" s="19"/>
      <c r="J9" s="18"/>
      <c r="K9" s="18"/>
      <c r="L9" s="20"/>
      <c r="M9" s="56"/>
      <c r="N9" s="19"/>
      <c r="O9" s="18"/>
      <c r="P9" s="18"/>
      <c r="Q9" s="18"/>
      <c r="R9" s="20"/>
    </row>
    <row r="10" spans="2:18" ht="15">
      <c r="B10" s="21" t="s">
        <v>7</v>
      </c>
      <c r="C10" s="22">
        <v>2782.3</v>
      </c>
      <c r="D10" s="22">
        <v>2854.2</v>
      </c>
      <c r="E10" s="22">
        <v>3085.9</v>
      </c>
      <c r="F10" s="22">
        <v>3359.7</v>
      </c>
      <c r="G10" s="23">
        <f>(F10-E10)/E10</f>
        <v>0.08872614148222552</v>
      </c>
      <c r="H10" s="23"/>
      <c r="I10" s="24">
        <v>3424.4</v>
      </c>
      <c r="J10" s="23">
        <f>(I10-F10)/F10</f>
        <v>0.019257671815936028</v>
      </c>
      <c r="K10" s="25">
        <v>3485.2</v>
      </c>
      <c r="L10" s="26">
        <f>(K10-I10)/I10</f>
        <v>0.017754935171124787</v>
      </c>
      <c r="M10" s="57"/>
      <c r="N10" s="24">
        <v>3363.1</v>
      </c>
      <c r="O10" s="23">
        <f aca="true" t="shared" si="0" ref="O10:O20">(N10-F10)/F10</f>
        <v>0.001011995118611808</v>
      </c>
      <c r="P10" s="23"/>
      <c r="Q10" s="25">
        <v>3309</v>
      </c>
      <c r="R10" s="26">
        <f>(Q10-N10)/N10</f>
        <v>-0.01608634890428471</v>
      </c>
    </row>
    <row r="11" spans="1:18" ht="15">
      <c r="A11" s="18"/>
      <c r="B11" s="27" t="s">
        <v>34</v>
      </c>
      <c r="C11" s="28">
        <v>1812.3</v>
      </c>
      <c r="D11" s="28">
        <v>1881.1</v>
      </c>
      <c r="E11" s="28">
        <v>1910.1</v>
      </c>
      <c r="F11" s="28">
        <v>2000.2</v>
      </c>
      <c r="G11" s="29">
        <f aca="true" t="shared" si="1" ref="G11:G20">(F11-E11)/E11</f>
        <v>0.04717030521962208</v>
      </c>
      <c r="H11" s="23"/>
      <c r="I11" s="30">
        <v>2418.8</v>
      </c>
      <c r="J11" s="29">
        <f aca="true" t="shared" si="2" ref="J11:J22">(I11-F11)/F11</f>
        <v>0.20927907209279079</v>
      </c>
      <c r="K11" s="31">
        <v>2467.5</v>
      </c>
      <c r="L11" s="32">
        <f aca="true" t="shared" si="3" ref="L11:L20">(K11-I11)/I11</f>
        <v>0.0201339507193649</v>
      </c>
      <c r="M11" s="57"/>
      <c r="N11" s="30">
        <v>2355.1</v>
      </c>
      <c r="O11" s="29">
        <f t="shared" si="0"/>
        <v>0.1774322567743225</v>
      </c>
      <c r="P11" s="29"/>
      <c r="Q11" s="31">
        <v>2397.5</v>
      </c>
      <c r="R11" s="32">
        <f aca="true" t="shared" si="4" ref="R11:R22">(Q11-N11)/N11</f>
        <v>0.018003481805443543</v>
      </c>
    </row>
    <row r="12" spans="1:18" ht="15">
      <c r="A12" s="18"/>
      <c r="B12" s="73" t="s">
        <v>51</v>
      </c>
      <c r="C12" s="34"/>
      <c r="D12" s="34"/>
      <c r="E12" s="34"/>
      <c r="F12" s="34"/>
      <c r="G12" s="23"/>
      <c r="H12" s="23"/>
      <c r="I12" s="68">
        <v>358.6</v>
      </c>
      <c r="J12" s="69"/>
      <c r="K12" s="70">
        <v>411.2</v>
      </c>
      <c r="L12" s="71"/>
      <c r="M12" s="72"/>
      <c r="N12" s="68">
        <v>330.5</v>
      </c>
      <c r="O12" s="69"/>
      <c r="P12" s="69"/>
      <c r="Q12" s="70">
        <v>401</v>
      </c>
      <c r="R12" s="26"/>
    </row>
    <row r="13" spans="2:18" ht="15">
      <c r="B13" s="21" t="s">
        <v>8</v>
      </c>
      <c r="C13" s="22">
        <v>280.9</v>
      </c>
      <c r="D13" s="22">
        <v>348.6</v>
      </c>
      <c r="E13" s="22">
        <v>424.6</v>
      </c>
      <c r="F13" s="22">
        <v>483.8</v>
      </c>
      <c r="G13" s="23">
        <f t="shared" si="1"/>
        <v>0.13942534149788033</v>
      </c>
      <c r="H13" s="23"/>
      <c r="I13" s="24">
        <v>407.1</v>
      </c>
      <c r="J13" s="23">
        <f t="shared" si="2"/>
        <v>-0.15853658536585363</v>
      </c>
      <c r="K13" s="25">
        <v>366.7</v>
      </c>
      <c r="L13" s="26">
        <f t="shared" si="3"/>
        <v>-0.09923851633505289</v>
      </c>
      <c r="M13" s="57"/>
      <c r="N13" s="24">
        <v>407.3</v>
      </c>
      <c r="O13" s="23">
        <f t="shared" si="0"/>
        <v>-0.15812319140140554</v>
      </c>
      <c r="P13" s="23"/>
      <c r="Q13" s="25">
        <v>376.2</v>
      </c>
      <c r="R13" s="26">
        <f t="shared" si="4"/>
        <v>-0.07635649398477785</v>
      </c>
    </row>
    <row r="14" spans="1:18" ht="15">
      <c r="A14" s="18"/>
      <c r="B14" s="61" t="s">
        <v>9</v>
      </c>
      <c r="C14" s="34">
        <v>78.4</v>
      </c>
      <c r="D14" s="34">
        <v>73.1</v>
      </c>
      <c r="E14" s="34">
        <v>76</v>
      </c>
      <c r="F14" s="34">
        <v>78.4</v>
      </c>
      <c r="G14" s="23">
        <f t="shared" si="1"/>
        <v>0.03157894736842113</v>
      </c>
      <c r="H14" s="23"/>
      <c r="I14" s="24">
        <v>83.9</v>
      </c>
      <c r="J14" s="23">
        <f t="shared" si="2"/>
        <v>0.07015306122448979</v>
      </c>
      <c r="K14" s="25">
        <v>83.9</v>
      </c>
      <c r="L14" s="26">
        <f t="shared" si="3"/>
        <v>0</v>
      </c>
      <c r="M14" s="57"/>
      <c r="N14" s="24">
        <v>78.4</v>
      </c>
      <c r="O14" s="23">
        <f t="shared" si="0"/>
        <v>0</v>
      </c>
      <c r="P14" s="23"/>
      <c r="Q14" s="25">
        <v>78.4</v>
      </c>
      <c r="R14" s="26">
        <f t="shared" si="4"/>
        <v>0</v>
      </c>
    </row>
    <row r="15" spans="2:18" ht="15">
      <c r="B15" s="27" t="s">
        <v>10</v>
      </c>
      <c r="C15" s="28">
        <v>130.9</v>
      </c>
      <c r="D15" s="28">
        <v>121.4</v>
      </c>
      <c r="E15" s="28">
        <v>105.2</v>
      </c>
      <c r="F15" s="28">
        <v>111.7</v>
      </c>
      <c r="G15" s="29">
        <f t="shared" si="1"/>
        <v>0.06178707224334601</v>
      </c>
      <c r="H15" s="23"/>
      <c r="I15" s="30">
        <v>115.6</v>
      </c>
      <c r="J15" s="29">
        <f t="shared" si="2"/>
        <v>0.0349149507609668</v>
      </c>
      <c r="K15" s="31">
        <v>115.6</v>
      </c>
      <c r="L15" s="32">
        <f t="shared" si="3"/>
        <v>0</v>
      </c>
      <c r="M15" s="57"/>
      <c r="N15" s="30">
        <v>112.9</v>
      </c>
      <c r="O15" s="29">
        <f t="shared" si="0"/>
        <v>0.010743061772605218</v>
      </c>
      <c r="P15" s="29"/>
      <c r="Q15" s="31">
        <v>108.6</v>
      </c>
      <c r="R15" s="32">
        <f t="shared" si="4"/>
        <v>-0.03808680248007096</v>
      </c>
    </row>
    <row r="16" spans="2:18" ht="15">
      <c r="B16" s="21" t="s">
        <v>11</v>
      </c>
      <c r="C16" s="22">
        <v>87.4</v>
      </c>
      <c r="D16" s="22">
        <v>89.5</v>
      </c>
      <c r="E16" s="22">
        <v>122</v>
      </c>
      <c r="F16" s="22">
        <v>229.5</v>
      </c>
      <c r="G16" s="23">
        <f t="shared" si="1"/>
        <v>0.8811475409836066</v>
      </c>
      <c r="H16" s="23"/>
      <c r="I16" s="24">
        <v>224</v>
      </c>
      <c r="J16" s="23">
        <f t="shared" si="2"/>
        <v>-0.023965141612200435</v>
      </c>
      <c r="K16" s="25">
        <v>221.8</v>
      </c>
      <c r="L16" s="26">
        <f t="shared" si="3"/>
        <v>-0.009821428571428521</v>
      </c>
      <c r="M16" s="57"/>
      <c r="N16" s="24">
        <v>217</v>
      </c>
      <c r="O16" s="23">
        <f t="shared" si="0"/>
        <v>-0.054466230936819175</v>
      </c>
      <c r="P16" s="23"/>
      <c r="Q16" s="25">
        <v>201.9</v>
      </c>
      <c r="R16" s="26">
        <f t="shared" si="4"/>
        <v>-0.06958525345622117</v>
      </c>
    </row>
    <row r="17" spans="2:18" ht="15">
      <c r="B17" s="61" t="s">
        <v>12</v>
      </c>
      <c r="C17" s="34">
        <v>8.7</v>
      </c>
      <c r="D17" s="34">
        <v>9.2</v>
      </c>
      <c r="E17" s="34">
        <v>12.1</v>
      </c>
      <c r="F17" s="34">
        <v>21.2</v>
      </c>
      <c r="G17" s="23">
        <f t="shared" si="1"/>
        <v>0.7520661157024793</v>
      </c>
      <c r="H17" s="23"/>
      <c r="I17" s="24">
        <v>21.8</v>
      </c>
      <c r="J17" s="23">
        <f t="shared" si="2"/>
        <v>0.028301886792452897</v>
      </c>
      <c r="K17" s="25">
        <v>23</v>
      </c>
      <c r="L17" s="26">
        <f t="shared" si="3"/>
        <v>0.055045871559632996</v>
      </c>
      <c r="M17" s="57"/>
      <c r="N17" s="24">
        <v>21.8</v>
      </c>
      <c r="O17" s="23">
        <f t="shared" si="0"/>
        <v>0.028301886792452897</v>
      </c>
      <c r="P17" s="23"/>
      <c r="Q17" s="25">
        <v>23</v>
      </c>
      <c r="R17" s="26">
        <f t="shared" si="4"/>
        <v>0.055045871559632996</v>
      </c>
    </row>
    <row r="18" spans="2:18" ht="15">
      <c r="B18" s="27" t="s">
        <v>13</v>
      </c>
      <c r="C18" s="28">
        <v>14</v>
      </c>
      <c r="D18" s="28">
        <v>14.2</v>
      </c>
      <c r="E18" s="28">
        <v>14.3</v>
      </c>
      <c r="F18" s="28">
        <v>14.5</v>
      </c>
      <c r="G18" s="29">
        <f t="shared" si="1"/>
        <v>0.013986013986013936</v>
      </c>
      <c r="H18" s="23"/>
      <c r="I18" s="30">
        <v>14.5</v>
      </c>
      <c r="J18" s="29">
        <f t="shared" si="2"/>
        <v>0</v>
      </c>
      <c r="K18" s="31">
        <v>14.6</v>
      </c>
      <c r="L18" s="32">
        <f t="shared" si="3"/>
        <v>0.006896551724137907</v>
      </c>
      <c r="M18" s="57"/>
      <c r="N18" s="30">
        <v>14.7</v>
      </c>
      <c r="O18" s="29">
        <f t="shared" si="0"/>
        <v>0.013793103448275813</v>
      </c>
      <c r="P18" s="29"/>
      <c r="Q18" s="31">
        <v>14.8</v>
      </c>
      <c r="R18" s="32">
        <f t="shared" si="4"/>
        <v>0.006802721088435471</v>
      </c>
    </row>
    <row r="19" spans="2:18" ht="15">
      <c r="B19" s="21" t="s">
        <v>14</v>
      </c>
      <c r="C19" s="22">
        <v>35.4</v>
      </c>
      <c r="D19" s="22">
        <v>35.5</v>
      </c>
      <c r="E19" s="22">
        <v>33.3</v>
      </c>
      <c r="F19" s="22">
        <v>37.6</v>
      </c>
      <c r="G19" s="23">
        <f t="shared" si="1"/>
        <v>0.12912912912912927</v>
      </c>
      <c r="H19" s="23"/>
      <c r="I19" s="24">
        <v>32.2</v>
      </c>
      <c r="J19" s="23">
        <f t="shared" si="2"/>
        <v>-0.1436170212765957</v>
      </c>
      <c r="K19" s="25">
        <v>29.3</v>
      </c>
      <c r="L19" s="26">
        <f t="shared" si="3"/>
        <v>-0.0900621118012423</v>
      </c>
      <c r="M19" s="57"/>
      <c r="N19" s="24">
        <v>33.5</v>
      </c>
      <c r="O19" s="23">
        <f t="shared" si="0"/>
        <v>-0.1090425531914894</v>
      </c>
      <c r="P19" s="23"/>
      <c r="Q19" s="25">
        <v>31.2</v>
      </c>
      <c r="R19" s="26">
        <f t="shared" si="4"/>
        <v>-0.06865671641791046</v>
      </c>
    </row>
    <row r="20" spans="2:18" ht="15">
      <c r="B20" s="21" t="s">
        <v>15</v>
      </c>
      <c r="C20" s="22">
        <v>0.6</v>
      </c>
      <c r="D20" s="22">
        <v>0.6</v>
      </c>
      <c r="E20" s="22">
        <v>1</v>
      </c>
      <c r="F20" s="22">
        <v>1</v>
      </c>
      <c r="G20" s="23">
        <f t="shared" si="1"/>
        <v>0</v>
      </c>
      <c r="H20" s="23"/>
      <c r="I20" s="24">
        <v>1</v>
      </c>
      <c r="J20" s="23">
        <f t="shared" si="2"/>
        <v>0</v>
      </c>
      <c r="K20" s="25">
        <v>1</v>
      </c>
      <c r="L20" s="26">
        <f t="shared" si="3"/>
        <v>0</v>
      </c>
      <c r="M20" s="57"/>
      <c r="N20" s="24">
        <v>1</v>
      </c>
      <c r="O20" s="23">
        <f t="shared" si="0"/>
        <v>0</v>
      </c>
      <c r="P20" s="23"/>
      <c r="Q20" s="25">
        <v>1</v>
      </c>
      <c r="R20" s="26">
        <f t="shared" si="4"/>
        <v>0</v>
      </c>
    </row>
    <row r="21" spans="3:18" ht="9.75" customHeight="1">
      <c r="C21" s="22"/>
      <c r="D21" s="22"/>
      <c r="E21" s="22"/>
      <c r="F21" s="22"/>
      <c r="G21" s="18"/>
      <c r="I21" s="33"/>
      <c r="J21" s="18"/>
      <c r="K21" s="34"/>
      <c r="L21" s="20"/>
      <c r="M21" s="56"/>
      <c r="N21" s="33"/>
      <c r="O21" s="18"/>
      <c r="P21" s="18"/>
      <c r="Q21" s="34"/>
      <c r="R21" s="20"/>
    </row>
    <row r="22" spans="1:18" ht="15.75">
      <c r="A22" s="35" t="s">
        <v>16</v>
      </c>
      <c r="B22" s="21"/>
      <c r="C22" s="38">
        <f>SUM(C10:C21)</f>
        <v>5230.899999999999</v>
      </c>
      <c r="D22" s="38">
        <f>SUM(D10:D21)</f>
        <v>5427.4</v>
      </c>
      <c r="E22" s="38">
        <f>SUM(E10:E21)</f>
        <v>5784.500000000001</v>
      </c>
      <c r="F22" s="38">
        <f>SUM(F10:F21)</f>
        <v>6337.599999999999</v>
      </c>
      <c r="G22" s="37">
        <f>(F22-E22)/E22</f>
        <v>0.09561759875529405</v>
      </c>
      <c r="H22" s="26"/>
      <c r="I22" s="36">
        <f>I10+I11+SUM(I13:I20)</f>
        <v>6743.300000000001</v>
      </c>
      <c r="J22" s="37">
        <f t="shared" si="2"/>
        <v>0.06401476899772811</v>
      </c>
      <c r="K22" s="38">
        <f>K10+K11+SUM(K13:K20)</f>
        <v>6808.599999999999</v>
      </c>
      <c r="L22" s="39">
        <f>(K22-I22)/I22</f>
        <v>0.009683686029095303</v>
      </c>
      <c r="M22" s="57"/>
      <c r="N22" s="36">
        <f>N10+N11+SUM(N13:N20)</f>
        <v>6604.8</v>
      </c>
      <c r="O22" s="37">
        <f>(N22-F22)/F22</f>
        <v>0.04216107043675851</v>
      </c>
      <c r="P22" s="37"/>
      <c r="Q22" s="38">
        <f>Q10+Q11+SUM(Q13:Q20)</f>
        <v>6541.6</v>
      </c>
      <c r="R22" s="39">
        <f t="shared" si="4"/>
        <v>-0.009568798449612375</v>
      </c>
    </row>
    <row r="23" spans="2:18" ht="9.75" customHeight="1">
      <c r="B23" s="21"/>
      <c r="C23" s="22"/>
      <c r="D23" s="22"/>
      <c r="E23" s="22"/>
      <c r="F23" s="22"/>
      <c r="G23" s="23"/>
      <c r="H23" s="23"/>
      <c r="I23" s="33"/>
      <c r="J23" s="23"/>
      <c r="K23" s="34"/>
      <c r="L23" s="26"/>
      <c r="M23" s="57"/>
      <c r="N23" s="33"/>
      <c r="O23" s="23"/>
      <c r="P23" s="23"/>
      <c r="Q23" s="34"/>
      <c r="R23" s="26"/>
    </row>
    <row r="24" spans="1:18" ht="17.25">
      <c r="A24" s="17" t="s">
        <v>17</v>
      </c>
      <c r="C24" s="22"/>
      <c r="D24" s="22"/>
      <c r="E24" s="22"/>
      <c r="F24" s="22"/>
      <c r="G24" s="18"/>
      <c r="I24" s="33"/>
      <c r="J24" s="18"/>
      <c r="K24" s="34"/>
      <c r="L24" s="20"/>
      <c r="M24" s="56"/>
      <c r="N24" s="33"/>
      <c r="O24" s="18"/>
      <c r="P24" s="18"/>
      <c r="Q24" s="34"/>
      <c r="R24" s="20"/>
    </row>
    <row r="25" spans="2:18" ht="15">
      <c r="B25" s="21" t="s">
        <v>18</v>
      </c>
      <c r="C25" s="22">
        <v>12.7</v>
      </c>
      <c r="D25" s="22">
        <v>13</v>
      </c>
      <c r="E25" s="22">
        <v>12.9</v>
      </c>
      <c r="F25" s="22">
        <v>14.9</v>
      </c>
      <c r="G25" s="23">
        <f aca="true" t="shared" si="5" ref="G25:G31">(F25-E25)/E25</f>
        <v>0.15503875968992248</v>
      </c>
      <c r="H25" s="23"/>
      <c r="I25" s="24">
        <v>13.5</v>
      </c>
      <c r="J25" s="23">
        <f aca="true" t="shared" si="6" ref="J25:J31">(I25-F25)/F25</f>
        <v>-0.09395973154362418</v>
      </c>
      <c r="K25" s="25">
        <v>13.5</v>
      </c>
      <c r="L25" s="26">
        <f aca="true" t="shared" si="7" ref="L25:L31">(K25-I25)/I25</f>
        <v>0</v>
      </c>
      <c r="M25" s="57"/>
      <c r="N25" s="24">
        <v>13.7</v>
      </c>
      <c r="O25" s="23">
        <f aca="true" t="shared" si="8" ref="O25:O31">(N25-F25)/F25</f>
        <v>-0.08053691275167792</v>
      </c>
      <c r="P25" s="23"/>
      <c r="Q25" s="25">
        <v>13.7</v>
      </c>
      <c r="R25" s="26">
        <f aca="true" t="shared" si="9" ref="R25:R31">(Q25-N25)/N25</f>
        <v>0</v>
      </c>
    </row>
    <row r="26" spans="2:18" ht="15">
      <c r="B26" s="27" t="s">
        <v>19</v>
      </c>
      <c r="C26" s="28">
        <v>59</v>
      </c>
      <c r="D26" s="28">
        <v>63.8</v>
      </c>
      <c r="E26" s="28">
        <v>64.8</v>
      </c>
      <c r="F26" s="28">
        <v>72.4</v>
      </c>
      <c r="G26" s="29">
        <f t="shared" si="5"/>
        <v>0.11728395061728408</v>
      </c>
      <c r="H26" s="23"/>
      <c r="I26" s="50">
        <v>81.6</v>
      </c>
      <c r="J26" s="29">
        <f t="shared" si="6"/>
        <v>0.12707182320441973</v>
      </c>
      <c r="K26" s="28">
        <v>74.6</v>
      </c>
      <c r="L26" s="32">
        <f t="shared" si="7"/>
        <v>-0.0857843137254902</v>
      </c>
      <c r="M26" s="57"/>
      <c r="N26" s="50">
        <v>81.6</v>
      </c>
      <c r="O26" s="29">
        <f t="shared" si="8"/>
        <v>0.12707182320441973</v>
      </c>
      <c r="P26" s="51"/>
      <c r="Q26" s="28">
        <v>74.6</v>
      </c>
      <c r="R26" s="32">
        <f t="shared" si="9"/>
        <v>-0.0857843137254902</v>
      </c>
    </row>
    <row r="27" spans="2:18" ht="15">
      <c r="B27" s="21" t="s">
        <v>20</v>
      </c>
      <c r="C27" s="22">
        <v>9.7</v>
      </c>
      <c r="D27" s="22">
        <v>17.5</v>
      </c>
      <c r="E27" s="22">
        <v>28.7</v>
      </c>
      <c r="F27" s="22">
        <v>25.3</v>
      </c>
      <c r="G27" s="23">
        <f t="shared" si="5"/>
        <v>-0.11846689895470379</v>
      </c>
      <c r="H27" s="23"/>
      <c r="I27" s="24">
        <v>16.5</v>
      </c>
      <c r="J27" s="23">
        <f t="shared" si="6"/>
        <v>-0.3478260869565218</v>
      </c>
      <c r="K27" s="25">
        <v>15.9</v>
      </c>
      <c r="L27" s="26">
        <f t="shared" si="7"/>
        <v>-0.03636363636363634</v>
      </c>
      <c r="M27" s="57"/>
      <c r="N27" s="24">
        <v>14.7</v>
      </c>
      <c r="O27" s="23">
        <f t="shared" si="8"/>
        <v>-0.4189723320158103</v>
      </c>
      <c r="P27" s="23"/>
      <c r="Q27" s="25">
        <v>14.1</v>
      </c>
      <c r="R27" s="26">
        <f t="shared" si="9"/>
        <v>-0.04081632653061222</v>
      </c>
    </row>
    <row r="28" spans="2:18" ht="15">
      <c r="B28" s="21" t="s">
        <v>21</v>
      </c>
      <c r="C28" s="22">
        <v>72.3</v>
      </c>
      <c r="D28" s="22">
        <v>76.2</v>
      </c>
      <c r="E28" s="22">
        <v>84.7</v>
      </c>
      <c r="F28" s="22">
        <v>82.1</v>
      </c>
      <c r="G28" s="23">
        <f t="shared" si="5"/>
        <v>-0.030696576151121705</v>
      </c>
      <c r="H28" s="23"/>
      <c r="I28" s="24">
        <v>71.3</v>
      </c>
      <c r="J28" s="23">
        <f t="shared" si="6"/>
        <v>-0.13154689403166867</v>
      </c>
      <c r="K28" s="25">
        <v>74.6</v>
      </c>
      <c r="L28" s="26">
        <f t="shared" si="7"/>
        <v>0.04628330995792423</v>
      </c>
      <c r="M28" s="57"/>
      <c r="N28" s="24">
        <v>71.6</v>
      </c>
      <c r="O28" s="23">
        <f t="shared" si="8"/>
        <v>-0.12789281364190014</v>
      </c>
      <c r="P28" s="23"/>
      <c r="Q28" s="25">
        <v>75.1</v>
      </c>
      <c r="R28" s="26">
        <f t="shared" si="9"/>
        <v>0.048882681564245814</v>
      </c>
    </row>
    <row r="29" spans="2:18" ht="15">
      <c r="B29" s="27" t="s">
        <v>22</v>
      </c>
      <c r="C29" s="28">
        <v>59.2</v>
      </c>
      <c r="D29" s="28">
        <v>63.1</v>
      </c>
      <c r="E29" s="28">
        <v>66.9</v>
      </c>
      <c r="F29" s="28">
        <v>90</v>
      </c>
      <c r="G29" s="29">
        <f t="shared" si="5"/>
        <v>0.3452914798206277</v>
      </c>
      <c r="H29" s="23"/>
      <c r="I29" s="30">
        <v>95</v>
      </c>
      <c r="J29" s="29">
        <f t="shared" si="6"/>
        <v>0.05555555555555555</v>
      </c>
      <c r="K29" s="31">
        <v>99</v>
      </c>
      <c r="L29" s="32">
        <f t="shared" si="7"/>
        <v>0.042105263157894736</v>
      </c>
      <c r="M29" s="57"/>
      <c r="N29" s="30">
        <v>93.3</v>
      </c>
      <c r="O29" s="29">
        <f t="shared" si="8"/>
        <v>0.03666666666666663</v>
      </c>
      <c r="P29" s="29"/>
      <c r="Q29" s="31">
        <v>97.3</v>
      </c>
      <c r="R29" s="32">
        <f t="shared" si="9"/>
        <v>0.04287245444801715</v>
      </c>
    </row>
    <row r="30" spans="2:18" ht="15">
      <c r="B30" s="21" t="s">
        <v>23</v>
      </c>
      <c r="C30" s="22">
        <v>65.1</v>
      </c>
      <c r="D30" s="22">
        <v>49.7</v>
      </c>
      <c r="E30" s="22">
        <v>35.7</v>
      </c>
      <c r="F30" s="22">
        <v>36.1</v>
      </c>
      <c r="G30" s="23">
        <f t="shared" si="5"/>
        <v>0.011204481792717045</v>
      </c>
      <c r="H30" s="23"/>
      <c r="I30" s="24">
        <v>38.3</v>
      </c>
      <c r="J30" s="23">
        <f t="shared" si="6"/>
        <v>0.06094182825484752</v>
      </c>
      <c r="K30" s="25">
        <v>38</v>
      </c>
      <c r="L30" s="26">
        <f t="shared" si="7"/>
        <v>-0.007832898172323686</v>
      </c>
      <c r="M30" s="57"/>
      <c r="N30" s="24">
        <v>39.5</v>
      </c>
      <c r="O30" s="23">
        <f t="shared" si="8"/>
        <v>0.0941828254847645</v>
      </c>
      <c r="P30" s="23"/>
      <c r="Q30" s="25">
        <v>37.8</v>
      </c>
      <c r="R30" s="26">
        <f t="shared" si="9"/>
        <v>-0.043037974683544374</v>
      </c>
    </row>
    <row r="31" spans="2:18" ht="15">
      <c r="B31" s="21" t="s">
        <v>24</v>
      </c>
      <c r="C31" s="22">
        <v>60</v>
      </c>
      <c r="D31" s="22">
        <v>60</v>
      </c>
      <c r="E31" s="22">
        <v>60</v>
      </c>
      <c r="F31" s="22">
        <v>60</v>
      </c>
      <c r="G31" s="23">
        <f t="shared" si="5"/>
        <v>0</v>
      </c>
      <c r="H31" s="23"/>
      <c r="I31" s="24">
        <v>60</v>
      </c>
      <c r="J31" s="23">
        <f t="shared" si="6"/>
        <v>0</v>
      </c>
      <c r="K31" s="25">
        <v>60</v>
      </c>
      <c r="L31" s="26">
        <f t="shared" si="7"/>
        <v>0</v>
      </c>
      <c r="M31" s="57"/>
      <c r="N31" s="24">
        <v>60</v>
      </c>
      <c r="O31" s="23">
        <f t="shared" si="8"/>
        <v>0</v>
      </c>
      <c r="P31" s="23"/>
      <c r="Q31" s="25">
        <v>60</v>
      </c>
      <c r="R31" s="26">
        <f t="shared" si="9"/>
        <v>0</v>
      </c>
    </row>
    <row r="32" spans="3:18" ht="9.75" customHeight="1">
      <c r="C32" s="22"/>
      <c r="D32" s="22"/>
      <c r="E32" s="22"/>
      <c r="F32" s="22"/>
      <c r="G32" s="18"/>
      <c r="I32" s="33"/>
      <c r="J32" s="18"/>
      <c r="K32" s="34"/>
      <c r="L32" s="20"/>
      <c r="M32" s="56"/>
      <c r="N32" s="33"/>
      <c r="O32" s="18"/>
      <c r="P32" s="18"/>
      <c r="Q32" s="34"/>
      <c r="R32" s="20"/>
    </row>
    <row r="33" spans="1:18" ht="15.75">
      <c r="A33" s="35" t="s">
        <v>25</v>
      </c>
      <c r="B33" s="21"/>
      <c r="C33" s="38">
        <f>SUM(C25:C32)</f>
        <v>338</v>
      </c>
      <c r="D33" s="38">
        <f>SUM(D25:D32)</f>
        <v>343.3</v>
      </c>
      <c r="E33" s="38">
        <f>SUM(E25:E32)</f>
        <v>353.7</v>
      </c>
      <c r="F33" s="38">
        <f>SUM(F25:F32)</f>
        <v>380.8</v>
      </c>
      <c r="G33" s="37">
        <f>(F33-E33)/E33</f>
        <v>0.07661860333616065</v>
      </c>
      <c r="H33" s="26"/>
      <c r="I33" s="36">
        <f>SUM(I25:I32)</f>
        <v>376.2</v>
      </c>
      <c r="J33" s="37">
        <f>(I33-F33)/F33</f>
        <v>-0.012079831932773169</v>
      </c>
      <c r="K33" s="38">
        <f>SUM(K25:K32)</f>
        <v>375.6</v>
      </c>
      <c r="L33" s="39">
        <f>(K33-I33)/I33</f>
        <v>-0.0015948963317383464</v>
      </c>
      <c r="M33" s="57"/>
      <c r="N33" s="36">
        <f>SUM(N25:N32)</f>
        <v>374.4</v>
      </c>
      <c r="O33" s="37">
        <f>(N33-F33)/F33</f>
        <v>-0.01680672268907572</v>
      </c>
      <c r="P33" s="37"/>
      <c r="Q33" s="38">
        <f>SUM(Q25:Q32)</f>
        <v>372.6</v>
      </c>
      <c r="R33" s="39">
        <f>(Q33-N33)/N33</f>
        <v>-0.0048076923076921865</v>
      </c>
    </row>
    <row r="34" spans="3:18" ht="9.75" customHeight="1">
      <c r="C34" s="34"/>
      <c r="D34" s="34"/>
      <c r="E34" s="34"/>
      <c r="F34" s="34"/>
      <c r="G34" s="18"/>
      <c r="I34" s="33"/>
      <c r="J34" s="18"/>
      <c r="K34" s="34"/>
      <c r="L34" s="20"/>
      <c r="M34" s="56"/>
      <c r="N34" s="33"/>
      <c r="O34" s="18"/>
      <c r="P34" s="18"/>
      <c r="Q34" s="34"/>
      <c r="R34" s="20"/>
    </row>
    <row r="35" spans="1:18" ht="17.25">
      <c r="A35" s="40" t="s">
        <v>41</v>
      </c>
      <c r="B35" s="21"/>
      <c r="C35" s="43">
        <f>C22+C33</f>
        <v>5568.899999999999</v>
      </c>
      <c r="D35" s="43">
        <f>D22+D33</f>
        <v>5770.7</v>
      </c>
      <c r="E35" s="43">
        <f>E22+E33</f>
        <v>6138.200000000001</v>
      </c>
      <c r="F35" s="43">
        <f>F22+F33</f>
        <v>6718.4</v>
      </c>
      <c r="G35" s="42">
        <f>(F35-E35)/E35</f>
        <v>0.09452282428073358</v>
      </c>
      <c r="H35" s="62"/>
      <c r="I35" s="41">
        <f>I22+I33</f>
        <v>7119.500000000001</v>
      </c>
      <c r="J35" s="42">
        <f>(I35-F35)/F35</f>
        <v>0.05970171469397495</v>
      </c>
      <c r="K35" s="43">
        <f>K22+K33</f>
        <v>7184.2</v>
      </c>
      <c r="L35" s="44">
        <f>(K35-I35)/I35</f>
        <v>0.009087716834047181</v>
      </c>
      <c r="M35" s="58"/>
      <c r="N35" s="41">
        <f>N22+N33</f>
        <v>6979.2</v>
      </c>
      <c r="O35" s="42">
        <f>(N35-F35)/F35</f>
        <v>0.03881876637294597</v>
      </c>
      <c r="P35" s="42"/>
      <c r="Q35" s="43">
        <f>Q22+Q33</f>
        <v>6914.200000000001</v>
      </c>
      <c r="R35" s="44">
        <f>(Q35-N35)/N35</f>
        <v>-0.00931338835396594</v>
      </c>
    </row>
    <row r="36" spans="3:18" ht="15" customHeight="1">
      <c r="C36" s="22"/>
      <c r="D36" s="22"/>
      <c r="E36" s="22"/>
      <c r="F36" s="22"/>
      <c r="G36" s="18"/>
      <c r="I36" s="33"/>
      <c r="J36" s="18"/>
      <c r="K36" s="34"/>
      <c r="L36" s="20"/>
      <c r="M36" s="56"/>
      <c r="N36" s="33"/>
      <c r="O36" s="18"/>
      <c r="P36" s="18"/>
      <c r="Q36" s="34"/>
      <c r="R36" s="20"/>
    </row>
    <row r="37" spans="2:18" ht="15" customHeight="1">
      <c r="B37" s="59" t="s">
        <v>29</v>
      </c>
      <c r="C37" s="22">
        <v>-31.4</v>
      </c>
      <c r="D37" s="22">
        <v>54</v>
      </c>
      <c r="E37" s="22">
        <v>37.4</v>
      </c>
      <c r="F37" s="22">
        <v>-24</v>
      </c>
      <c r="G37" s="23">
        <f>(F37-E37)/E37</f>
        <v>-1.6417112299465242</v>
      </c>
      <c r="H37" s="23"/>
      <c r="I37" s="33">
        <v>14.9</v>
      </c>
      <c r="J37" s="23">
        <f>(I37-F37)/F37</f>
        <v>-1.6208333333333333</v>
      </c>
      <c r="K37" s="34">
        <v>18.6</v>
      </c>
      <c r="L37" s="26">
        <f>(K37-I37)/I37</f>
        <v>0.24832214765100677</v>
      </c>
      <c r="M37" s="57"/>
      <c r="N37" s="33">
        <v>-0.1</v>
      </c>
      <c r="O37" s="23">
        <f>(N37-F37)/F37</f>
        <v>-0.9958333333333332</v>
      </c>
      <c r="P37" s="23"/>
      <c r="Q37" s="34">
        <v>8.6</v>
      </c>
      <c r="R37" s="26">
        <v>1</v>
      </c>
    </row>
    <row r="38" spans="2:18" ht="15" customHeight="1">
      <c r="B38" s="1" t="s">
        <v>30</v>
      </c>
      <c r="C38" s="22">
        <v>-696.9</v>
      </c>
      <c r="D38" s="22">
        <v>-586</v>
      </c>
      <c r="E38" s="22">
        <v>-597.9</v>
      </c>
      <c r="F38" s="22">
        <v>-674.8</v>
      </c>
      <c r="G38" s="23">
        <f>(F38-E38)/E38</f>
        <v>0.12861682555611303</v>
      </c>
      <c r="H38" s="23"/>
      <c r="I38" s="24">
        <v>-755</v>
      </c>
      <c r="J38" s="23">
        <f>(I38-F38)/F38</f>
        <v>0.11885002963841146</v>
      </c>
      <c r="K38" s="25">
        <v>-821</v>
      </c>
      <c r="L38" s="26">
        <f>(K38-I38)/I38</f>
        <v>0.08741721854304636</v>
      </c>
      <c r="M38" s="57"/>
      <c r="N38" s="24">
        <v>-760</v>
      </c>
      <c r="O38" s="23">
        <f>(N38-F38)/F38</f>
        <v>0.12625963248369895</v>
      </c>
      <c r="P38" s="23"/>
      <c r="Q38" s="25">
        <v>-821</v>
      </c>
      <c r="R38" s="26">
        <f>(Q38-N38)/N38</f>
        <v>0.08026315789473684</v>
      </c>
    </row>
    <row r="39" spans="2:18" ht="15" customHeight="1">
      <c r="B39" s="1" t="s">
        <v>45</v>
      </c>
      <c r="C39" s="22"/>
      <c r="D39" s="22"/>
      <c r="E39" s="22"/>
      <c r="F39" s="22"/>
      <c r="G39" s="23"/>
      <c r="H39" s="23"/>
      <c r="I39" s="24">
        <v>-388.1</v>
      </c>
      <c r="J39" s="23"/>
      <c r="K39" s="25">
        <v>-412</v>
      </c>
      <c r="L39" s="26"/>
      <c r="M39" s="57"/>
      <c r="N39" s="24">
        <v>-357.5</v>
      </c>
      <c r="O39" s="23"/>
      <c r="P39" s="23"/>
      <c r="Q39" s="25">
        <v>-401.9</v>
      </c>
      <c r="R39" s="26"/>
    </row>
    <row r="40" spans="3:18" ht="9.75" customHeight="1">
      <c r="C40" s="22"/>
      <c r="D40" s="22"/>
      <c r="E40" s="22"/>
      <c r="F40" s="22"/>
      <c r="G40" s="18"/>
      <c r="I40" s="33"/>
      <c r="J40" s="18"/>
      <c r="K40" s="34"/>
      <c r="L40" s="20"/>
      <c r="M40" s="56"/>
      <c r="N40" s="33"/>
      <c r="O40" s="18"/>
      <c r="P40" s="18"/>
      <c r="Q40" s="34"/>
      <c r="R40" s="20"/>
    </row>
    <row r="41" spans="1:18" ht="15" customHeight="1">
      <c r="A41" s="35" t="s">
        <v>42</v>
      </c>
      <c r="B41" s="35"/>
      <c r="C41" s="43">
        <f>SUM(C35:C40)</f>
        <v>4840.599999999999</v>
      </c>
      <c r="D41" s="43">
        <f>SUM(D35:D40)</f>
        <v>5238.7</v>
      </c>
      <c r="E41" s="43">
        <f>SUM(E35:E40)</f>
        <v>5577.700000000001</v>
      </c>
      <c r="F41" s="43">
        <f>SUM(F35:F40)</f>
        <v>6019.599999999999</v>
      </c>
      <c r="G41" s="42">
        <f>(F41-E41)/E41</f>
        <v>0.0792262043494628</v>
      </c>
      <c r="I41" s="36">
        <f>SUM(I35:I40)</f>
        <v>5991.3</v>
      </c>
      <c r="J41" s="37">
        <f>(I41-F41)/F41</f>
        <v>-0.0047013090570800845</v>
      </c>
      <c r="K41" s="38">
        <f>SUM(K35:K40)</f>
        <v>5969.8</v>
      </c>
      <c r="L41" s="39">
        <f>(K41-I41)/I41</f>
        <v>-0.0035885367115651027</v>
      </c>
      <c r="M41" s="56"/>
      <c r="N41" s="38">
        <f>SUM(N35:N40)</f>
        <v>5861.599999999999</v>
      </c>
      <c r="O41" s="37">
        <f>(N41-F41)/F41</f>
        <v>-0.02624759120207323</v>
      </c>
      <c r="P41" s="60"/>
      <c r="Q41" s="38">
        <f>SUM(Q35:Q40)</f>
        <v>5699.9000000000015</v>
      </c>
      <c r="R41" s="39">
        <f>(Q41-N41)/N41</f>
        <v>-0.027586324553022727</v>
      </c>
    </row>
    <row r="42" spans="3:18" ht="9.75" customHeight="1">
      <c r="C42" s="22"/>
      <c r="D42" s="22"/>
      <c r="E42" s="22"/>
      <c r="F42" s="22"/>
      <c r="G42" s="18"/>
      <c r="I42" s="33"/>
      <c r="J42" s="18"/>
      <c r="K42" s="34"/>
      <c r="L42" s="20"/>
      <c r="M42" s="56"/>
      <c r="N42" s="33"/>
      <c r="O42" s="18"/>
      <c r="P42" s="18"/>
      <c r="Q42" s="34"/>
      <c r="R42" s="20"/>
    </row>
    <row r="43" spans="1:18" ht="15" customHeight="1">
      <c r="A43" s="35" t="s">
        <v>56</v>
      </c>
      <c r="C43" s="22"/>
      <c r="D43" s="22"/>
      <c r="E43" s="22"/>
      <c r="F43" s="22"/>
      <c r="G43" s="18"/>
      <c r="I43" s="33"/>
      <c r="J43" s="18"/>
      <c r="K43" s="34"/>
      <c r="L43" s="20"/>
      <c r="M43" s="56"/>
      <c r="N43" s="33"/>
      <c r="O43" s="18"/>
      <c r="P43" s="18"/>
      <c r="Q43" s="34"/>
      <c r="R43" s="20"/>
    </row>
    <row r="44" spans="2:18" ht="15">
      <c r="B44" s="1" t="s">
        <v>26</v>
      </c>
      <c r="C44" s="22">
        <v>49.3</v>
      </c>
      <c r="D44" s="22">
        <v>79.6</v>
      </c>
      <c r="E44" s="22">
        <v>59.3</v>
      </c>
      <c r="F44" s="22">
        <v>55.3</v>
      </c>
      <c r="G44" s="23">
        <f>(F44-E44)/E44</f>
        <v>-0.06745362563237774</v>
      </c>
      <c r="H44" s="23"/>
      <c r="I44" s="33">
        <v>53</v>
      </c>
      <c r="J44" s="23">
        <f>(I44-F44)/F44</f>
        <v>-0.04159132007233268</v>
      </c>
      <c r="K44" s="34">
        <v>54</v>
      </c>
      <c r="L44" s="26">
        <f>(K44-I44)/I44</f>
        <v>0.018867924528301886</v>
      </c>
      <c r="M44" s="57"/>
      <c r="N44" s="33">
        <v>53</v>
      </c>
      <c r="O44" s="23">
        <f>(N44-F44)/F44</f>
        <v>-0.04159132007233268</v>
      </c>
      <c r="P44" s="23"/>
      <c r="Q44" s="34">
        <v>54</v>
      </c>
      <c r="R44" s="26">
        <f>(Q44-N44)/N44</f>
        <v>0.018867924528301886</v>
      </c>
    </row>
    <row r="45" spans="2:18" ht="15">
      <c r="B45" s="1" t="s">
        <v>27</v>
      </c>
      <c r="C45" s="22">
        <v>39.1</v>
      </c>
      <c r="D45" s="22">
        <v>64.4</v>
      </c>
      <c r="E45" s="22">
        <v>9.3</v>
      </c>
      <c r="F45" s="22">
        <v>9.6</v>
      </c>
      <c r="G45" s="23">
        <f>(F45-E45)/E45</f>
        <v>0.03225806451612891</v>
      </c>
      <c r="H45" s="23"/>
      <c r="I45" s="33">
        <v>7.7</v>
      </c>
      <c r="J45" s="23">
        <f>(I45-F45)/F45</f>
        <v>-0.19791666666666663</v>
      </c>
      <c r="K45" s="34">
        <v>2</v>
      </c>
      <c r="L45" s="26">
        <f>(K45-I45)/I45</f>
        <v>-0.7402597402597403</v>
      </c>
      <c r="M45" s="57"/>
      <c r="N45" s="33">
        <v>55.7</v>
      </c>
      <c r="O45" s="23">
        <f>(N45-F45)/F45</f>
        <v>4.802083333333334</v>
      </c>
      <c r="P45" s="23"/>
      <c r="Q45" s="34">
        <v>2</v>
      </c>
      <c r="R45" s="26">
        <f>(Q45-N45)/N45</f>
        <v>-0.9640933572710951</v>
      </c>
    </row>
    <row r="46" spans="3:18" ht="9" customHeight="1">
      <c r="C46" s="22"/>
      <c r="D46" s="22"/>
      <c r="E46" s="22"/>
      <c r="F46" s="22"/>
      <c r="G46" s="18"/>
      <c r="I46" s="33"/>
      <c r="J46" s="18"/>
      <c r="K46" s="34"/>
      <c r="L46" s="20"/>
      <c r="M46" s="56"/>
      <c r="N46" s="33"/>
      <c r="O46" s="18"/>
      <c r="P46" s="18"/>
      <c r="Q46" s="34"/>
      <c r="R46" s="20"/>
    </row>
    <row r="47" spans="1:18" ht="15.75">
      <c r="A47" s="35" t="s">
        <v>28</v>
      </c>
      <c r="C47" s="38">
        <f>SUM(C44:C46)</f>
        <v>88.4</v>
      </c>
      <c r="D47" s="38">
        <f>SUM(D44:D46)</f>
        <v>144</v>
      </c>
      <c r="E47" s="38">
        <f>SUM(E44:E46)</f>
        <v>68.6</v>
      </c>
      <c r="F47" s="38">
        <f>SUM(F44:F46)</f>
        <v>64.89999999999999</v>
      </c>
      <c r="G47" s="37">
        <f>(F47-E47)/E47</f>
        <v>-0.05393586005830908</v>
      </c>
      <c r="H47" s="23"/>
      <c r="I47" s="36">
        <f>SUM(I44:I46)</f>
        <v>60.7</v>
      </c>
      <c r="J47" s="37">
        <f>(I47-F47)/F47</f>
        <v>-0.0647149460708781</v>
      </c>
      <c r="K47" s="38">
        <f>SUM(K44:K46)</f>
        <v>56</v>
      </c>
      <c r="L47" s="39">
        <f>(K47-I47)/I47</f>
        <v>-0.07742998352553547</v>
      </c>
      <c r="M47" s="26"/>
      <c r="N47" s="36">
        <f>SUM(N44:N46)</f>
        <v>108.7</v>
      </c>
      <c r="O47" s="37">
        <f>(N47-F47)/F47</f>
        <v>0.6748844375963022</v>
      </c>
      <c r="P47" s="37"/>
      <c r="Q47" s="38">
        <f>SUM(Q44:Q46)</f>
        <v>56</v>
      </c>
      <c r="R47" s="39">
        <f>(Q47-N47)/N47</f>
        <v>-0.48482060717571296</v>
      </c>
    </row>
    <row r="48" spans="1:18" ht="17.25" customHeight="1">
      <c r="A48" s="35"/>
      <c r="C48" s="22"/>
      <c r="D48" s="22"/>
      <c r="E48" s="22"/>
      <c r="F48" s="22"/>
      <c r="G48" s="18"/>
      <c r="I48" s="33"/>
      <c r="J48" s="18"/>
      <c r="K48" s="34"/>
      <c r="L48" s="20"/>
      <c r="M48" s="56"/>
      <c r="N48" s="33"/>
      <c r="O48" s="18"/>
      <c r="P48" s="18"/>
      <c r="Q48" s="34"/>
      <c r="R48" s="20"/>
    </row>
    <row r="49" spans="1:18" ht="18" thickBot="1">
      <c r="A49" s="17" t="s">
        <v>43</v>
      </c>
      <c r="C49" s="63">
        <f>C41+C47</f>
        <v>4928.999999999999</v>
      </c>
      <c r="D49" s="63">
        <f>D41+D47</f>
        <v>5382.7</v>
      </c>
      <c r="E49" s="63">
        <f>E41+E47</f>
        <v>5646.300000000001</v>
      </c>
      <c r="F49" s="63">
        <f>F41+F47</f>
        <v>6084.499999999999</v>
      </c>
      <c r="G49" s="64">
        <f>(F49-E49)/E49</f>
        <v>0.07760834528806439</v>
      </c>
      <c r="H49" s="65"/>
      <c r="I49" s="66">
        <f>I41+I47</f>
        <v>6052</v>
      </c>
      <c r="J49" s="64">
        <f>(I49-F49)/F49</f>
        <v>-0.005341441367408842</v>
      </c>
      <c r="K49" s="63">
        <f>K41+K47</f>
        <v>6025.8</v>
      </c>
      <c r="L49" s="67">
        <f>(K49-I49)/I49</f>
        <v>-0.004329147389292766</v>
      </c>
      <c r="M49" s="58"/>
      <c r="N49" s="63">
        <f>N41+N47</f>
        <v>5970.299999999999</v>
      </c>
      <c r="O49" s="64">
        <f>(N49-F49)/F49</f>
        <v>-0.018769003204864795</v>
      </c>
      <c r="P49" s="64"/>
      <c r="Q49" s="63">
        <f>Q41+Q47</f>
        <v>5755.9000000000015</v>
      </c>
      <c r="R49" s="67">
        <f>(Q49-N49)/N49</f>
        <v>-0.035911093244895206</v>
      </c>
    </row>
    <row r="50" spans="1:18" ht="16.5" thickBot="1" thickTop="1">
      <c r="A50" s="45" t="s">
        <v>31</v>
      </c>
      <c r="C50" s="22"/>
      <c r="D50" s="22"/>
      <c r="E50" s="22"/>
      <c r="F50" s="22"/>
      <c r="I50" s="33"/>
      <c r="J50" s="18"/>
      <c r="K50" s="34"/>
      <c r="L50" s="20"/>
      <c r="M50" s="56"/>
      <c r="N50" s="33"/>
      <c r="O50" s="18"/>
      <c r="P50" s="18"/>
      <c r="Q50" s="34"/>
      <c r="R50" s="20"/>
    </row>
    <row r="51" spans="2:18" ht="15.75" thickBot="1">
      <c r="B51" s="45" t="s">
        <v>32</v>
      </c>
      <c r="C51" s="34">
        <v>160.4</v>
      </c>
      <c r="D51" s="34">
        <v>171.5</v>
      </c>
      <c r="E51" s="34">
        <v>208.7</v>
      </c>
      <c r="F51" s="34">
        <v>220.7</v>
      </c>
      <c r="G51" s="23">
        <f>(F51-E51)/E51</f>
        <v>0.057498802108289414</v>
      </c>
      <c r="H51" s="23"/>
      <c r="I51" s="46">
        <v>221.4</v>
      </c>
      <c r="J51" s="47">
        <f>(I51-F51)/F51</f>
        <v>0.0031717263253285776</v>
      </c>
      <c r="K51" s="48">
        <v>222</v>
      </c>
      <c r="L51" s="49">
        <f>(K51-I51)/I51</f>
        <v>0.002710027100270977</v>
      </c>
      <c r="M51" s="57"/>
      <c r="N51" s="46">
        <v>221.4</v>
      </c>
      <c r="O51" s="47">
        <f>(N51-F51)/F51</f>
        <v>0.0031717263253285776</v>
      </c>
      <c r="P51" s="47"/>
      <c r="Q51" s="48">
        <v>222</v>
      </c>
      <c r="R51" s="49">
        <f>(Q51-N51)/N51</f>
        <v>0.002710027100270977</v>
      </c>
    </row>
    <row r="52" spans="2:18" ht="6" customHeight="1">
      <c r="B52" s="45"/>
      <c r="C52" s="34"/>
      <c r="D52" s="34"/>
      <c r="E52" s="34"/>
      <c r="F52" s="34"/>
      <c r="G52" s="23"/>
      <c r="H52" s="23"/>
      <c r="I52" s="23"/>
      <c r="J52" s="23"/>
      <c r="K52" s="23"/>
      <c r="L52" s="23"/>
      <c r="M52" s="23"/>
      <c r="N52" s="34"/>
      <c r="O52" s="23"/>
      <c r="P52" s="23"/>
      <c r="Q52" s="34"/>
      <c r="R52" s="23"/>
    </row>
    <row r="53" spans="1:18" ht="12.75" customHeight="1">
      <c r="A53" s="45"/>
      <c r="B53" s="45"/>
      <c r="C53" s="34"/>
      <c r="D53" s="34"/>
      <c r="E53" s="34"/>
      <c r="F53" s="34"/>
      <c r="G53" s="23"/>
      <c r="H53" s="23"/>
      <c r="I53" s="23"/>
      <c r="J53" s="23"/>
      <c r="K53" s="23"/>
      <c r="L53" s="23"/>
      <c r="M53" s="23"/>
      <c r="N53" s="34"/>
      <c r="O53" s="23"/>
      <c r="P53" s="23"/>
      <c r="Q53" s="34"/>
      <c r="R53" s="23"/>
    </row>
    <row r="54" spans="1:6" ht="6" customHeight="1">
      <c r="A54" s="45"/>
      <c r="C54" s="22"/>
      <c r="D54" s="22"/>
      <c r="E54" s="22"/>
      <c r="F54" s="22"/>
    </row>
    <row r="55" spans="1:18" ht="15">
      <c r="A55" s="74" t="s">
        <v>52</v>
      </c>
      <c r="B55" s="75" t="s">
        <v>53</v>
      </c>
      <c r="N55" s="22"/>
      <c r="O55" s="52"/>
      <c r="Q55" s="22"/>
      <c r="R55" s="52"/>
    </row>
    <row r="56" spans="1:2" ht="15">
      <c r="A56" s="74" t="s">
        <v>54</v>
      </c>
      <c r="B56" s="75" t="s">
        <v>55</v>
      </c>
    </row>
    <row r="57" spans="14:18" ht="15">
      <c r="N57" s="22"/>
      <c r="O57" s="52"/>
      <c r="Q57" s="22"/>
      <c r="R57" s="52"/>
    </row>
  </sheetData>
  <mergeCells count="4">
    <mergeCell ref="A1:R1"/>
    <mergeCell ref="A2:R2"/>
    <mergeCell ref="A3:R3"/>
    <mergeCell ref="A4:R4"/>
  </mergeCells>
  <printOptions horizontalCentered="1"/>
  <pageMargins left="0.25" right="0.25" top="0.5" bottom="0.5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jlunde</cp:lastModifiedBy>
  <cp:lastPrinted>2008-12-12T17:59:47Z</cp:lastPrinted>
  <dcterms:created xsi:type="dcterms:W3CDTF">2003-12-08T19:23:46Z</dcterms:created>
  <dcterms:modified xsi:type="dcterms:W3CDTF">2009-03-20T16:35:39Z</dcterms:modified>
  <cp:category/>
  <cp:version/>
  <cp:contentType/>
  <cp:contentStatus/>
</cp:coreProperties>
</file>