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'Sheet1'!$A$1:$R$60</definedName>
  </definedNames>
  <calcPr fullCalcOnLoad="1"/>
</workbook>
</file>

<file path=xl/sharedStrings.xml><?xml version="1.0" encoding="utf-8"?>
<sst xmlns="http://schemas.openxmlformats.org/spreadsheetml/2006/main" count="78" uniqueCount="62">
  <si>
    <t>REVENUE ESTIMATING CONFERENCE</t>
  </si>
  <si>
    <t>ESTIMATE OF GENERAL FUND RECEIPTS</t>
  </si>
  <si>
    <t>12/8/03</t>
  </si>
  <si>
    <t>% Change</t>
  </si>
  <si>
    <t>10/03 REC</t>
  </si>
  <si>
    <t>12/03 REC</t>
  </si>
  <si>
    <t>FY 99</t>
  </si>
  <si>
    <t>FY 00</t>
  </si>
  <si>
    <t>FY 01</t>
  </si>
  <si>
    <t>FY 02</t>
  </si>
  <si>
    <t>FY 03</t>
  </si>
  <si>
    <t>FY 02 Act vs.</t>
  </si>
  <si>
    <t>FY 04</t>
  </si>
  <si>
    <t>FY 04 Est vs.</t>
  </si>
  <si>
    <t>FY 05</t>
  </si>
  <si>
    <t>FY 02 Est vs.</t>
  </si>
  <si>
    <t>FY 05 Est vs.</t>
  </si>
  <si>
    <t>ACTUAL</t>
  </si>
  <si>
    <t>FY 01 Act</t>
  </si>
  <si>
    <t>ESTIMATE</t>
  </si>
  <si>
    <t>FY 03 Act</t>
  </si>
  <si>
    <t>FY 03 Est</t>
  </si>
  <si>
    <t>FY 04 Est</t>
  </si>
  <si>
    <t>TAX RECEIPTS</t>
  </si>
  <si>
    <t>Personal Inc. Tax</t>
  </si>
  <si>
    <t>Sales Tax</t>
  </si>
  <si>
    <t>Use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</si>
  <si>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</si>
  <si>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</si>
  <si>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</si>
  <si>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</si>
  <si>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</si>
  <si>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</si>
  <si>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</si>
  <si>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</si>
  <si>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</si>
  <si>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</si>
  <si>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</si>
  <si>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</si>
  <si>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</si>
  <si>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</si>
  <si>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</si>
  <si>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</si>
  <si>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</si>
  <si>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</si>
  <si>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</si>
  <si>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</si>
  <si>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</si>
  <si>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</si>
  <si>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</si>
  <si>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</si>
  <si>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</si>
  <si>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</si>
  <si>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</si>
  <si>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</si>
  <si>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Funds***</t>
  </si>
  <si>
    <t>*** Allocation to Other Funds</t>
  </si>
  <si>
    <t>Allocation to Vision Iowa</t>
  </si>
  <si>
    <t>Allocation to School Infrastructure</t>
  </si>
  <si>
    <t>Allocation to Healthy Iowans</t>
  </si>
  <si>
    <t>Remaining Funds to RIIF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</si>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</sst>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right"/>
    </xf>
    <xf numFmtId="166" fontId="0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7" width="10.28125" style="1" customWidth="1"/>
    <col min="8" max="8" width="2.8515625" style="1" customWidth="1"/>
    <col min="9" max="9" width="10.7109375" style="1" customWidth="1"/>
    <col min="10" max="10" width="12.7109375" style="1" customWidth="1"/>
    <col min="11" max="11" width="10.7109375" style="1" customWidth="1"/>
    <col min="12" max="12" width="12.8515625" style="1" customWidth="1"/>
    <col min="13" max="13" width="10.7109375" style="1" customWidth="1"/>
    <col min="14" max="15" width="12.7109375" style="1" customWidth="1"/>
    <col min="16" max="16" width="2.2812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ht="15.75" thickBot="1"/>
    <row r="5" spans="9:18" ht="15">
      <c r="I5" s="2" t="s">
        <v>3</v>
      </c>
      <c r="J5" s="3" t="s">
        <v>4</v>
      </c>
      <c r="K5" s="4" t="s">
        <v>3</v>
      </c>
      <c r="L5" s="5" t="s">
        <v>4</v>
      </c>
      <c r="M5" s="6" t="s">
        <v>3</v>
      </c>
      <c r="N5" s="3" t="s">
        <v>5</v>
      </c>
      <c r="O5" s="4" t="s">
        <v>3</v>
      </c>
      <c r="P5" s="4"/>
      <c r="Q5" s="5" t="str">
        <f>N5</f>
        <v>12/03 REC</v>
      </c>
      <c r="R5" s="6" t="s">
        <v>3</v>
      </c>
    </row>
    <row r="6" spans="3:18" ht="15"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/>
      <c r="I6" s="8" t="s">
        <v>11</v>
      </c>
      <c r="J6" s="9" t="s">
        <v>12</v>
      </c>
      <c r="K6" s="8" t="s">
        <v>13</v>
      </c>
      <c r="L6" s="10" t="s">
        <v>14</v>
      </c>
      <c r="M6" s="11" t="s">
        <v>13</v>
      </c>
      <c r="N6" s="9" t="s">
        <v>12</v>
      </c>
      <c r="O6" s="8" t="s">
        <v>15</v>
      </c>
      <c r="P6" s="8"/>
      <c r="Q6" s="10" t="s">
        <v>14</v>
      </c>
      <c r="R6" s="11" t="s">
        <v>16</v>
      </c>
    </row>
    <row r="7" spans="3:18" ht="15">
      <c r="C7" s="12" t="s">
        <v>17</v>
      </c>
      <c r="D7" s="12" t="s">
        <v>17</v>
      </c>
      <c r="E7" s="12" t="s">
        <v>17</v>
      </c>
      <c r="F7" s="12" t="s">
        <v>17</v>
      </c>
      <c r="G7" s="12" t="s">
        <v>17</v>
      </c>
      <c r="H7" s="12"/>
      <c r="I7" s="13" t="s">
        <v>18</v>
      </c>
      <c r="J7" s="14" t="s">
        <v>19</v>
      </c>
      <c r="K7" s="13" t="s">
        <v>20</v>
      </c>
      <c r="L7" s="15" t="s">
        <v>19</v>
      </c>
      <c r="M7" s="16" t="s">
        <v>21</v>
      </c>
      <c r="N7" s="14" t="s">
        <v>19</v>
      </c>
      <c r="O7" s="13" t="s">
        <v>18</v>
      </c>
      <c r="P7" s="13"/>
      <c r="Q7" s="15" t="s">
        <v>19</v>
      </c>
      <c r="R7" s="16" t="s">
        <v>22</v>
      </c>
    </row>
    <row r="8" spans="1:18" ht="17.25">
      <c r="A8" s="17" t="s">
        <v>23</v>
      </c>
      <c r="C8" s="18"/>
      <c r="D8" s="18"/>
      <c r="E8" s="18"/>
      <c r="F8" s="18"/>
      <c r="G8" s="18"/>
      <c r="H8" s="18"/>
      <c r="I8" s="18"/>
      <c r="J8" s="19"/>
      <c r="K8" s="18"/>
      <c r="L8" s="18"/>
      <c r="M8" s="20"/>
      <c r="N8" s="19"/>
      <c r="O8" s="18"/>
      <c r="P8" s="18"/>
      <c r="Q8" s="18"/>
      <c r="R8" s="20"/>
    </row>
    <row r="9" spans="2:18" ht="15">
      <c r="B9" s="21" t="s">
        <v>24</v>
      </c>
      <c r="C9" s="22">
        <v>2233.7</v>
      </c>
      <c r="D9" s="22">
        <v>2375.9</v>
      </c>
      <c r="E9" s="22">
        <v>2426.6</v>
      </c>
      <c r="F9" s="22">
        <v>2372.1</v>
      </c>
      <c r="G9" s="22">
        <v>2417.6</v>
      </c>
      <c r="H9" s="22"/>
      <c r="I9" s="23">
        <f>(G9-F9)/F9</f>
        <v>0.019181316133383922</v>
      </c>
      <c r="J9" s="24">
        <v>2489</v>
      </c>
      <c r="K9" s="23">
        <f>(J9-G9)/G9</f>
        <v>0.029533421575115855</v>
      </c>
      <c r="L9" s="25">
        <v>2580.3</v>
      </c>
      <c r="M9" s="26">
        <f>(L9-J9)/J9</f>
        <v>0.03668139815186829</v>
      </c>
      <c r="N9" s="25">
        <v>2527.2</v>
      </c>
      <c r="O9" s="23">
        <f aca="true" t="shared" si="0" ref="O9:O19">(N9-G9)/G9</f>
        <v>0.04533421575115814</v>
      </c>
      <c r="P9" s="23"/>
      <c r="Q9" s="25">
        <v>2620</v>
      </c>
      <c r="R9" s="26">
        <f>(Q9-N9)/N9</f>
        <v>0.036720481164925683</v>
      </c>
    </row>
    <row r="10" spans="1:18" ht="15">
      <c r="A10" s="18"/>
      <c r="B10" s="27" t="s">
        <v>25</v>
      </c>
      <c r="C10" s="28">
        <v>1377.5</v>
      </c>
      <c r="D10" s="28">
        <v>1416.6</v>
      </c>
      <c r="E10" s="28">
        <v>1441.7</v>
      </c>
      <c r="F10" s="28">
        <v>1453</v>
      </c>
      <c r="G10" s="28">
        <v>1450.4</v>
      </c>
      <c r="H10" s="28"/>
      <c r="I10" s="29">
        <f>(G10-F10)/F10</f>
        <v>-0.0017894012388161796</v>
      </c>
      <c r="J10" s="30">
        <v>1450.3</v>
      </c>
      <c r="K10" s="29">
        <f aca="true" t="shared" si="1" ref="K10:K21">(J10-G10)/G10</f>
        <v>-6.894649751802015E-05</v>
      </c>
      <c r="L10" s="31">
        <v>1447.4</v>
      </c>
      <c r="M10" s="32">
        <f aca="true" t="shared" si="2" ref="M10:M19">(L10-J10)/J10</f>
        <v>-0.001999586292491115</v>
      </c>
      <c r="N10" s="31">
        <v>1450.4</v>
      </c>
      <c r="O10" s="29">
        <f t="shared" si="0"/>
        <v>0</v>
      </c>
      <c r="P10" s="29"/>
      <c r="Q10" s="31">
        <v>1508.9</v>
      </c>
      <c r="R10" s="32">
        <f aca="true" t="shared" si="3" ref="R10:R21">(Q10-N10)/N10</f>
        <v>0.04033370104798676</v>
      </c>
    </row>
    <row r="11" spans="2:18" ht="15">
      <c r="B11" s="21" t="s">
        <v>26</v>
      </c>
      <c r="C11" s="22">
        <v>242.7</v>
      </c>
      <c r="D11" s="22">
        <v>246.8</v>
      </c>
      <c r="E11" s="22">
        <v>249.4</v>
      </c>
      <c r="F11" s="22">
        <v>238.5</v>
      </c>
      <c r="G11" s="22">
        <v>254.2</v>
      </c>
      <c r="H11" s="22"/>
      <c r="I11" s="23">
        <f aca="true" t="shared" si="4" ref="I11:I21">(G11-F11)/F11</f>
        <v>0.06582809224318653</v>
      </c>
      <c r="J11" s="24">
        <v>254.2</v>
      </c>
      <c r="K11" s="23">
        <f t="shared" si="1"/>
        <v>0</v>
      </c>
      <c r="L11" s="25">
        <v>264.5</v>
      </c>
      <c r="M11" s="26">
        <f t="shared" si="2"/>
        <v>0.04051927616050359</v>
      </c>
      <c r="N11" s="25">
        <v>252.9</v>
      </c>
      <c r="O11" s="23">
        <f t="shared" si="0"/>
        <v>-0.005114083398898438</v>
      </c>
      <c r="P11" s="23"/>
      <c r="Q11" s="25">
        <v>258.5</v>
      </c>
      <c r="R11" s="26">
        <f t="shared" si="3"/>
        <v>0.02214313958086198</v>
      </c>
    </row>
    <row r="12" spans="2:18" ht="15">
      <c r="B12" s="21" t="s">
        <v>27</v>
      </c>
      <c r="C12" s="22">
        <v>321.8</v>
      </c>
      <c r="D12" s="22">
        <v>326.1</v>
      </c>
      <c r="E12" s="22">
        <v>284.8</v>
      </c>
      <c r="F12" s="22">
        <v>221.2</v>
      </c>
      <c r="G12" s="22">
        <v>237</v>
      </c>
      <c r="H12" s="22"/>
      <c r="I12" s="23">
        <f t="shared" si="4"/>
        <v>0.07142857142857148</v>
      </c>
      <c r="J12" s="24">
        <v>222.1</v>
      </c>
      <c r="K12" s="23">
        <f t="shared" si="1"/>
        <v>-0.06286919831223631</v>
      </c>
      <c r="L12" s="25">
        <v>207.4</v>
      </c>
      <c r="M12" s="26">
        <f t="shared" si="2"/>
        <v>-0.06618640252138672</v>
      </c>
      <c r="N12" s="25">
        <v>180.1</v>
      </c>
      <c r="O12" s="23">
        <f t="shared" si="0"/>
        <v>-0.24008438818565403</v>
      </c>
      <c r="P12" s="23"/>
      <c r="Q12" s="25">
        <v>185.1</v>
      </c>
      <c r="R12" s="26">
        <f t="shared" si="3"/>
        <v>0.0277623542476402</v>
      </c>
    </row>
    <row r="13" spans="1:18" ht="15">
      <c r="A13" s="18"/>
      <c r="B13" s="27" t="s">
        <v>28</v>
      </c>
      <c r="C13" s="28">
        <v>90.1</v>
      </c>
      <c r="D13" s="28">
        <v>114.8</v>
      </c>
      <c r="E13" s="28">
        <v>104.6</v>
      </c>
      <c r="F13" s="28">
        <v>100.3</v>
      </c>
      <c r="G13" s="28">
        <v>88.1</v>
      </c>
      <c r="H13" s="28"/>
      <c r="I13" s="29">
        <f t="shared" si="4"/>
        <v>-0.12163509471585247</v>
      </c>
      <c r="J13" s="30">
        <v>73.1</v>
      </c>
      <c r="K13" s="29">
        <f t="shared" si="1"/>
        <v>-0.17026106696935303</v>
      </c>
      <c r="L13" s="31">
        <v>68.3</v>
      </c>
      <c r="M13" s="32">
        <f t="shared" si="2"/>
        <v>-0.06566347469220243</v>
      </c>
      <c r="N13" s="31">
        <v>76.7</v>
      </c>
      <c r="O13" s="29">
        <f t="shared" si="0"/>
        <v>-0.1293984108967082</v>
      </c>
      <c r="P13" s="29"/>
      <c r="Q13" s="31">
        <v>72</v>
      </c>
      <c r="R13" s="32">
        <f t="shared" si="3"/>
        <v>-0.06127770534550199</v>
      </c>
    </row>
    <row r="14" spans="2:18" ht="15">
      <c r="B14" s="21" t="s">
        <v>29</v>
      </c>
      <c r="C14" s="22">
        <v>114.3</v>
      </c>
      <c r="D14" s="22">
        <v>120.2</v>
      </c>
      <c r="E14" s="22">
        <v>126.6</v>
      </c>
      <c r="F14" s="22">
        <v>135.4</v>
      </c>
      <c r="G14" s="22">
        <v>142.2</v>
      </c>
      <c r="H14" s="22"/>
      <c r="I14" s="23">
        <f t="shared" si="4"/>
        <v>0.05022156573116678</v>
      </c>
      <c r="J14" s="24">
        <v>130</v>
      </c>
      <c r="K14" s="23">
        <f t="shared" si="1"/>
        <v>-0.08579465541490851</v>
      </c>
      <c r="L14" s="25">
        <v>112.3</v>
      </c>
      <c r="M14" s="26">
        <f t="shared" si="2"/>
        <v>-0.13615384615384618</v>
      </c>
      <c r="N14" s="25">
        <v>130</v>
      </c>
      <c r="O14" s="23">
        <f t="shared" si="0"/>
        <v>-0.08579465541490851</v>
      </c>
      <c r="P14" s="23"/>
      <c r="Q14" s="25">
        <v>106.5</v>
      </c>
      <c r="R14" s="26">
        <f t="shared" si="3"/>
        <v>-0.18076923076923077</v>
      </c>
    </row>
    <row r="15" spans="2:18" ht="15">
      <c r="B15" s="21" t="s">
        <v>30</v>
      </c>
      <c r="C15" s="22">
        <v>92.3</v>
      </c>
      <c r="D15" s="22">
        <v>91.1</v>
      </c>
      <c r="E15" s="22">
        <v>89.6</v>
      </c>
      <c r="F15" s="22">
        <v>88</v>
      </c>
      <c r="G15" s="22">
        <v>88.1</v>
      </c>
      <c r="H15" s="22"/>
      <c r="I15" s="23">
        <f t="shared" si="4"/>
        <v>0.0011363636363635717</v>
      </c>
      <c r="J15" s="24">
        <v>88.1</v>
      </c>
      <c r="K15" s="23">
        <f t="shared" si="1"/>
        <v>0</v>
      </c>
      <c r="L15" s="25">
        <v>83.7</v>
      </c>
      <c r="M15" s="26">
        <f t="shared" si="2"/>
        <v>-0.049943246311010124</v>
      </c>
      <c r="N15" s="25">
        <v>86.3</v>
      </c>
      <c r="O15" s="23">
        <f t="shared" si="0"/>
        <v>-0.02043132803632233</v>
      </c>
      <c r="P15" s="23"/>
      <c r="Q15" s="25">
        <v>84.1</v>
      </c>
      <c r="R15" s="26">
        <f t="shared" si="3"/>
        <v>-0.025492468134414865</v>
      </c>
    </row>
    <row r="16" spans="2:18" ht="15">
      <c r="B16" s="27" t="s">
        <v>31</v>
      </c>
      <c r="C16" s="28">
        <v>6.5</v>
      </c>
      <c r="D16" s="28">
        <v>6.6</v>
      </c>
      <c r="E16" s="28">
        <v>6.7</v>
      </c>
      <c r="F16" s="28">
        <v>7.1</v>
      </c>
      <c r="G16" s="28">
        <v>7.4</v>
      </c>
      <c r="H16" s="28"/>
      <c r="I16" s="29">
        <f t="shared" si="4"/>
        <v>0.04225352112676067</v>
      </c>
      <c r="J16" s="30">
        <v>7</v>
      </c>
      <c r="K16" s="29">
        <f t="shared" si="1"/>
        <v>-0.0540540540540541</v>
      </c>
      <c r="L16" s="31">
        <v>7.4</v>
      </c>
      <c r="M16" s="32">
        <f t="shared" si="2"/>
        <v>0.0571428571428572</v>
      </c>
      <c r="N16" s="31">
        <v>7.5</v>
      </c>
      <c r="O16" s="29">
        <f t="shared" si="0"/>
        <v>0.013513513513513466</v>
      </c>
      <c r="P16" s="29"/>
      <c r="Q16" s="31">
        <v>7.7</v>
      </c>
      <c r="R16" s="32">
        <f t="shared" si="3"/>
        <v>0.02666666666666669</v>
      </c>
    </row>
    <row r="17" spans="2:18" ht="15">
      <c r="B17" s="21" t="s">
        <v>32</v>
      </c>
      <c r="C17" s="22">
        <v>13.1</v>
      </c>
      <c r="D17" s="22">
        <v>13.6</v>
      </c>
      <c r="E17" s="22">
        <v>13.6</v>
      </c>
      <c r="F17" s="22">
        <v>13.8</v>
      </c>
      <c r="G17" s="22">
        <v>14</v>
      </c>
      <c r="H17" s="22"/>
      <c r="I17" s="23">
        <f t="shared" si="4"/>
        <v>0.014492753623188354</v>
      </c>
      <c r="J17" s="24">
        <v>14.3</v>
      </c>
      <c r="K17" s="23">
        <f t="shared" si="1"/>
        <v>0.02142857142857148</v>
      </c>
      <c r="L17" s="25">
        <v>13.9</v>
      </c>
      <c r="M17" s="26">
        <f t="shared" si="2"/>
        <v>-0.027972027972027996</v>
      </c>
      <c r="N17" s="25">
        <v>14</v>
      </c>
      <c r="O17" s="23">
        <f t="shared" si="0"/>
        <v>0</v>
      </c>
      <c r="P17" s="23"/>
      <c r="Q17" s="25">
        <v>14</v>
      </c>
      <c r="R17" s="26">
        <f t="shared" si="3"/>
        <v>0</v>
      </c>
    </row>
    <row r="18" spans="2:18" ht="15">
      <c r="B18" s="21" t="s">
        <v>33</v>
      </c>
      <c r="C18" s="22">
        <v>33.8</v>
      </c>
      <c r="D18" s="22">
        <v>31.8</v>
      </c>
      <c r="E18" s="22">
        <v>31.2</v>
      </c>
      <c r="F18" s="22">
        <v>30.9</v>
      </c>
      <c r="G18" s="22">
        <v>35.3</v>
      </c>
      <c r="H18" s="22"/>
      <c r="I18" s="23">
        <f t="shared" si="4"/>
        <v>0.14239482200647247</v>
      </c>
      <c r="J18" s="24">
        <v>35.2</v>
      </c>
      <c r="K18" s="23">
        <f t="shared" si="1"/>
        <v>-0.002832861189801539</v>
      </c>
      <c r="L18" s="25">
        <v>39.8</v>
      </c>
      <c r="M18" s="26">
        <f t="shared" si="2"/>
        <v>0.130681818181818</v>
      </c>
      <c r="N18" s="25">
        <v>39.2</v>
      </c>
      <c r="O18" s="23">
        <f t="shared" si="0"/>
        <v>0.11048158640226646</v>
      </c>
      <c r="P18" s="23"/>
      <c r="Q18" s="25">
        <v>40.8</v>
      </c>
      <c r="R18" s="26">
        <f t="shared" si="3"/>
        <v>0.040816326530612096</v>
      </c>
    </row>
    <row r="19" spans="2:18" ht="15">
      <c r="B19" s="21" t="s">
        <v>34</v>
      </c>
      <c r="C19" s="22">
        <v>1.1</v>
      </c>
      <c r="D19" s="22">
        <v>1.3</v>
      </c>
      <c r="E19" s="22">
        <v>1.3</v>
      </c>
      <c r="F19" s="22">
        <v>1.5</v>
      </c>
      <c r="G19" s="22">
        <v>1.1</v>
      </c>
      <c r="H19" s="22"/>
      <c r="I19" s="23">
        <f t="shared" si="4"/>
        <v>-0.2666666666666666</v>
      </c>
      <c r="J19" s="24">
        <v>1.5</v>
      </c>
      <c r="K19" s="23">
        <f t="shared" si="1"/>
        <v>0.36363636363636354</v>
      </c>
      <c r="L19" s="25">
        <v>1.1</v>
      </c>
      <c r="M19" s="26">
        <f t="shared" si="2"/>
        <v>-0.2666666666666666</v>
      </c>
      <c r="N19" s="25">
        <v>1.5</v>
      </c>
      <c r="O19" s="23">
        <f t="shared" si="0"/>
        <v>0.36363636363636354</v>
      </c>
      <c r="P19" s="23"/>
      <c r="Q19" s="25">
        <v>1.5</v>
      </c>
      <c r="R19" s="26">
        <f t="shared" si="3"/>
        <v>0</v>
      </c>
    </row>
    <row r="20" spans="3:18" ht="9.75" customHeight="1">
      <c r="C20" s="22"/>
      <c r="D20" s="22"/>
      <c r="E20" s="22"/>
      <c r="F20" s="22"/>
      <c r="G20" s="22"/>
      <c r="H20" s="22"/>
      <c r="I20" s="18"/>
      <c r="J20" s="33"/>
      <c r="K20" s="18"/>
      <c r="L20" s="34"/>
      <c r="M20" s="20"/>
      <c r="N20" s="34"/>
      <c r="O20" s="18"/>
      <c r="P20" s="18"/>
      <c r="Q20" s="34"/>
      <c r="R20" s="20"/>
    </row>
    <row r="21" spans="1:18" ht="15.75">
      <c r="A21" s="35" t="s">
        <v>35</v>
      </c>
      <c r="B21" s="21"/>
      <c r="C21" s="34">
        <f>SUM(C9:C20)</f>
        <v>4526.9000000000015</v>
      </c>
      <c r="D21" s="34">
        <f>SUM(D9:D20)</f>
        <v>4744.800000000002</v>
      </c>
      <c r="E21" s="34">
        <f>SUM(E9:E20)</f>
        <v>4776.100000000001</v>
      </c>
      <c r="F21" s="34">
        <f>SUM(F9:F20)</f>
        <v>4661.8</v>
      </c>
      <c r="G21" s="34">
        <f>SUM(G9:G20)</f>
        <v>4735.400000000001</v>
      </c>
      <c r="H21" s="34"/>
      <c r="I21" s="23">
        <f t="shared" si="4"/>
        <v>0.015787893088506665</v>
      </c>
      <c r="J21" s="36">
        <f>SUM(J9:J20)</f>
        <v>4764.800000000001</v>
      </c>
      <c r="K21" s="37">
        <f t="shared" si="1"/>
        <v>0.006208556827300871</v>
      </c>
      <c r="L21" s="38">
        <f>SUM(L9:L20)</f>
        <v>4826.1</v>
      </c>
      <c r="M21" s="39">
        <f>(L21-G21)/G21</f>
        <v>0.01915360898762508</v>
      </c>
      <c r="N21" s="38">
        <f>SUM(N9:N20)</f>
        <v>4765.8</v>
      </c>
      <c r="O21" s="37">
        <f>(N21-G21)/G21</f>
        <v>0.006419732229589819</v>
      </c>
      <c r="P21" s="37"/>
      <c r="Q21" s="38">
        <f>SUM(Q9:Q20)</f>
        <v>4899.1</v>
      </c>
      <c r="R21" s="39">
        <f t="shared" si="3"/>
        <v>0.027970120441478907</v>
      </c>
    </row>
    <row r="22" spans="2:18" ht="9.75" customHeight="1">
      <c r="B22" s="21"/>
      <c r="C22" s="22"/>
      <c r="D22" s="22"/>
      <c r="E22" s="22"/>
      <c r="F22" s="22"/>
      <c r="G22" s="22"/>
      <c r="H22" s="22"/>
      <c r="I22" s="23"/>
      <c r="J22" s="33"/>
      <c r="K22" s="23"/>
      <c r="L22" s="34"/>
      <c r="M22" s="26"/>
      <c r="N22" s="34"/>
      <c r="O22" s="23"/>
      <c r="P22" s="23"/>
      <c r="Q22" s="34"/>
      <c r="R22" s="26"/>
    </row>
    <row r="23" spans="1:18" ht="17.25">
      <c r="A23" s="17" t="s">
        <v>36</v>
      </c>
      <c r="C23" s="22"/>
      <c r="D23" s="22"/>
      <c r="E23" s="22"/>
      <c r="F23" s="22"/>
      <c r="G23" s="22"/>
      <c r="H23" s="22"/>
      <c r="I23" s="18"/>
      <c r="J23" s="33"/>
      <c r="K23" s="18"/>
      <c r="L23" s="34"/>
      <c r="M23" s="20"/>
      <c r="N23" s="34"/>
      <c r="O23" s="18"/>
      <c r="P23" s="18"/>
      <c r="Q23" s="34"/>
      <c r="R23" s="20"/>
    </row>
    <row r="24" spans="2:18" ht="15">
      <c r="B24" s="21" t="s">
        <v>37</v>
      </c>
      <c r="C24" s="22">
        <v>49.7</v>
      </c>
      <c r="D24" s="22">
        <v>49.7</v>
      </c>
      <c r="E24" s="22">
        <v>47.2</v>
      </c>
      <c r="F24" s="22">
        <v>48.6</v>
      </c>
      <c r="G24" s="22">
        <v>16.2</v>
      </c>
      <c r="H24" s="22"/>
      <c r="I24" s="23">
        <f aca="true" t="shared" si="5" ref="I24:I30">(G24-F24)/F24</f>
        <v>-0.6666666666666667</v>
      </c>
      <c r="J24" s="24">
        <v>14.9</v>
      </c>
      <c r="K24" s="23">
        <f aca="true" t="shared" si="6" ref="K24:K30">(J24-G24)/G24</f>
        <v>-0.08024691358024685</v>
      </c>
      <c r="L24" s="25">
        <v>14.9</v>
      </c>
      <c r="M24" s="26">
        <f aca="true" t="shared" si="7" ref="M24:M30">(L24-J24)/J24</f>
        <v>0</v>
      </c>
      <c r="N24" s="25">
        <v>14.6</v>
      </c>
      <c r="O24" s="23">
        <f aca="true" t="shared" si="8" ref="O24:O30">(N24-G24)/G24</f>
        <v>-0.09876543209876541</v>
      </c>
      <c r="P24" s="23"/>
      <c r="Q24" s="25">
        <v>14.6</v>
      </c>
      <c r="R24" s="26">
        <f aca="true" t="shared" si="9" ref="R24:R30">(Q24-N24)/N24</f>
        <v>0</v>
      </c>
    </row>
    <row r="25" spans="2:18" ht="15">
      <c r="B25" s="27" t="s">
        <v>38</v>
      </c>
      <c r="C25" s="28">
        <v>41.3</v>
      </c>
      <c r="D25" s="28">
        <v>45</v>
      </c>
      <c r="E25" s="28">
        <v>46.5</v>
      </c>
      <c r="F25" s="28">
        <v>47.5</v>
      </c>
      <c r="G25" s="28">
        <v>49</v>
      </c>
      <c r="H25" s="28"/>
      <c r="I25" s="29">
        <f t="shared" si="5"/>
        <v>0.031578947368421054</v>
      </c>
      <c r="J25" s="78">
        <v>51</v>
      </c>
      <c r="K25" s="29">
        <f t="shared" si="6"/>
        <v>0.04081632653061224</v>
      </c>
      <c r="L25" s="28">
        <v>51</v>
      </c>
      <c r="M25" s="32">
        <f t="shared" si="7"/>
        <v>0</v>
      </c>
      <c r="N25" s="28">
        <v>51</v>
      </c>
      <c r="O25" s="29">
        <f t="shared" si="8"/>
        <v>0.04081632653061224</v>
      </c>
      <c r="P25" s="79"/>
      <c r="Q25" s="28">
        <v>51</v>
      </c>
      <c r="R25" s="32">
        <f t="shared" si="9"/>
        <v>0</v>
      </c>
    </row>
    <row r="26" spans="2:18" ht="15">
      <c r="B26" s="21" t="s">
        <v>39</v>
      </c>
      <c r="C26" s="22">
        <v>34.1</v>
      </c>
      <c r="D26" s="22">
        <v>26</v>
      </c>
      <c r="E26" s="22">
        <v>18.2</v>
      </c>
      <c r="F26" s="22">
        <v>25.3</v>
      </c>
      <c r="G26" s="22">
        <v>18.1</v>
      </c>
      <c r="H26" s="22"/>
      <c r="I26" s="23">
        <f t="shared" si="5"/>
        <v>-0.2845849802371541</v>
      </c>
      <c r="J26" s="24">
        <v>12</v>
      </c>
      <c r="K26" s="23">
        <f t="shared" si="6"/>
        <v>-0.3370165745856354</v>
      </c>
      <c r="L26" s="25">
        <v>6.4</v>
      </c>
      <c r="M26" s="26">
        <f t="shared" si="7"/>
        <v>-0.4666666666666666</v>
      </c>
      <c r="N26" s="25">
        <v>12</v>
      </c>
      <c r="O26" s="23">
        <f t="shared" si="8"/>
        <v>-0.3370165745856354</v>
      </c>
      <c r="P26" s="23"/>
      <c r="Q26" s="25">
        <v>6.4</v>
      </c>
      <c r="R26" s="26">
        <f t="shared" si="9"/>
        <v>-0.4666666666666666</v>
      </c>
    </row>
    <row r="27" spans="2:18" ht="15">
      <c r="B27" s="21" t="s">
        <v>40</v>
      </c>
      <c r="C27" s="22">
        <v>58.3</v>
      </c>
      <c r="D27" s="22">
        <v>66.3</v>
      </c>
      <c r="E27" s="22">
        <v>72.5</v>
      </c>
      <c r="F27" s="22">
        <v>70.2</v>
      </c>
      <c r="G27" s="22">
        <v>72.2</v>
      </c>
      <c r="H27" s="22"/>
      <c r="I27" s="23">
        <f t="shared" si="5"/>
        <v>0.02849002849002849</v>
      </c>
      <c r="J27" s="24">
        <v>66.7</v>
      </c>
      <c r="K27" s="23">
        <f t="shared" si="6"/>
        <v>-0.07617728531855955</v>
      </c>
      <c r="L27" s="25">
        <v>65.2</v>
      </c>
      <c r="M27" s="26">
        <f t="shared" si="7"/>
        <v>-0.022488755622188904</v>
      </c>
      <c r="N27" s="25">
        <v>66.2</v>
      </c>
      <c r="O27" s="23">
        <f t="shared" si="8"/>
        <v>-0.08310249307479224</v>
      </c>
      <c r="P27" s="23"/>
      <c r="Q27" s="25">
        <v>64.7</v>
      </c>
      <c r="R27" s="26">
        <f t="shared" si="9"/>
        <v>-0.022658610271903322</v>
      </c>
    </row>
    <row r="28" spans="2:18" ht="15">
      <c r="B28" s="27" t="s">
        <v>41</v>
      </c>
      <c r="C28" s="28">
        <v>48.3</v>
      </c>
      <c r="D28" s="28">
        <v>52.3</v>
      </c>
      <c r="E28" s="28">
        <v>48.8</v>
      </c>
      <c r="F28" s="28">
        <v>51.9</v>
      </c>
      <c r="G28" s="28">
        <v>54.7</v>
      </c>
      <c r="H28" s="28"/>
      <c r="I28" s="29">
        <f t="shared" si="5"/>
        <v>0.0539499036608864</v>
      </c>
      <c r="J28" s="30">
        <v>57.3</v>
      </c>
      <c r="K28" s="29">
        <f t="shared" si="6"/>
        <v>0.04753199268738564</v>
      </c>
      <c r="L28" s="31">
        <v>57.3</v>
      </c>
      <c r="M28" s="32">
        <f t="shared" si="7"/>
        <v>0</v>
      </c>
      <c r="N28" s="31">
        <v>57.3</v>
      </c>
      <c r="O28" s="29">
        <f t="shared" si="8"/>
        <v>0.04753199268738564</v>
      </c>
      <c r="P28" s="29"/>
      <c r="Q28" s="31">
        <v>57.3</v>
      </c>
      <c r="R28" s="32">
        <f t="shared" si="9"/>
        <v>0</v>
      </c>
    </row>
    <row r="29" spans="2:18" ht="15">
      <c r="B29" s="21" t="s">
        <v>42</v>
      </c>
      <c r="C29" s="22">
        <v>61.3</v>
      </c>
      <c r="D29" s="22">
        <v>52.7</v>
      </c>
      <c r="E29" s="22">
        <v>45.2</v>
      </c>
      <c r="F29" s="22">
        <v>42.2</v>
      </c>
      <c r="G29" s="22">
        <v>41.3</v>
      </c>
      <c r="H29" s="22"/>
      <c r="I29" s="23">
        <f t="shared" si="5"/>
        <v>-0.021327014218009612</v>
      </c>
      <c r="J29" s="24">
        <v>81.2</v>
      </c>
      <c r="K29" s="23">
        <f t="shared" si="6"/>
        <v>0.9661016949152544</v>
      </c>
      <c r="L29" s="25">
        <v>38</v>
      </c>
      <c r="M29" s="26">
        <f t="shared" si="7"/>
        <v>-0.5320197044334976</v>
      </c>
      <c r="N29" s="25">
        <v>80.1</v>
      </c>
      <c r="O29" s="23">
        <f t="shared" si="8"/>
        <v>0.9394673123486683</v>
      </c>
      <c r="P29" s="23"/>
      <c r="Q29" s="25">
        <v>36.8</v>
      </c>
      <c r="R29" s="26">
        <f t="shared" si="9"/>
        <v>-0.5405742821473158</v>
      </c>
    </row>
    <row r="30" spans="2:18" ht="15">
      <c r="B30" s="21" t="s">
        <v>43</v>
      </c>
      <c r="C30" s="22">
        <v>60</v>
      </c>
      <c r="D30" s="22">
        <v>60</v>
      </c>
      <c r="E30" s="22">
        <v>60</v>
      </c>
      <c r="F30" s="22">
        <v>60</v>
      </c>
      <c r="G30" s="22">
        <v>60</v>
      </c>
      <c r="H30" s="22"/>
      <c r="I30" s="23">
        <f t="shared" si="5"/>
        <v>0</v>
      </c>
      <c r="J30" s="24">
        <v>60</v>
      </c>
      <c r="K30" s="23">
        <f t="shared" si="6"/>
        <v>0</v>
      </c>
      <c r="L30" s="25">
        <v>60</v>
      </c>
      <c r="M30" s="26">
        <f t="shared" si="7"/>
        <v>0</v>
      </c>
      <c r="N30" s="25">
        <v>60</v>
      </c>
      <c r="O30" s="23">
        <f t="shared" si="8"/>
        <v>0</v>
      </c>
      <c r="P30" s="23"/>
      <c r="Q30" s="25">
        <v>60</v>
      </c>
      <c r="R30" s="26">
        <f t="shared" si="9"/>
        <v>0</v>
      </c>
    </row>
    <row r="31" spans="3:18" ht="9.75" customHeight="1">
      <c r="C31" s="22"/>
      <c r="D31" s="22"/>
      <c r="E31" s="22"/>
      <c r="F31" s="22"/>
      <c r="G31" s="22"/>
      <c r="H31" s="22"/>
      <c r="I31" s="18"/>
      <c r="J31" s="33"/>
      <c r="K31" s="18"/>
      <c r="L31" s="34"/>
      <c r="M31" s="20"/>
      <c r="N31" s="34"/>
      <c r="O31" s="18"/>
      <c r="P31" s="18"/>
      <c r="Q31" s="34"/>
      <c r="R31" s="20"/>
    </row>
    <row r="32" spans="1:18" ht="15.75">
      <c r="A32" s="35" t="s">
        <v>44</v>
      </c>
      <c r="B32" s="21"/>
      <c r="C32" s="34">
        <f>SUM(C24:C31)</f>
        <v>353</v>
      </c>
      <c r="D32" s="34">
        <f>SUM(D24:D31)</f>
        <v>352</v>
      </c>
      <c r="E32" s="34">
        <f>SUM(E24:E31)</f>
        <v>338.4</v>
      </c>
      <c r="F32" s="34">
        <f>SUM(F24:F31)</f>
        <v>345.7</v>
      </c>
      <c r="G32" s="34">
        <f>SUM(G24:G31)</f>
        <v>311.5</v>
      </c>
      <c r="H32" s="34"/>
      <c r="I32" s="23">
        <f>(G32-F32)/F32</f>
        <v>-0.09892970783916688</v>
      </c>
      <c r="J32" s="36">
        <f>SUM(J24:J31)</f>
        <v>343.1</v>
      </c>
      <c r="K32" s="37">
        <f>(J32-G32)/G32</f>
        <v>0.10144462279293748</v>
      </c>
      <c r="L32" s="38">
        <f>SUM(L24:L31)</f>
        <v>292.8</v>
      </c>
      <c r="M32" s="39">
        <f>(L32-G32)/G32</f>
        <v>-0.060032102728731905</v>
      </c>
      <c r="N32" s="38">
        <f>SUM(N24:N31)</f>
        <v>341.20000000000005</v>
      </c>
      <c r="O32" s="37">
        <f>(N32-G32)/G32</f>
        <v>0.09534510433386853</v>
      </c>
      <c r="P32" s="37"/>
      <c r="Q32" s="38">
        <f>SUM(Q24:Q31)</f>
        <v>290.8</v>
      </c>
      <c r="R32" s="39">
        <f>(Q32-N32)/N32</f>
        <v>-0.1477139507620165</v>
      </c>
    </row>
    <row r="33" spans="3:18" ht="9.75" customHeight="1">
      <c r="C33" s="34"/>
      <c r="D33" s="34"/>
      <c r="E33" s="34"/>
      <c r="F33" s="34"/>
      <c r="G33" s="34"/>
      <c r="H33" s="34"/>
      <c r="I33" s="18"/>
      <c r="J33" s="33"/>
      <c r="K33" s="18"/>
      <c r="L33" s="34"/>
      <c r="M33" s="20"/>
      <c r="N33" s="34"/>
      <c r="O33" s="18"/>
      <c r="P33" s="18"/>
      <c r="Q33" s="34"/>
      <c r="R33" s="20"/>
    </row>
    <row r="34" spans="1:18" ht="17.25">
      <c r="A34" s="40" t="s">
        <v>45</v>
      </c>
      <c r="B34" s="21"/>
      <c r="C34" s="41">
        <f>C21+C32</f>
        <v>4879.9000000000015</v>
      </c>
      <c r="D34" s="41">
        <f>D21+D32</f>
        <v>5096.800000000002</v>
      </c>
      <c r="E34" s="41">
        <f>E21+E32</f>
        <v>5114.500000000001</v>
      </c>
      <c r="F34" s="41">
        <f>F21+F32</f>
        <v>5007.5</v>
      </c>
      <c r="G34" s="41">
        <f>G21+G32</f>
        <v>5046.900000000001</v>
      </c>
      <c r="H34" s="41"/>
      <c r="I34" s="42">
        <f>(G34-F34)/F34</f>
        <v>0.007868197703444942</v>
      </c>
      <c r="J34" s="43">
        <f>J21+J32</f>
        <v>5107.9000000000015</v>
      </c>
      <c r="K34" s="44">
        <f>(J34-G34)/G34</f>
        <v>0.01208662743466304</v>
      </c>
      <c r="L34" s="45">
        <f>L21+L32</f>
        <v>5118.900000000001</v>
      </c>
      <c r="M34" s="46">
        <f>(L34-G34)/G34</f>
        <v>0.014266183201569279</v>
      </c>
      <c r="N34" s="45">
        <f>N21+N32</f>
        <v>5107</v>
      </c>
      <c r="O34" s="44">
        <f>(N34-G34)/G34</f>
        <v>0.011908300144643136</v>
      </c>
      <c r="P34" s="44"/>
      <c r="Q34" s="45">
        <f>Q21+Q32</f>
        <v>5189.900000000001</v>
      </c>
      <c r="R34" s="46">
        <f>(Q34-N34)/N34</f>
        <v>0.016232621891521547</v>
      </c>
    </row>
    <row r="35" spans="3:18" ht="9.75" customHeight="1">
      <c r="C35" s="22"/>
      <c r="D35" s="22"/>
      <c r="E35" s="22"/>
      <c r="F35" s="22"/>
      <c r="G35" s="22"/>
      <c r="H35" s="22"/>
      <c r="I35" s="18"/>
      <c r="J35" s="33"/>
      <c r="K35" s="18"/>
      <c r="L35" s="34"/>
      <c r="M35" s="20"/>
      <c r="N35" s="34"/>
      <c r="O35" s="18"/>
      <c r="P35" s="18"/>
      <c r="Q35" s="34"/>
      <c r="R35" s="20"/>
    </row>
    <row r="36" spans="1:18" ht="15" customHeight="1">
      <c r="A36" s="35" t="s">
        <v>46</v>
      </c>
      <c r="C36" s="22"/>
      <c r="D36" s="22"/>
      <c r="E36" s="22"/>
      <c r="F36" s="22"/>
      <c r="G36" s="22"/>
      <c r="H36" s="22"/>
      <c r="I36" s="18"/>
      <c r="J36" s="33"/>
      <c r="K36" s="18"/>
      <c r="L36" s="34"/>
      <c r="M36" s="20"/>
      <c r="N36" s="34"/>
      <c r="O36" s="18"/>
      <c r="P36" s="18"/>
      <c r="Q36" s="34"/>
      <c r="R36" s="20"/>
    </row>
    <row r="37" spans="2:18" ht="15">
      <c r="B37" s="1" t="s">
        <v>47</v>
      </c>
      <c r="C37" s="22">
        <v>35.3</v>
      </c>
      <c r="D37" s="22">
        <v>37.1</v>
      </c>
      <c r="E37" s="22">
        <v>34.3</v>
      </c>
      <c r="F37" s="22">
        <v>40</v>
      </c>
      <c r="G37" s="22">
        <v>38.9</v>
      </c>
      <c r="H37" s="22"/>
      <c r="I37" s="23">
        <f>(G37-F37)/F37</f>
        <v>-0.027500000000000035</v>
      </c>
      <c r="J37" s="33">
        <v>43.7</v>
      </c>
      <c r="K37" s="23">
        <f>(J37-G37)/G37</f>
        <v>0.12339331619537286</v>
      </c>
      <c r="L37" s="34">
        <v>55.4</v>
      </c>
      <c r="M37" s="26">
        <f>(L37-J37)/J37</f>
        <v>0.26773455377574357</v>
      </c>
      <c r="N37" s="34">
        <v>43.7</v>
      </c>
      <c r="O37" s="23">
        <f>(N37-G37)/G37</f>
        <v>0.12339331619537286</v>
      </c>
      <c r="P37" s="23"/>
      <c r="Q37" s="34">
        <v>55.4</v>
      </c>
      <c r="R37" s="26">
        <f>(Q37-N37)/N37</f>
        <v>0.26773455377574357</v>
      </c>
    </row>
    <row r="38" spans="2:18" ht="15">
      <c r="B38" s="1" t="s">
        <v>48</v>
      </c>
      <c r="C38" s="22">
        <v>3.5</v>
      </c>
      <c r="D38" s="22">
        <v>4.5</v>
      </c>
      <c r="E38" s="22">
        <v>74.2</v>
      </c>
      <c r="F38" s="22">
        <v>265.8</v>
      </c>
      <c r="G38" s="22">
        <v>90</v>
      </c>
      <c r="H38" s="22"/>
      <c r="I38" s="23">
        <f>(G38-F38)/F38</f>
        <v>-0.6613995485327314</v>
      </c>
      <c r="J38" s="33">
        <v>44.3</v>
      </c>
      <c r="K38" s="23">
        <f>(J38-G38)/G38</f>
        <v>-0.5077777777777778</v>
      </c>
      <c r="L38" s="34">
        <v>11.8</v>
      </c>
      <c r="M38" s="26">
        <f>(L38-J38)/J38</f>
        <v>-0.7336343115124154</v>
      </c>
      <c r="N38" s="34">
        <v>44.3</v>
      </c>
      <c r="O38" s="23">
        <f>(N38-G38)/G38</f>
        <v>-0.5077777777777778</v>
      </c>
      <c r="P38" s="23"/>
      <c r="Q38" s="34">
        <v>11.8</v>
      </c>
      <c r="R38" s="26">
        <f>(Q38-N38)/N38</f>
        <v>-0.7336343115124154</v>
      </c>
    </row>
    <row r="39" spans="3:18" ht="9" customHeight="1">
      <c r="C39" s="22"/>
      <c r="D39" s="22"/>
      <c r="E39" s="22"/>
      <c r="F39" s="22"/>
      <c r="G39" s="22"/>
      <c r="H39" s="22"/>
      <c r="I39" s="18"/>
      <c r="J39" s="33"/>
      <c r="K39" s="18"/>
      <c r="L39" s="34"/>
      <c r="M39" s="20"/>
      <c r="N39" s="34"/>
      <c r="O39" s="18"/>
      <c r="P39" s="18"/>
      <c r="Q39" s="34"/>
      <c r="R39" s="20"/>
    </row>
    <row r="40" spans="1:18" ht="15.75">
      <c r="A40" s="35" t="s">
        <v>49</v>
      </c>
      <c r="C40" s="22">
        <f>SUM(C37:C39)</f>
        <v>38.8</v>
      </c>
      <c r="D40" s="22">
        <f>SUM(D37:D39)</f>
        <v>41.6</v>
      </c>
      <c r="E40" s="22">
        <f>SUM(E37:E39)</f>
        <v>108.5</v>
      </c>
      <c r="F40" s="22">
        <f>SUM(F37:F39)</f>
        <v>305.8</v>
      </c>
      <c r="G40" s="22">
        <f>SUM(G37:G39)</f>
        <v>128.9</v>
      </c>
      <c r="H40" s="22"/>
      <c r="I40" s="23">
        <f>(G40-F40)/F40</f>
        <v>-0.5784826684107259</v>
      </c>
      <c r="J40" s="36">
        <f>SUM(J37:J39)</f>
        <v>88</v>
      </c>
      <c r="K40" s="37">
        <f>(J40-G40)/G40</f>
        <v>-0.31730023273855706</v>
      </c>
      <c r="L40" s="38">
        <f>SUM(L37:L39)</f>
        <v>67.2</v>
      </c>
      <c r="M40" s="39">
        <f>(L40-G40)/G40</f>
        <v>-0.4786656322730799</v>
      </c>
      <c r="N40" s="38">
        <f>SUM(N37:N39)</f>
        <v>88</v>
      </c>
      <c r="O40" s="37">
        <f>(N40-G40)/G40</f>
        <v>-0.31730023273855706</v>
      </c>
      <c r="P40" s="37"/>
      <c r="Q40" s="38">
        <f>SUM(Q37:Q39)</f>
        <v>67.2</v>
      </c>
      <c r="R40" s="39">
        <f>(Q40-N40)/N40</f>
        <v>-0.23636363636363633</v>
      </c>
    </row>
    <row r="41" spans="1:18" ht="17.25" customHeight="1">
      <c r="A41" s="35"/>
      <c r="C41" s="22"/>
      <c r="D41" s="22"/>
      <c r="E41" s="22"/>
      <c r="F41" s="22"/>
      <c r="G41" s="22"/>
      <c r="H41" s="22"/>
      <c r="I41" s="18"/>
      <c r="J41" s="33"/>
      <c r="K41" s="18"/>
      <c r="L41" s="34"/>
      <c r="M41" s="20"/>
      <c r="N41" s="34"/>
      <c r="O41" s="18"/>
      <c r="P41" s="18"/>
      <c r="Q41" s="34"/>
      <c r="R41" s="20"/>
    </row>
    <row r="42" spans="1:18" ht="17.25">
      <c r="A42" s="17" t="s">
        <v>50</v>
      </c>
      <c r="C42" s="22">
        <f>C34+C40</f>
        <v>4918.700000000002</v>
      </c>
      <c r="D42" s="22">
        <f>D34+D40</f>
        <v>5138.400000000002</v>
      </c>
      <c r="E42" s="22">
        <f>E34+E40</f>
        <v>5223.000000000001</v>
      </c>
      <c r="F42" s="22">
        <f>F34+F40</f>
        <v>5313.3</v>
      </c>
      <c r="G42" s="22">
        <f>G34+G40</f>
        <v>5175.8</v>
      </c>
      <c r="H42" s="22"/>
      <c r="I42" s="23">
        <f>(G42-F42)/F42</f>
        <v>-0.025878455950162797</v>
      </c>
      <c r="J42" s="36">
        <f>J34+J40</f>
        <v>5195.9000000000015</v>
      </c>
      <c r="K42" s="37">
        <f>(J42-G42)/G42</f>
        <v>0.003883457629738644</v>
      </c>
      <c r="L42" s="38">
        <f>L34+L40</f>
        <v>5186.1</v>
      </c>
      <c r="M42" s="39">
        <f>(L42-G42)/G42</f>
        <v>0.0019900305266819006</v>
      </c>
      <c r="N42" s="38">
        <f>N34+N40</f>
        <v>5195</v>
      </c>
      <c r="O42" s="37">
        <f>(N42-G42)/G42</f>
        <v>0.003709571467212763</v>
      </c>
      <c r="P42" s="37"/>
      <c r="Q42" s="38">
        <f>Q34+Q40</f>
        <v>5257.1</v>
      </c>
      <c r="R42" s="39">
        <f>(Q42-N42)/N42</f>
        <v>0.011953801732435104</v>
      </c>
    </row>
    <row r="43" spans="1:18" ht="17.25">
      <c r="A43" s="17"/>
      <c r="C43" s="22"/>
      <c r="D43" s="22"/>
      <c r="E43" s="22"/>
      <c r="F43" s="22"/>
      <c r="G43" s="22"/>
      <c r="H43" s="22"/>
      <c r="I43" s="23"/>
      <c r="J43" s="33"/>
      <c r="K43" s="23"/>
      <c r="L43" s="34"/>
      <c r="M43" s="26"/>
      <c r="N43" s="34"/>
      <c r="O43" s="23"/>
      <c r="P43" s="23"/>
      <c r="Q43" s="34"/>
      <c r="R43" s="26"/>
    </row>
    <row r="44" spans="1:18" ht="15.75">
      <c r="A44" s="47" t="s">
        <v>51</v>
      </c>
      <c r="C44" s="22">
        <v>-10.2</v>
      </c>
      <c r="D44" s="22">
        <v>49.4</v>
      </c>
      <c r="E44" s="22">
        <v>-25.3</v>
      </c>
      <c r="F44" s="22">
        <v>31.7</v>
      </c>
      <c r="G44" s="22">
        <f>-384.2+339.3</f>
        <v>-44.89999999999998</v>
      </c>
      <c r="H44" s="22"/>
      <c r="I44" s="23">
        <f>(G44-F44)/F44</f>
        <v>-2.4164037854889586</v>
      </c>
      <c r="J44" s="33">
        <f>-339.3+360.9</f>
        <v>21.599999999999966</v>
      </c>
      <c r="K44" s="23">
        <f>(J44-G44)/G44</f>
        <v>-1.4810690423162578</v>
      </c>
      <c r="L44" s="34">
        <f>-360.9+366.3</f>
        <v>5.400000000000034</v>
      </c>
      <c r="M44" s="26">
        <f>(L44-J44)/J44</f>
        <v>-0.749999999999998</v>
      </c>
      <c r="N44" s="34">
        <f>-339.3+362.9</f>
        <v>23.599999999999966</v>
      </c>
      <c r="O44" s="23">
        <f>(N44-G44)/G44</f>
        <v>-1.525612472160356</v>
      </c>
      <c r="P44" s="23"/>
      <c r="Q44" s="34">
        <f>-362.9+368.3</f>
        <v>5.400000000000034</v>
      </c>
      <c r="R44" s="26">
        <f>(Q44-N44)/N44</f>
        <v>-0.7711864406779644</v>
      </c>
    </row>
    <row r="45" spans="1:18" ht="9" customHeight="1">
      <c r="A45" s="35"/>
      <c r="C45" s="22"/>
      <c r="D45" s="22"/>
      <c r="E45" s="22"/>
      <c r="F45" s="22"/>
      <c r="G45" s="22"/>
      <c r="H45" s="22"/>
      <c r="I45" s="18"/>
      <c r="J45" s="33"/>
      <c r="K45" s="18"/>
      <c r="L45" s="34"/>
      <c r="M45" s="20"/>
      <c r="N45" s="34"/>
      <c r="O45" s="18"/>
      <c r="P45" s="18"/>
      <c r="Q45" s="34"/>
      <c r="R45" s="20"/>
    </row>
    <row r="46" spans="1:18" ht="15">
      <c r="A46" s="1" t="s">
        <v>52</v>
      </c>
      <c r="B46" s="48"/>
      <c r="C46" s="22">
        <v>-510.6</v>
      </c>
      <c r="D46" s="22">
        <v>-520.2</v>
      </c>
      <c r="E46" s="22">
        <v>-550.7</v>
      </c>
      <c r="F46" s="22">
        <v>-663.1</v>
      </c>
      <c r="G46" s="22">
        <v>-647.3</v>
      </c>
      <c r="H46" s="22"/>
      <c r="I46" s="23">
        <f>(G46-F46)/F46</f>
        <v>-0.02382747700196059</v>
      </c>
      <c r="J46" s="24">
        <v>-720</v>
      </c>
      <c r="K46" s="23">
        <f>(J46-G46)/G46</f>
        <v>0.11231268345434892</v>
      </c>
      <c r="L46" s="25">
        <v>-704.4</v>
      </c>
      <c r="M46" s="26">
        <f>(L46-J46)/J46</f>
        <v>-0.0216666666666667</v>
      </c>
      <c r="N46" s="25">
        <v>-736</v>
      </c>
      <c r="O46" s="23">
        <f>(N46-G46)/G46</f>
        <v>0.13703074308666777</v>
      </c>
      <c r="P46" s="23"/>
      <c r="Q46" s="25">
        <v>-712.2</v>
      </c>
      <c r="R46" s="26">
        <f>(Q46-N46)/N46</f>
        <v>-0.03233695652173907</v>
      </c>
    </row>
    <row r="47" spans="3:18" ht="9.75" customHeight="1">
      <c r="C47" s="22"/>
      <c r="D47" s="22"/>
      <c r="E47" s="22"/>
      <c r="F47" s="22"/>
      <c r="G47" s="22"/>
      <c r="H47" s="22"/>
      <c r="J47" s="33"/>
      <c r="K47" s="18"/>
      <c r="L47" s="34"/>
      <c r="M47" s="20"/>
      <c r="N47" s="34"/>
      <c r="O47" s="18"/>
      <c r="P47" s="18"/>
      <c r="Q47" s="34"/>
      <c r="R47" s="20"/>
    </row>
    <row r="48" spans="1:18" ht="16.5" thickBot="1">
      <c r="A48" s="35" t="s">
        <v>53</v>
      </c>
      <c r="B48" s="48"/>
      <c r="C48" s="41">
        <f>SUM(C42:C47)</f>
        <v>4397.9000000000015</v>
      </c>
      <c r="D48" s="41">
        <f>SUM(D42:D47)</f>
        <v>4667.600000000002</v>
      </c>
      <c r="E48" s="41">
        <f>SUM(E42:E47)</f>
        <v>4647.000000000001</v>
      </c>
      <c r="F48" s="41">
        <f>SUM(F42:F47)</f>
        <v>4681.9</v>
      </c>
      <c r="G48" s="41">
        <f>SUM(G42:G47)</f>
        <v>4483.6</v>
      </c>
      <c r="H48" s="41"/>
      <c r="I48" s="42">
        <f>(G48-F48)/F48</f>
        <v>-0.04235459962835586</v>
      </c>
      <c r="J48" s="49">
        <f>SUM(J42:J47)</f>
        <v>4497.500000000002</v>
      </c>
      <c r="K48" s="50">
        <f>(J48-G48)/G48</f>
        <v>0.003100187349451658</v>
      </c>
      <c r="L48" s="51">
        <f>SUM(L42:L47)</f>
        <v>4487.1</v>
      </c>
      <c r="M48" s="52">
        <f>(L48-G48)/G48</f>
        <v>0.0007806227138906235</v>
      </c>
      <c r="N48" s="51">
        <f>SUM(N42:N47)</f>
        <v>4482.6</v>
      </c>
      <c r="O48" s="50">
        <f>(N48-G48)/G48</f>
        <v>-0.00022303506111160672</v>
      </c>
      <c r="P48" s="50"/>
      <c r="Q48" s="51">
        <f>SUM(Q42:Q47)</f>
        <v>4550.3</v>
      </c>
      <c r="R48" s="52">
        <f>(Q48-N48)/N48</f>
        <v>0.015102842100566593</v>
      </c>
    </row>
    <row r="49" spans="3:18" ht="9.75" customHeight="1" thickTop="1">
      <c r="C49" s="22"/>
      <c r="D49" s="22"/>
      <c r="E49" s="22"/>
      <c r="F49" s="22"/>
      <c r="G49" s="22"/>
      <c r="H49" s="22"/>
      <c r="J49" s="33"/>
      <c r="K49" s="18"/>
      <c r="L49" s="34"/>
      <c r="M49" s="20"/>
      <c r="N49" s="34"/>
      <c r="O49" s="18"/>
      <c r="P49" s="18"/>
      <c r="Q49" s="34"/>
      <c r="R49" s="20"/>
    </row>
    <row r="50" spans="1:18" ht="15.75" thickBot="1">
      <c r="A50" s="48" t="s">
        <v>54</v>
      </c>
      <c r="C50" s="22"/>
      <c r="D50" s="22"/>
      <c r="E50" s="22"/>
      <c r="F50" s="22"/>
      <c r="G50" s="22"/>
      <c r="H50" s="22"/>
      <c r="J50" s="33"/>
      <c r="K50" s="18"/>
      <c r="L50" s="34"/>
      <c r="M50" s="20"/>
      <c r="N50" s="34"/>
      <c r="O50" s="18"/>
      <c r="P50" s="18"/>
      <c r="Q50" s="34"/>
      <c r="R50" s="20"/>
    </row>
    <row r="51" spans="2:18" ht="15.75" thickBot="1">
      <c r="B51" s="48" t="s">
        <v>55</v>
      </c>
      <c r="C51" s="34">
        <v>103.4</v>
      </c>
      <c r="D51" s="34">
        <v>123.9</v>
      </c>
      <c r="E51" s="34">
        <v>131.4</v>
      </c>
      <c r="F51" s="34">
        <v>150</v>
      </c>
      <c r="G51" s="34">
        <v>122.6</v>
      </c>
      <c r="H51" s="34"/>
      <c r="I51" s="23">
        <f>(G51-F51)/F51</f>
        <v>-0.1826666666666667</v>
      </c>
      <c r="J51" s="53">
        <v>124.9</v>
      </c>
      <c r="K51" s="54">
        <f>(J51-G51)/G51</f>
        <v>0.01876019575856453</v>
      </c>
      <c r="L51" s="55">
        <v>126.8</v>
      </c>
      <c r="M51" s="56">
        <f>(L51-J51)/J51</f>
        <v>0.015212169735788561</v>
      </c>
      <c r="N51" s="55">
        <v>124.9</v>
      </c>
      <c r="O51" s="54">
        <f>(N51-G51)/G51</f>
        <v>0.01876019575856453</v>
      </c>
      <c r="P51" s="54"/>
      <c r="Q51" s="55">
        <v>126.8</v>
      </c>
      <c r="R51" s="56">
        <f>(Q51-N51)/N51</f>
        <v>0.015212169735788561</v>
      </c>
    </row>
    <row r="52" spans="2:18" ht="6" customHeight="1">
      <c r="B52" s="48"/>
      <c r="C52" s="34"/>
      <c r="D52" s="34"/>
      <c r="E52" s="34"/>
      <c r="F52" s="34"/>
      <c r="G52" s="34"/>
      <c r="H52" s="34"/>
      <c r="I52" s="23"/>
      <c r="J52" s="34"/>
      <c r="K52" s="23"/>
      <c r="L52" s="34"/>
      <c r="M52" s="23"/>
      <c r="N52" s="34"/>
      <c r="O52" s="23"/>
      <c r="P52" s="23"/>
      <c r="Q52" s="34"/>
      <c r="R52" s="23"/>
    </row>
    <row r="53" spans="1:18" ht="12.75" customHeight="1">
      <c r="A53" s="48"/>
      <c r="B53" s="48"/>
      <c r="C53" s="34"/>
      <c r="D53" s="34"/>
      <c r="E53" s="34"/>
      <c r="F53" s="34"/>
      <c r="G53" s="34"/>
      <c r="H53" s="34"/>
      <c r="I53" s="23"/>
      <c r="J53" s="34"/>
      <c r="K53" s="23"/>
      <c r="L53" s="34"/>
      <c r="M53" s="23"/>
      <c r="N53" s="34"/>
      <c r="O53" s="23"/>
      <c r="P53" s="23"/>
      <c r="Q53" s="34"/>
      <c r="R53" s="23"/>
    </row>
    <row r="54" spans="1:8" ht="6" customHeight="1">
      <c r="A54" s="48"/>
      <c r="C54" s="22"/>
      <c r="D54" s="22"/>
      <c r="E54" s="22"/>
      <c r="F54" s="22"/>
      <c r="G54" s="22"/>
      <c r="H54" s="22"/>
    </row>
    <row r="55" spans="1:18" ht="15">
      <c r="A55" s="48"/>
      <c r="C55" s="57" t="s">
        <v>56</v>
      </c>
      <c r="D55" s="58"/>
      <c r="E55" s="58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59"/>
      <c r="Q55" s="59"/>
      <c r="R55" s="60"/>
    </row>
    <row r="56" spans="1:18" ht="15">
      <c r="A56" s="48"/>
      <c r="C56" s="61" t="s">
        <v>57</v>
      </c>
      <c r="D56" s="62"/>
      <c r="E56" s="62"/>
      <c r="F56" s="63">
        <v>15</v>
      </c>
      <c r="G56" s="63">
        <v>15</v>
      </c>
      <c r="H56" s="63"/>
      <c r="I56" s="18"/>
      <c r="J56" s="63">
        <v>15</v>
      </c>
      <c r="K56" s="18"/>
      <c r="L56" s="63">
        <v>15</v>
      </c>
      <c r="M56" s="64"/>
      <c r="N56" s="63">
        <v>15</v>
      </c>
      <c r="O56" s="63"/>
      <c r="P56" s="63"/>
      <c r="Q56" s="63">
        <v>15</v>
      </c>
      <c r="R56" s="65"/>
    </row>
    <row r="57" spans="3:18" ht="15">
      <c r="C57" s="61" t="s">
        <v>58</v>
      </c>
      <c r="D57" s="62"/>
      <c r="E57" s="62"/>
      <c r="F57" s="63">
        <v>5</v>
      </c>
      <c r="G57" s="63">
        <v>5</v>
      </c>
      <c r="H57" s="63"/>
      <c r="I57" s="18"/>
      <c r="J57" s="63">
        <v>5</v>
      </c>
      <c r="K57" s="18"/>
      <c r="L57" s="63">
        <v>5</v>
      </c>
      <c r="M57" s="64"/>
      <c r="N57" s="63">
        <v>5</v>
      </c>
      <c r="O57" s="63"/>
      <c r="P57" s="63"/>
      <c r="Q57" s="63">
        <v>5</v>
      </c>
      <c r="R57" s="65"/>
    </row>
    <row r="58" spans="3:18" ht="15">
      <c r="C58" s="61" t="s">
        <v>59</v>
      </c>
      <c r="D58" s="62"/>
      <c r="E58" s="62"/>
      <c r="F58" s="63">
        <v>0</v>
      </c>
      <c r="G58" s="63">
        <v>0</v>
      </c>
      <c r="H58" s="63"/>
      <c r="I58" s="18"/>
      <c r="J58" s="63">
        <v>70</v>
      </c>
      <c r="K58" s="18"/>
      <c r="L58" s="63">
        <v>70</v>
      </c>
      <c r="M58" s="64"/>
      <c r="N58" s="63">
        <v>70</v>
      </c>
      <c r="O58" s="63"/>
      <c r="P58" s="63"/>
      <c r="Q58" s="63">
        <v>70</v>
      </c>
      <c r="R58" s="65"/>
    </row>
    <row r="59" spans="3:18" ht="15">
      <c r="C59" s="61" t="s">
        <v>60</v>
      </c>
      <c r="D59" s="62"/>
      <c r="E59" s="62"/>
      <c r="F59" s="66">
        <v>111.4</v>
      </c>
      <c r="G59" s="66">
        <v>111.4</v>
      </c>
      <c r="H59" s="66"/>
      <c r="I59" s="18"/>
      <c r="J59" s="66">
        <f>J51-SUM(J56:J58)</f>
        <v>34.900000000000006</v>
      </c>
      <c r="K59" s="18"/>
      <c r="L59" s="66">
        <f>L51-SUM(L56:L58)</f>
        <v>36.8</v>
      </c>
      <c r="M59" s="64"/>
      <c r="N59" s="66">
        <f>N51-SUM(N56:N58)</f>
        <v>34.900000000000006</v>
      </c>
      <c r="O59" s="63"/>
      <c r="P59" s="63"/>
      <c r="Q59" s="66">
        <f>Q51-SUM(Q56:Q58)</f>
        <v>36.8</v>
      </c>
      <c r="R59" s="65"/>
    </row>
    <row r="60" spans="3:18" ht="15">
      <c r="C60" s="67" t="s">
        <v>61</v>
      </c>
      <c r="D60" s="68"/>
      <c r="E60" s="68"/>
      <c r="F60" s="69">
        <f>SUM(F56:F59)</f>
        <v>131.4</v>
      </c>
      <c r="G60" s="69">
        <f>SUM(G56:G59)</f>
        <v>131.4</v>
      </c>
      <c r="H60" s="69"/>
      <c r="I60" s="70"/>
      <c r="J60" s="69">
        <f>SUM(J56:J59)</f>
        <v>124.9</v>
      </c>
      <c r="K60" s="70"/>
      <c r="L60" s="69">
        <f>SUM(L56:L59)</f>
        <v>126.8</v>
      </c>
      <c r="M60" s="71"/>
      <c r="N60" s="69">
        <f>SUM(N56:N59)</f>
        <v>124.9</v>
      </c>
      <c r="O60" s="69"/>
      <c r="P60" s="69"/>
      <c r="Q60" s="69">
        <f>SUM(Q56:Q59)</f>
        <v>126.8</v>
      </c>
      <c r="R60" s="72"/>
    </row>
    <row r="61" spans="3:12" ht="15">
      <c r="C61"/>
      <c r="L61" s="73"/>
    </row>
    <row r="64" ht="15">
      <c r="L64" s="22"/>
    </row>
  </sheetData>
  <mergeCells count="3">
    <mergeCell ref="A1:R1"/>
    <mergeCell ref="A2:R2"/>
    <mergeCell ref="A3:R3"/>
  </mergeCells>
  <printOptions horizontalCentered="1"/>
  <pageMargins left="0.25" right="0.25" top="0.5" bottom="0.5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2003-12-08T19:26:10Z</cp:lastPrinted>
  <dcterms:created xsi:type="dcterms:W3CDTF">2003-12-08T19:23:46Z</dcterms:created>
  <dcterms:modified xsi:type="dcterms:W3CDTF">2003-12-09T16:10:00Z</dcterms:modified>
  <cp:category/>
  <cp:version/>
  <cp:contentType/>
  <cp:contentStatus/>
</cp:coreProperties>
</file>