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655" windowWidth="11445" windowHeight="5580" tabRatio="914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B12" i="6" l="1"/>
  <c r="D12" i="6"/>
  <c r="D39" i="6"/>
  <c r="B31" i="6"/>
  <c r="D31" i="6"/>
  <c r="C64" i="6"/>
  <c r="D22" i="6"/>
  <c r="D40" i="6"/>
  <c r="D20" i="6"/>
  <c r="B20" i="6"/>
  <c r="D45" i="6"/>
  <c r="B45" i="6"/>
  <c r="C66" i="6"/>
  <c r="D29" i="6"/>
  <c r="B29" i="6"/>
  <c r="B40" i="6"/>
  <c r="D47" i="6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<sst xmlns="http://schemas.openxmlformats.org/spreadsheetml/2006/main" count="900" uniqueCount="81">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</sst>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3" customWidth="1"/>
    <col min="2" max="2" width="13.6640625" style="49" customWidth="1"/>
    <col min="3" max="4" width="13.77734375" style="49" customWidth="1"/>
    <col min="5" max="6" width="12.6640625" style="49" customWidth="1"/>
    <col min="7" max="7" width="12.77734375" style="49" customWidth="1"/>
    <col min="8" max="16384" width="11.77734375" style="49"/>
  </cols>
  <sheetData>
    <row r="1" spans="1:256" ht="0.75" customHeight="1" x14ac:dyDescent="0.25">
      <c r="I1" s="63"/>
    </row>
    <row r="2" spans="1:256" ht="23.25" x14ac:dyDescent="0.35">
      <c r="A2" s="3" t="s">
        <v>80</v>
      </c>
      <c r="B2" s="64"/>
      <c r="D2" s="64"/>
      <c r="F2" s="65" t="s">
        <v>66</v>
      </c>
      <c r="I2" s="63"/>
    </row>
    <row r="3" spans="1:256" ht="23.25" x14ac:dyDescent="0.35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5.75" thickBot="1" x14ac:dyDescent="0.25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" customHeight="1" thickBot="1" x14ac:dyDescent="0.25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47"/>
      <c r="B56" s="48"/>
      <c r="C56" s="48"/>
      <c r="D56" s="48"/>
      <c r="E56" s="48"/>
    </row>
    <row r="57" spans="1:256" ht="15.75" thickBot="1" x14ac:dyDescent="0.25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ht="15.75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ht="15.75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ht="15.75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">
      <c r="A65" s="53" t="s">
        <v>60</v>
      </c>
      <c r="C65" s="26"/>
      <c r="D65" s="55">
        <f t="shared" si="4"/>
        <v>0</v>
      </c>
    </row>
    <row r="66" spans="1:4" x14ac:dyDescent="0.2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September!C7+B7</f>
        <v>14074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">
      <c r="A8" s="11" t="s">
        <v>64</v>
      </c>
      <c r="B8" s="82"/>
      <c r="C8" s="12">
        <f>September!C8+B8</f>
        <v>0</v>
      </c>
      <c r="D8" s="84"/>
      <c r="E8" s="12">
        <f>September!E8+D8</f>
        <v>2</v>
      </c>
      <c r="F8" s="61"/>
      <c r="G8" s="12">
        <f>September!G8+F8</f>
        <v>0</v>
      </c>
    </row>
    <row r="9" spans="1:256" x14ac:dyDescent="0.2">
      <c r="A9" s="11" t="s">
        <v>7</v>
      </c>
      <c r="B9" s="82"/>
      <c r="C9" s="12">
        <f>September!C9+B9</f>
        <v>92566</v>
      </c>
      <c r="D9" s="84"/>
      <c r="E9" s="12">
        <f>September!E9+D9</f>
        <v>13</v>
      </c>
      <c r="F9" s="61"/>
      <c r="G9" s="12">
        <f>September!G9+F9</f>
        <v>0</v>
      </c>
    </row>
    <row r="10" spans="1:256" x14ac:dyDescent="0.2">
      <c r="A10" s="11" t="s">
        <v>8</v>
      </c>
      <c r="B10" s="82"/>
      <c r="C10" s="12">
        <f>September!C10+B10</f>
        <v>0</v>
      </c>
      <c r="D10" s="84"/>
      <c r="E10" s="12">
        <f>September!E10+D10</f>
        <v>1</v>
      </c>
      <c r="F10" s="61"/>
      <c r="G10" s="12">
        <f>September!G10+F10</f>
        <v>0</v>
      </c>
    </row>
    <row r="11" spans="1:256" x14ac:dyDescent="0.2">
      <c r="A11" s="99" t="s">
        <v>52</v>
      </c>
      <c r="B11" s="82"/>
      <c r="C11" s="12">
        <f>September!C11+B11</f>
        <v>1149105</v>
      </c>
      <c r="D11" s="84"/>
      <c r="E11" s="12">
        <f>September!E11+D11</f>
        <v>3579</v>
      </c>
      <c r="F11" s="61"/>
      <c r="G11" s="12">
        <f>September!G11+F11</f>
        <v>54152</v>
      </c>
    </row>
    <row r="12" spans="1:256" x14ac:dyDescent="0.2">
      <c r="A12" s="11" t="s">
        <v>9</v>
      </c>
      <c r="B12" s="82"/>
      <c r="C12" s="12">
        <f>September!C12+B12</f>
        <v>583390</v>
      </c>
      <c r="D12" s="84"/>
      <c r="E12" s="12">
        <f>September!E12+D12</f>
        <v>878</v>
      </c>
      <c r="F12" s="61"/>
      <c r="G12" s="12">
        <f>September!G12+F12</f>
        <v>0</v>
      </c>
    </row>
    <row r="13" spans="1:256" x14ac:dyDescent="0.2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">
      <c r="A14" s="11" t="s">
        <v>11</v>
      </c>
      <c r="B14" s="82"/>
      <c r="C14" s="12">
        <f>September!C14+B14</f>
        <v>0</v>
      </c>
      <c r="D14" s="84"/>
      <c r="E14" s="12">
        <f>September!E14+D14</f>
        <v>0</v>
      </c>
      <c r="F14" s="61"/>
      <c r="G14" s="12">
        <f>September!G14+F14</f>
        <v>0</v>
      </c>
    </row>
    <row r="15" spans="1:256" x14ac:dyDescent="0.2">
      <c r="A15" s="11" t="s">
        <v>12</v>
      </c>
      <c r="B15" s="82"/>
      <c r="C15" s="12">
        <f>September!C15+B15</f>
        <v>0</v>
      </c>
      <c r="D15" s="84"/>
      <c r="E15" s="12">
        <f>September!E15+D15</f>
        <v>1</v>
      </c>
      <c r="F15" s="61"/>
      <c r="G15" s="12">
        <f>September!G15+F15</f>
        <v>0</v>
      </c>
    </row>
    <row r="16" spans="1:256" x14ac:dyDescent="0.2">
      <c r="A16" s="11" t="s">
        <v>13</v>
      </c>
      <c r="B16" s="82"/>
      <c r="C16" s="12">
        <f>September!C16+B16</f>
        <v>13550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">
      <c r="A17" s="11" t="s">
        <v>14</v>
      </c>
      <c r="B17" s="82"/>
      <c r="C17" s="12">
        <f>September!C17+B17</f>
        <v>1</v>
      </c>
      <c r="D17" s="84"/>
      <c r="E17" s="12">
        <f>September!E17+D17</f>
        <v>0</v>
      </c>
      <c r="F17" s="61"/>
      <c r="G17" s="12">
        <f>September!G17+F17</f>
        <v>0</v>
      </c>
    </row>
    <row r="18" spans="1:7" x14ac:dyDescent="0.2">
      <c r="A18" s="11" t="s">
        <v>15</v>
      </c>
      <c r="B18" s="82"/>
      <c r="C18" s="12">
        <f>September!C18+B18</f>
        <v>2128254</v>
      </c>
      <c r="D18" s="84"/>
      <c r="E18" s="12">
        <f>September!E18+D18</f>
        <v>11486</v>
      </c>
      <c r="F18" s="61"/>
      <c r="G18" s="12">
        <f>September!G18+F18</f>
        <v>0</v>
      </c>
    </row>
    <row r="19" spans="1:7" x14ac:dyDescent="0.2">
      <c r="A19" s="11" t="s">
        <v>16</v>
      </c>
      <c r="B19" s="82"/>
      <c r="C19" s="12">
        <f>September!C19+B19</f>
        <v>139935</v>
      </c>
      <c r="D19" s="84"/>
      <c r="E19" s="12">
        <f>September!E19+D19</f>
        <v>380</v>
      </c>
      <c r="F19" s="61"/>
      <c r="G19" s="12">
        <f>September!G19+F19</f>
        <v>0</v>
      </c>
    </row>
    <row r="20" spans="1:7" x14ac:dyDescent="0.2">
      <c r="A20" s="11" t="s">
        <v>17</v>
      </c>
      <c r="B20" s="82"/>
      <c r="C20" s="12">
        <f>September!C20+B20</f>
        <v>106943</v>
      </c>
      <c r="D20" s="84"/>
      <c r="E20" s="12">
        <f>September!E20+D20</f>
        <v>2057</v>
      </c>
      <c r="F20" s="61"/>
      <c r="G20" s="12">
        <f>September!G20+F20</f>
        <v>0</v>
      </c>
    </row>
    <row r="21" spans="1:7" x14ac:dyDescent="0.2">
      <c r="A21" s="11" t="s">
        <v>18</v>
      </c>
      <c r="B21" s="82"/>
      <c r="C21" s="12">
        <f>September!C21+B21</f>
        <v>0</v>
      </c>
      <c r="D21" s="84"/>
      <c r="E21" s="12">
        <f>September!E21+D21</f>
        <v>1664</v>
      </c>
      <c r="F21" s="61"/>
      <c r="G21" s="12">
        <f>September!G21+F21</f>
        <v>0</v>
      </c>
    </row>
    <row r="22" spans="1:7" x14ac:dyDescent="0.2">
      <c r="A22" s="11" t="s">
        <v>19</v>
      </c>
      <c r="B22" s="82"/>
      <c r="C22" s="12">
        <f>September!C22+B22</f>
        <v>0</v>
      </c>
      <c r="D22" s="84"/>
      <c r="E22" s="12">
        <f>September!E22+D22</f>
        <v>32</v>
      </c>
      <c r="F22" s="61"/>
      <c r="G22" s="12">
        <f>September!G22+F22</f>
        <v>0</v>
      </c>
    </row>
    <row r="23" spans="1:7" x14ac:dyDescent="0.2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">
      <c r="A26" s="11" t="s">
        <v>23</v>
      </c>
      <c r="B26" s="82"/>
      <c r="C26" s="12">
        <f>September!C26+B26</f>
        <v>4465</v>
      </c>
      <c r="D26" s="84"/>
      <c r="E26" s="12">
        <f>September!E26+D26</f>
        <v>6167</v>
      </c>
      <c r="F26" s="61"/>
      <c r="G26" s="12">
        <f>September!G26+F26</f>
        <v>0</v>
      </c>
    </row>
    <row r="27" spans="1:7" x14ac:dyDescent="0.2">
      <c r="A27" s="11" t="s">
        <v>24</v>
      </c>
      <c r="B27" s="82"/>
      <c r="C27" s="12">
        <f>September!C27+B27</f>
        <v>1062881</v>
      </c>
      <c r="D27" s="84"/>
      <c r="E27" s="12">
        <f>September!E27+D27</f>
        <v>6787</v>
      </c>
      <c r="F27" s="61"/>
      <c r="G27" s="12">
        <f>September!G27+F27</f>
        <v>56</v>
      </c>
    </row>
    <row r="28" spans="1:7" x14ac:dyDescent="0.2">
      <c r="A28" s="11" t="s">
        <v>25</v>
      </c>
      <c r="B28" s="82"/>
      <c r="C28" s="12">
        <f>September!C28+B28</f>
        <v>316445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">
      <c r="A29" s="11" t="s">
        <v>26</v>
      </c>
      <c r="B29" s="82"/>
      <c r="C29" s="12">
        <f>September!C29+B29</f>
        <v>1718175</v>
      </c>
      <c r="D29" s="84"/>
      <c r="E29" s="12">
        <f>September!E29+D29</f>
        <v>471</v>
      </c>
      <c r="F29" s="61"/>
      <c r="G29" s="12">
        <f>September!G29+F29</f>
        <v>69</v>
      </c>
    </row>
    <row r="30" spans="1:7" x14ac:dyDescent="0.2">
      <c r="A30" s="11" t="s">
        <v>27</v>
      </c>
      <c r="B30" s="82"/>
      <c r="C30" s="12">
        <f>September!C30+B30</f>
        <v>25560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">
      <c r="A31" s="11" t="s">
        <v>28</v>
      </c>
      <c r="B31" s="82"/>
      <c r="C31" s="12">
        <f>September!C31+B31</f>
        <v>830253</v>
      </c>
      <c r="D31" s="84"/>
      <c r="E31" s="12">
        <f>September!E31+D31</f>
        <v>37619</v>
      </c>
      <c r="F31" s="61"/>
      <c r="G31" s="12">
        <f>September!G31+F31</f>
        <v>0</v>
      </c>
    </row>
    <row r="32" spans="1:7" x14ac:dyDescent="0.2">
      <c r="A32" s="11" t="s">
        <v>29</v>
      </c>
      <c r="B32" s="82"/>
      <c r="C32" s="12">
        <f>September!C32+B32</f>
        <v>0</v>
      </c>
      <c r="D32" s="84"/>
      <c r="E32" s="12">
        <f>September!E32+D32</f>
        <v>0</v>
      </c>
      <c r="F32" s="61"/>
      <c r="G32" s="12">
        <f>September!G32+F32</f>
        <v>0</v>
      </c>
    </row>
    <row r="33" spans="1:7" x14ac:dyDescent="0.2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">
      <c r="A35" s="11" t="s">
        <v>32</v>
      </c>
      <c r="B35" s="82"/>
      <c r="C35" s="12">
        <f>September!C35+B35</f>
        <v>0</v>
      </c>
      <c r="D35" s="84"/>
      <c r="E35" s="12">
        <f>September!E35+D35</f>
        <v>0</v>
      </c>
      <c r="F35" s="61"/>
      <c r="G35" s="12">
        <f>September!G35+F35</f>
        <v>0</v>
      </c>
    </row>
    <row r="36" spans="1:7" x14ac:dyDescent="0.2">
      <c r="A36" s="11" t="s">
        <v>33</v>
      </c>
      <c r="B36" s="82"/>
      <c r="C36" s="12">
        <f>September!C36+B36</f>
        <v>0</v>
      </c>
      <c r="D36" s="84"/>
      <c r="E36" s="12">
        <f>September!E36+D36</f>
        <v>0</v>
      </c>
      <c r="F36" s="61"/>
      <c r="G36" s="12">
        <f>September!G36+F36</f>
        <v>0</v>
      </c>
    </row>
    <row r="37" spans="1:7" x14ac:dyDescent="0.2">
      <c r="A37" s="11" t="s">
        <v>34</v>
      </c>
      <c r="B37" s="82"/>
      <c r="C37" s="12">
        <f>September!C37+B37</f>
        <v>566902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">
      <c r="A38" s="11" t="s">
        <v>35</v>
      </c>
      <c r="B38" s="82"/>
      <c r="C38" s="12">
        <f>September!C38+B38</f>
        <v>174523</v>
      </c>
      <c r="D38" s="84"/>
      <c r="E38" s="12">
        <f>September!E38+D38</f>
        <v>3959</v>
      </c>
      <c r="F38" s="61"/>
      <c r="G38" s="12">
        <f>September!G38+F38</f>
        <v>0</v>
      </c>
    </row>
    <row r="39" spans="1:7" x14ac:dyDescent="0.2">
      <c r="A39" s="11" t="s">
        <v>36</v>
      </c>
      <c r="B39" s="82"/>
      <c r="C39" s="12">
        <f>September!C39+B39</f>
        <v>75162</v>
      </c>
      <c r="D39" s="84"/>
      <c r="E39" s="12">
        <f>September!E39+D39</f>
        <v>7946</v>
      </c>
      <c r="F39" s="61"/>
      <c r="G39" s="12">
        <f>September!G39+F39</f>
        <v>0</v>
      </c>
    </row>
    <row r="40" spans="1:7" x14ac:dyDescent="0.2">
      <c r="A40" s="11" t="s">
        <v>37</v>
      </c>
      <c r="B40" s="82"/>
      <c r="C40" s="12">
        <f>September!C40+B40</f>
        <v>885363</v>
      </c>
      <c r="D40" s="84"/>
      <c r="E40" s="12">
        <f>September!E40+D40</f>
        <v>8111</v>
      </c>
      <c r="F40" s="61"/>
      <c r="G40" s="12">
        <f>September!G40+F40</f>
        <v>0</v>
      </c>
    </row>
    <row r="41" spans="1:7" x14ac:dyDescent="0.2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">
      <c r="A42" s="11" t="s">
        <v>39</v>
      </c>
      <c r="B42" s="82"/>
      <c r="C42" s="12">
        <f>September!C42+B42</f>
        <v>0</v>
      </c>
      <c r="D42" s="84"/>
      <c r="E42" s="12">
        <f>September!E42+D42</f>
        <v>3071</v>
      </c>
      <c r="F42" s="61"/>
      <c r="G42" s="12">
        <f>September!G42+F42</f>
        <v>0</v>
      </c>
    </row>
    <row r="43" spans="1:7" x14ac:dyDescent="0.2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">
      <c r="A44" s="11" t="s">
        <v>41</v>
      </c>
      <c r="B44" s="82"/>
      <c r="C44" s="12">
        <f>September!C44+B44</f>
        <v>5800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">
      <c r="A45" s="11" t="s">
        <v>42</v>
      </c>
      <c r="B45" s="82"/>
      <c r="C45" s="12">
        <f>September!C45+B45</f>
        <v>247204</v>
      </c>
      <c r="D45" s="84"/>
      <c r="E45" s="12">
        <f>September!E45+D45</f>
        <v>8664</v>
      </c>
      <c r="F45" s="61"/>
      <c r="G45" s="12">
        <f>September!G45+F45</f>
        <v>0</v>
      </c>
    </row>
    <row r="46" spans="1:7" x14ac:dyDescent="0.2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">
      <c r="A47" s="11" t="s">
        <v>44</v>
      </c>
      <c r="B47" s="82"/>
      <c r="C47" s="12">
        <f>September!C47+B47</f>
        <v>389563</v>
      </c>
      <c r="D47" s="84"/>
      <c r="E47" s="12">
        <f>September!E47+D47</f>
        <v>106</v>
      </c>
      <c r="F47" s="61"/>
      <c r="G47" s="12">
        <f>September!G47+F47</f>
        <v>0</v>
      </c>
    </row>
    <row r="48" spans="1:7" x14ac:dyDescent="0.2">
      <c r="A48" s="11" t="s">
        <v>45</v>
      </c>
      <c r="B48" s="82"/>
      <c r="C48" s="12">
        <f>September!C48+B48</f>
        <v>161815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">
      <c r="A53" s="11" t="s">
        <v>50</v>
      </c>
      <c r="B53" s="82"/>
      <c r="C53" s="12">
        <f>September!C53+B53</f>
        <v>70814</v>
      </c>
      <c r="D53" s="84"/>
      <c r="E53" s="12">
        <f>September!E53+D53</f>
        <v>55</v>
      </c>
      <c r="F53" s="61"/>
      <c r="G53" s="12">
        <f>September!G53+F53</f>
        <v>0</v>
      </c>
    </row>
    <row r="54" spans="1:256" ht="15.75" thickBot="1" x14ac:dyDescent="0.25">
      <c r="A54" s="11" t="s">
        <v>51</v>
      </c>
      <c r="B54" s="82"/>
      <c r="C54" s="12">
        <f>September!C54+B54</f>
        <v>145456</v>
      </c>
      <c r="D54" s="84"/>
      <c r="E54" s="12">
        <f>September!E54+D54</f>
        <v>0</v>
      </c>
      <c r="F54" s="61"/>
      <c r="G54" s="12">
        <f>September!G54+F54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September!C55+B55</f>
        <v>10908220</v>
      </c>
      <c r="D55" s="15">
        <f>SUM(D7:D54)</f>
        <v>0</v>
      </c>
      <c r="E55" s="15">
        <f>September!E55+D55</f>
        <v>103051</v>
      </c>
      <c r="F55" s="15">
        <f>SUM(F7:F54)</f>
        <v>0</v>
      </c>
      <c r="G55" s="15">
        <f>September!G55+F55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12885</v>
      </c>
    </row>
    <row r="60" spans="1:256" x14ac:dyDescent="0.2">
      <c r="A60" s="1" t="s">
        <v>57</v>
      </c>
      <c r="B60" s="23"/>
      <c r="C60" s="23"/>
      <c r="D60" s="24">
        <f>September!D60+C60</f>
        <v>2490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133245</v>
      </c>
    </row>
    <row r="63" spans="1:256" x14ac:dyDescent="0.2">
      <c r="A63" s="1" t="s">
        <v>65</v>
      </c>
      <c r="B63" s="23"/>
      <c r="C63" s="23"/>
      <c r="D63" s="24">
        <f>September!D63+C63</f>
        <v>75771</v>
      </c>
    </row>
    <row r="64" spans="1:256" x14ac:dyDescent="0.2">
      <c r="A64" s="1" t="s">
        <v>63</v>
      </c>
      <c r="B64" s="23"/>
      <c r="C64" s="23"/>
      <c r="D64" s="24">
        <f>September!D64+C64</f>
        <v>86209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36422</v>
      </c>
    </row>
    <row r="67" spans="1:4" x14ac:dyDescent="0.2">
      <c r="A67" s="1" t="s">
        <v>62</v>
      </c>
      <c r="C67" s="23"/>
      <c r="D67" s="24">
        <f>September!D67+C67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October!C7+B7</f>
        <v>14074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2"/>
      <c r="C8" s="12">
        <f>October!C8+B8</f>
        <v>0</v>
      </c>
      <c r="D8" s="84"/>
      <c r="E8" s="12">
        <f>October!E8+D8</f>
        <v>2</v>
      </c>
      <c r="F8" s="12"/>
      <c r="G8" s="12">
        <f>October!G8+F8</f>
        <v>0</v>
      </c>
    </row>
    <row r="9" spans="1:256" x14ac:dyDescent="0.2">
      <c r="A9" s="11" t="s">
        <v>7</v>
      </c>
      <c r="B9" s="82"/>
      <c r="C9" s="12">
        <f>October!C9+B9</f>
        <v>92566</v>
      </c>
      <c r="D9" s="84"/>
      <c r="E9" s="12">
        <f>October!E9+D9</f>
        <v>13</v>
      </c>
      <c r="F9" s="12"/>
      <c r="G9" s="12">
        <f>October!G9+F9</f>
        <v>0</v>
      </c>
    </row>
    <row r="10" spans="1:256" x14ac:dyDescent="0.2">
      <c r="A10" s="11" t="s">
        <v>8</v>
      </c>
      <c r="B10" s="82"/>
      <c r="C10" s="12">
        <f>October!C10+B10</f>
        <v>0</v>
      </c>
      <c r="D10" s="84"/>
      <c r="E10" s="12">
        <f>October!E10+D10</f>
        <v>1</v>
      </c>
      <c r="F10" s="12"/>
      <c r="G10" s="12">
        <f>October!G10+F10</f>
        <v>0</v>
      </c>
    </row>
    <row r="11" spans="1:256" ht="15.75" thickBot="1" x14ac:dyDescent="0.25">
      <c r="A11" s="13" t="s">
        <v>52</v>
      </c>
      <c r="B11" s="82"/>
      <c r="C11" s="12">
        <f>October!C11+B11</f>
        <v>1149105</v>
      </c>
      <c r="D11" s="84"/>
      <c r="E11" s="12">
        <f>October!E11+D11</f>
        <v>3579</v>
      </c>
      <c r="F11" s="12"/>
      <c r="G11" s="12">
        <f>October!G11+F11</f>
        <v>54152</v>
      </c>
    </row>
    <row r="12" spans="1:256" ht="15.75" thickTop="1" x14ac:dyDescent="0.2">
      <c r="A12" s="11" t="s">
        <v>9</v>
      </c>
      <c r="B12" s="82"/>
      <c r="C12" s="12">
        <f>October!C12+B12</f>
        <v>583390</v>
      </c>
      <c r="D12" s="84"/>
      <c r="E12" s="12">
        <f>October!E12+D12</f>
        <v>878</v>
      </c>
      <c r="F12" s="12"/>
      <c r="G12" s="12">
        <f>October!G12+F12</f>
        <v>0</v>
      </c>
    </row>
    <row r="13" spans="1:256" x14ac:dyDescent="0.2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2"/>
      <c r="C14" s="12">
        <f>October!C14+B14</f>
        <v>0</v>
      </c>
      <c r="D14" s="8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2"/>
      <c r="C15" s="12">
        <f>October!C15+B15</f>
        <v>0</v>
      </c>
      <c r="D15" s="84"/>
      <c r="E15" s="12">
        <f>October!E15+D15</f>
        <v>1</v>
      </c>
      <c r="F15" s="12"/>
      <c r="G15" s="12">
        <f>October!G15+F15</f>
        <v>0</v>
      </c>
    </row>
    <row r="16" spans="1:256" x14ac:dyDescent="0.2">
      <c r="A16" s="11" t="s">
        <v>13</v>
      </c>
      <c r="B16" s="82"/>
      <c r="C16" s="12">
        <f>October!C16+B16</f>
        <v>13550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">
      <c r="A17" s="11" t="s">
        <v>14</v>
      </c>
      <c r="B17" s="82"/>
      <c r="C17" s="12">
        <f>October!C17+B17</f>
        <v>1</v>
      </c>
      <c r="D17" s="84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2"/>
      <c r="C18" s="12">
        <f>October!C18+B18</f>
        <v>2128254</v>
      </c>
      <c r="D18" s="84"/>
      <c r="E18" s="12">
        <f>October!E18+D18</f>
        <v>11486</v>
      </c>
      <c r="F18" s="12"/>
      <c r="G18" s="12">
        <f>October!G18+F18</f>
        <v>0</v>
      </c>
    </row>
    <row r="19" spans="1:7" x14ac:dyDescent="0.2">
      <c r="A19" s="11" t="s">
        <v>16</v>
      </c>
      <c r="B19" s="82"/>
      <c r="C19" s="12">
        <f>October!C19+B19</f>
        <v>139935</v>
      </c>
      <c r="D19" s="84"/>
      <c r="E19" s="12">
        <f>October!E19+D19</f>
        <v>380</v>
      </c>
      <c r="F19" s="12"/>
      <c r="G19" s="12">
        <f>October!G19+F19</f>
        <v>0</v>
      </c>
    </row>
    <row r="20" spans="1:7" x14ac:dyDescent="0.2">
      <c r="A20" s="11" t="s">
        <v>17</v>
      </c>
      <c r="B20" s="82"/>
      <c r="C20" s="12">
        <f>October!C20+B20</f>
        <v>106943</v>
      </c>
      <c r="D20" s="84"/>
      <c r="E20" s="12">
        <f>October!E20+D20</f>
        <v>2057</v>
      </c>
      <c r="F20" s="12"/>
      <c r="G20" s="12">
        <f>October!G20+F20</f>
        <v>0</v>
      </c>
    </row>
    <row r="21" spans="1:7" x14ac:dyDescent="0.2">
      <c r="A21" s="11" t="s">
        <v>18</v>
      </c>
      <c r="B21" s="82"/>
      <c r="C21" s="12">
        <f>October!C21+B21</f>
        <v>0</v>
      </c>
      <c r="D21" s="84"/>
      <c r="E21" s="12">
        <f>October!E21+D21</f>
        <v>1664</v>
      </c>
      <c r="F21" s="12"/>
      <c r="G21" s="12">
        <f>October!G21+F21</f>
        <v>0</v>
      </c>
    </row>
    <row r="22" spans="1:7" x14ac:dyDescent="0.2">
      <c r="A22" s="11" t="s">
        <v>19</v>
      </c>
      <c r="B22" s="82"/>
      <c r="C22" s="12">
        <f>October!C22+B22</f>
        <v>0</v>
      </c>
      <c r="D22" s="84"/>
      <c r="E22" s="12">
        <f>October!E22+D22</f>
        <v>32</v>
      </c>
      <c r="F22" s="12"/>
      <c r="G22" s="12">
        <f>October!G22+F22</f>
        <v>0</v>
      </c>
    </row>
    <row r="23" spans="1:7" x14ac:dyDescent="0.2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2"/>
      <c r="C26" s="12">
        <f>October!C26+B26</f>
        <v>4465</v>
      </c>
      <c r="D26" s="84"/>
      <c r="E26" s="12">
        <f>October!E26+D26</f>
        <v>6167</v>
      </c>
      <c r="F26" s="12"/>
      <c r="G26" s="12">
        <f>October!G26+F26</f>
        <v>0</v>
      </c>
    </row>
    <row r="27" spans="1:7" x14ac:dyDescent="0.2">
      <c r="A27" s="11" t="s">
        <v>24</v>
      </c>
      <c r="B27" s="82"/>
      <c r="C27" s="12">
        <f>October!C27+B27</f>
        <v>1062881</v>
      </c>
      <c r="D27" s="84"/>
      <c r="E27" s="12">
        <f>October!E27+D27</f>
        <v>6787</v>
      </c>
      <c r="F27" s="12"/>
      <c r="G27" s="12">
        <f>October!G27+F27</f>
        <v>56</v>
      </c>
    </row>
    <row r="28" spans="1:7" x14ac:dyDescent="0.2">
      <c r="A28" s="11" t="s">
        <v>25</v>
      </c>
      <c r="B28" s="82"/>
      <c r="C28" s="12">
        <f>October!C28+B28</f>
        <v>316445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82"/>
      <c r="C29" s="12">
        <f>October!C29+B29</f>
        <v>1718175</v>
      </c>
      <c r="D29" s="84"/>
      <c r="E29" s="12">
        <f>October!E29+D29</f>
        <v>471</v>
      </c>
      <c r="F29" s="12"/>
      <c r="G29" s="12">
        <f>October!G29+F29</f>
        <v>69</v>
      </c>
    </row>
    <row r="30" spans="1:7" x14ac:dyDescent="0.2">
      <c r="A30" s="11" t="s">
        <v>27</v>
      </c>
      <c r="B30" s="82"/>
      <c r="C30" s="12">
        <f>October!C30+B30</f>
        <v>25560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2"/>
      <c r="C31" s="12">
        <f>October!C31+B31</f>
        <v>830253</v>
      </c>
      <c r="D31" s="84"/>
      <c r="E31" s="12">
        <f>October!E31+D31</f>
        <v>37619</v>
      </c>
      <c r="F31" s="12"/>
      <c r="G31" s="12">
        <f>October!G31+F31</f>
        <v>0</v>
      </c>
    </row>
    <row r="32" spans="1:7" x14ac:dyDescent="0.2">
      <c r="A32" s="11" t="s">
        <v>29</v>
      </c>
      <c r="B32" s="82"/>
      <c r="C32" s="12">
        <f>October!C32+B32</f>
        <v>0</v>
      </c>
      <c r="D32" s="8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2"/>
      <c r="C35" s="12">
        <f>October!C35+B35</f>
        <v>0</v>
      </c>
      <c r="D35" s="8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2"/>
      <c r="C36" s="12">
        <f>October!C36+B36</f>
        <v>0</v>
      </c>
      <c r="D36" s="8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2"/>
      <c r="C37" s="12">
        <f>October!C37+B37</f>
        <v>566902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2"/>
      <c r="C38" s="12">
        <f>October!C38+B38</f>
        <v>174523</v>
      </c>
      <c r="D38" s="84"/>
      <c r="E38" s="12">
        <f>October!E38+D38</f>
        <v>3959</v>
      </c>
      <c r="F38" s="12"/>
      <c r="G38" s="12">
        <f>October!G38+F38</f>
        <v>0</v>
      </c>
    </row>
    <row r="39" spans="1:7" x14ac:dyDescent="0.2">
      <c r="A39" s="11" t="s">
        <v>36</v>
      </c>
      <c r="B39" s="82"/>
      <c r="C39" s="12">
        <f>October!C39+B39</f>
        <v>75162</v>
      </c>
      <c r="D39" s="84"/>
      <c r="E39" s="12">
        <f>October!E39+D39</f>
        <v>7946</v>
      </c>
      <c r="F39" s="12"/>
      <c r="G39" s="12">
        <f>October!G39+F39</f>
        <v>0</v>
      </c>
    </row>
    <row r="40" spans="1:7" x14ac:dyDescent="0.2">
      <c r="A40" s="11" t="s">
        <v>37</v>
      </c>
      <c r="B40" s="82"/>
      <c r="C40" s="12">
        <f>October!C40+B40</f>
        <v>885363</v>
      </c>
      <c r="D40" s="84"/>
      <c r="E40" s="12">
        <f>October!E40+D40</f>
        <v>8111</v>
      </c>
      <c r="F40" s="12"/>
      <c r="G40" s="12">
        <f>October!G40+F40</f>
        <v>0</v>
      </c>
    </row>
    <row r="41" spans="1:7" x14ac:dyDescent="0.2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2"/>
      <c r="C42" s="12">
        <f>October!C42+B42</f>
        <v>0</v>
      </c>
      <c r="D42" s="84"/>
      <c r="E42" s="12">
        <f>October!E42+D42</f>
        <v>3071</v>
      </c>
      <c r="F42" s="12"/>
      <c r="G42" s="12">
        <f>October!G42+F42</f>
        <v>0</v>
      </c>
    </row>
    <row r="43" spans="1:7" x14ac:dyDescent="0.2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2"/>
      <c r="C44" s="12">
        <f>October!C44+B44</f>
        <v>5800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2"/>
      <c r="C45" s="12">
        <f>October!C45+B45</f>
        <v>247204</v>
      </c>
      <c r="D45" s="84"/>
      <c r="E45" s="12">
        <f>October!E45+D45</f>
        <v>8664</v>
      </c>
      <c r="F45" s="12"/>
      <c r="G45" s="12">
        <f>October!G45+F45</f>
        <v>0</v>
      </c>
    </row>
    <row r="46" spans="1:7" x14ac:dyDescent="0.2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2"/>
      <c r="C47" s="12">
        <f>October!C47+B47</f>
        <v>389563</v>
      </c>
      <c r="D47" s="84"/>
      <c r="E47" s="12">
        <f>October!E47+D47</f>
        <v>106</v>
      </c>
      <c r="F47" s="12"/>
      <c r="G47" s="12">
        <f>October!G47+F47</f>
        <v>0</v>
      </c>
    </row>
    <row r="48" spans="1:7" x14ac:dyDescent="0.2">
      <c r="A48" s="11" t="s">
        <v>45</v>
      </c>
      <c r="B48" s="82"/>
      <c r="C48" s="12">
        <f>October!C48+B48</f>
        <v>161815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2"/>
      <c r="C50" s="12">
        <f>October!C50+B50</f>
        <v>0</v>
      </c>
      <c r="D50" s="8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2"/>
      <c r="C53" s="12">
        <f>October!C53+B53</f>
        <v>70814</v>
      </c>
      <c r="D53" s="84"/>
      <c r="E53" s="12">
        <f>October!E53+D53</f>
        <v>55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2"/>
      <c r="C54" s="12">
        <f>October!C54+B54</f>
        <v>145456</v>
      </c>
      <c r="D54" s="84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4" t="s">
        <v>53</v>
      </c>
      <c r="B55" s="89">
        <f>SUM(B7:B54)</f>
        <v>0</v>
      </c>
      <c r="C55" s="15">
        <f>October!C55+B55</f>
        <v>10908220</v>
      </c>
      <c r="D55" s="15">
        <f>SUM(D7:D54)</f>
        <v>0</v>
      </c>
      <c r="E55" s="15">
        <f>October!E55+D55</f>
        <v>103051</v>
      </c>
      <c r="F55" s="15">
        <f>SUM(F7:F54)</f>
        <v>0</v>
      </c>
      <c r="G55" s="15">
        <f>October!G55+F55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12885</v>
      </c>
    </row>
    <row r="60" spans="1:256" x14ac:dyDescent="0.2">
      <c r="A60" s="1" t="s">
        <v>57</v>
      </c>
      <c r="B60" s="23"/>
      <c r="C60" s="23"/>
      <c r="D60" s="24">
        <f>October!D60+C60</f>
        <v>2490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133245</v>
      </c>
    </row>
    <row r="63" spans="1:256" x14ac:dyDescent="0.2">
      <c r="A63" s="1" t="s">
        <v>65</v>
      </c>
      <c r="B63" s="23"/>
      <c r="C63" s="23"/>
      <c r="D63" s="24">
        <f>October!D63+C63</f>
        <v>75771</v>
      </c>
    </row>
    <row r="64" spans="1:256" x14ac:dyDescent="0.2">
      <c r="A64" s="1" t="s">
        <v>63</v>
      </c>
      <c r="B64" s="23"/>
      <c r="C64" s="23"/>
      <c r="D64" s="24">
        <f>October!D64+C64</f>
        <v>86209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36422</v>
      </c>
    </row>
    <row r="67" spans="1:4" x14ac:dyDescent="0.2">
      <c r="A67" s="1" t="s">
        <v>62</v>
      </c>
      <c r="C67" s="23"/>
      <c r="D67" s="24">
        <f>October!D67+C67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November!C7+B7</f>
        <v>14074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2"/>
      <c r="C8" s="12">
        <f>November!C8+B8</f>
        <v>0</v>
      </c>
      <c r="D8" s="84"/>
      <c r="E8" s="12">
        <f>November!E8+D8</f>
        <v>2</v>
      </c>
      <c r="F8" s="12"/>
      <c r="G8" s="12">
        <f>November!G8+F8</f>
        <v>0</v>
      </c>
    </row>
    <row r="9" spans="1:256" x14ac:dyDescent="0.2">
      <c r="A9" s="11" t="s">
        <v>7</v>
      </c>
      <c r="B9" s="82"/>
      <c r="C9" s="12">
        <f>November!C9+B9</f>
        <v>92566</v>
      </c>
      <c r="D9" s="84"/>
      <c r="E9" s="12">
        <f>November!E9+D9</f>
        <v>13</v>
      </c>
      <c r="F9" s="12"/>
      <c r="G9" s="12">
        <f>November!G9+F9</f>
        <v>0</v>
      </c>
    </row>
    <row r="10" spans="1:256" x14ac:dyDescent="0.2">
      <c r="A10" s="11" t="s">
        <v>8</v>
      </c>
      <c r="B10" s="82"/>
      <c r="C10" s="12">
        <f>November!C10+B10</f>
        <v>0</v>
      </c>
      <c r="D10" s="84"/>
      <c r="E10" s="12">
        <f>November!E10+D10</f>
        <v>1</v>
      </c>
      <c r="F10" s="12"/>
      <c r="G10" s="12">
        <f>November!G10+F10</f>
        <v>0</v>
      </c>
    </row>
    <row r="11" spans="1:256" ht="15.75" thickBot="1" x14ac:dyDescent="0.25">
      <c r="A11" s="13" t="s">
        <v>52</v>
      </c>
      <c r="B11" s="82"/>
      <c r="C11" s="12">
        <f>November!C11+B11</f>
        <v>1149105</v>
      </c>
      <c r="D11" s="84"/>
      <c r="E11" s="12">
        <f>November!E11+D11</f>
        <v>3579</v>
      </c>
      <c r="F11" s="12"/>
      <c r="G11" s="12">
        <f>November!G11+F11</f>
        <v>54152</v>
      </c>
    </row>
    <row r="12" spans="1:256" ht="15.75" thickTop="1" x14ac:dyDescent="0.2">
      <c r="A12" s="11" t="s">
        <v>9</v>
      </c>
      <c r="B12" s="82"/>
      <c r="C12" s="12">
        <f>November!C12+B12</f>
        <v>583390</v>
      </c>
      <c r="D12" s="84"/>
      <c r="E12" s="12">
        <f>November!E12+D12</f>
        <v>878</v>
      </c>
      <c r="F12" s="12"/>
      <c r="G12" s="12">
        <f>November!G12+F12</f>
        <v>0</v>
      </c>
    </row>
    <row r="13" spans="1:256" x14ac:dyDescent="0.2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2"/>
      <c r="C14" s="12">
        <f>November!C14+B14</f>
        <v>0</v>
      </c>
      <c r="D14" s="84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2"/>
      <c r="C15" s="12">
        <f>November!C15+B15</f>
        <v>0</v>
      </c>
      <c r="D15" s="84"/>
      <c r="E15" s="12">
        <f>November!E15+D15</f>
        <v>1</v>
      </c>
      <c r="F15" s="12"/>
      <c r="G15" s="12">
        <f>November!G15+F15</f>
        <v>0</v>
      </c>
    </row>
    <row r="16" spans="1:256" x14ac:dyDescent="0.2">
      <c r="A16" s="11" t="s">
        <v>13</v>
      </c>
      <c r="B16" s="82"/>
      <c r="C16" s="12">
        <f>November!C16+B16</f>
        <v>13550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">
      <c r="A17" s="11" t="s">
        <v>14</v>
      </c>
      <c r="B17" s="82"/>
      <c r="C17" s="12">
        <f>November!C17+B17</f>
        <v>1</v>
      </c>
      <c r="D17" s="84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2"/>
      <c r="C18" s="12">
        <f>November!C18+B18</f>
        <v>2128254</v>
      </c>
      <c r="D18" s="84"/>
      <c r="E18" s="12">
        <f>November!E18+D18</f>
        <v>11486</v>
      </c>
      <c r="F18" s="12"/>
      <c r="G18" s="12">
        <f>November!G18+F18</f>
        <v>0</v>
      </c>
    </row>
    <row r="19" spans="1:7" x14ac:dyDescent="0.2">
      <c r="A19" s="11" t="s">
        <v>16</v>
      </c>
      <c r="B19" s="82"/>
      <c r="C19" s="12">
        <f>November!C19+B19</f>
        <v>139935</v>
      </c>
      <c r="D19" s="84"/>
      <c r="E19" s="12">
        <f>November!E19+D19</f>
        <v>380</v>
      </c>
      <c r="F19" s="12"/>
      <c r="G19" s="12">
        <f>November!G19+F19</f>
        <v>0</v>
      </c>
    </row>
    <row r="20" spans="1:7" x14ac:dyDescent="0.2">
      <c r="A20" s="11" t="s">
        <v>17</v>
      </c>
      <c r="B20" s="82"/>
      <c r="C20" s="12">
        <f>November!C20+B20</f>
        <v>106943</v>
      </c>
      <c r="D20" s="84"/>
      <c r="E20" s="12">
        <f>November!E20+D20</f>
        <v>2057</v>
      </c>
      <c r="F20" s="12"/>
      <c r="G20" s="12">
        <f>November!G20+F20</f>
        <v>0</v>
      </c>
    </row>
    <row r="21" spans="1:7" x14ac:dyDescent="0.2">
      <c r="A21" s="11" t="s">
        <v>18</v>
      </c>
      <c r="B21" s="82"/>
      <c r="C21" s="12">
        <f>November!C21+B21</f>
        <v>0</v>
      </c>
      <c r="D21" s="84"/>
      <c r="E21" s="12">
        <f>November!E21+D21</f>
        <v>1664</v>
      </c>
      <c r="F21" s="12"/>
      <c r="G21" s="12">
        <f>November!G21+F21</f>
        <v>0</v>
      </c>
    </row>
    <row r="22" spans="1:7" x14ac:dyDescent="0.2">
      <c r="A22" s="11" t="s">
        <v>19</v>
      </c>
      <c r="B22" s="82"/>
      <c r="C22" s="12">
        <f>November!C22+B22</f>
        <v>0</v>
      </c>
      <c r="D22" s="84"/>
      <c r="E22" s="12">
        <f>November!E22+D22</f>
        <v>32</v>
      </c>
      <c r="F22" s="12"/>
      <c r="G22" s="12">
        <f>November!G22+F22</f>
        <v>0</v>
      </c>
    </row>
    <row r="23" spans="1:7" x14ac:dyDescent="0.2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2"/>
      <c r="C26" s="12">
        <f>November!C26+B26</f>
        <v>4465</v>
      </c>
      <c r="D26" s="84"/>
      <c r="E26" s="12">
        <f>November!E26+D26</f>
        <v>6167</v>
      </c>
      <c r="F26" s="12"/>
      <c r="G26" s="12">
        <f>November!G26+F26</f>
        <v>0</v>
      </c>
    </row>
    <row r="27" spans="1:7" x14ac:dyDescent="0.2">
      <c r="A27" s="11" t="s">
        <v>24</v>
      </c>
      <c r="B27" s="82"/>
      <c r="C27" s="12">
        <f>November!C27+B27</f>
        <v>1062881</v>
      </c>
      <c r="D27" s="84"/>
      <c r="E27" s="12">
        <f>November!E27+D27</f>
        <v>6787</v>
      </c>
      <c r="F27" s="12"/>
      <c r="G27" s="12">
        <f>November!G27+F27</f>
        <v>56</v>
      </c>
    </row>
    <row r="28" spans="1:7" x14ac:dyDescent="0.2">
      <c r="A28" s="11" t="s">
        <v>25</v>
      </c>
      <c r="B28" s="82"/>
      <c r="C28" s="12">
        <f>November!C28+B28</f>
        <v>316445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82"/>
      <c r="C29" s="12">
        <f>November!C29+B29</f>
        <v>1718175</v>
      </c>
      <c r="D29" s="84"/>
      <c r="E29" s="12">
        <f>November!E29+D29</f>
        <v>471</v>
      </c>
      <c r="F29" s="12"/>
      <c r="G29" s="12">
        <f>November!G29+F29</f>
        <v>69</v>
      </c>
    </row>
    <row r="30" spans="1:7" x14ac:dyDescent="0.2">
      <c r="A30" s="11" t="s">
        <v>27</v>
      </c>
      <c r="B30" s="82"/>
      <c r="C30" s="12">
        <f>November!C30+B30</f>
        <v>25560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2"/>
      <c r="C31" s="12">
        <f>November!C31+B31</f>
        <v>830253</v>
      </c>
      <c r="D31" s="84"/>
      <c r="E31" s="12">
        <f>November!E31+D31</f>
        <v>37619</v>
      </c>
      <c r="F31" s="12"/>
      <c r="G31" s="12">
        <f>November!G31+F31</f>
        <v>0</v>
      </c>
    </row>
    <row r="32" spans="1:7" x14ac:dyDescent="0.2">
      <c r="A32" s="11" t="s">
        <v>29</v>
      </c>
      <c r="B32" s="82"/>
      <c r="C32" s="12">
        <f>November!C32+B32</f>
        <v>0</v>
      </c>
      <c r="D32" s="84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2"/>
      <c r="C35" s="12">
        <f>November!C35+B35</f>
        <v>0</v>
      </c>
      <c r="D35" s="84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2"/>
      <c r="C36" s="12">
        <f>November!C36+B36</f>
        <v>0</v>
      </c>
      <c r="D36" s="84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2"/>
      <c r="C37" s="12">
        <f>November!C37+B37</f>
        <v>566902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2"/>
      <c r="C38" s="12">
        <f>November!C38+B38</f>
        <v>174523</v>
      </c>
      <c r="D38" s="84"/>
      <c r="E38" s="12">
        <f>November!E38+D38</f>
        <v>3959</v>
      </c>
      <c r="F38" s="12"/>
      <c r="G38" s="12">
        <f>November!G38+F38</f>
        <v>0</v>
      </c>
    </row>
    <row r="39" spans="1:7" x14ac:dyDescent="0.2">
      <c r="A39" s="11" t="s">
        <v>36</v>
      </c>
      <c r="B39" s="82"/>
      <c r="C39" s="12">
        <f>November!C39+B39</f>
        <v>75162</v>
      </c>
      <c r="D39" s="84"/>
      <c r="E39" s="12">
        <f>November!E39+D39</f>
        <v>7946</v>
      </c>
      <c r="F39" s="12"/>
      <c r="G39" s="12">
        <f>November!G39+F39</f>
        <v>0</v>
      </c>
    </row>
    <row r="40" spans="1:7" x14ac:dyDescent="0.2">
      <c r="A40" s="11" t="s">
        <v>37</v>
      </c>
      <c r="B40" s="82"/>
      <c r="C40" s="12">
        <f>November!C40+B40</f>
        <v>885363</v>
      </c>
      <c r="D40" s="84"/>
      <c r="E40" s="12">
        <f>November!E40+D40</f>
        <v>8111</v>
      </c>
      <c r="F40" s="12"/>
      <c r="G40" s="12">
        <f>November!G40+F40</f>
        <v>0</v>
      </c>
    </row>
    <row r="41" spans="1:7" x14ac:dyDescent="0.2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2"/>
      <c r="C42" s="12">
        <f>November!C42+B42</f>
        <v>0</v>
      </c>
      <c r="D42" s="84"/>
      <c r="E42" s="12">
        <f>November!E42+D42</f>
        <v>3071</v>
      </c>
      <c r="F42" s="12"/>
      <c r="G42" s="12">
        <f>November!G42+F42</f>
        <v>0</v>
      </c>
    </row>
    <row r="43" spans="1:7" x14ac:dyDescent="0.2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2"/>
      <c r="C44" s="12">
        <f>November!C44+B44</f>
        <v>5800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2"/>
      <c r="C45" s="12">
        <f>November!C45+B45</f>
        <v>247204</v>
      </c>
      <c r="D45" s="84"/>
      <c r="E45" s="12">
        <f>November!E45+D45</f>
        <v>8664</v>
      </c>
      <c r="F45" s="12"/>
      <c r="G45" s="12">
        <f>November!G45+F45</f>
        <v>0</v>
      </c>
    </row>
    <row r="46" spans="1:7" x14ac:dyDescent="0.2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2"/>
      <c r="C47" s="12">
        <f>November!C47+B47</f>
        <v>389563</v>
      </c>
      <c r="D47" s="84"/>
      <c r="E47" s="12">
        <f>November!E47+D47</f>
        <v>106</v>
      </c>
      <c r="F47" s="12"/>
      <c r="G47" s="12">
        <f>November!G47+F47</f>
        <v>0</v>
      </c>
    </row>
    <row r="48" spans="1:7" x14ac:dyDescent="0.2">
      <c r="A48" s="11" t="s">
        <v>45</v>
      </c>
      <c r="B48" s="82"/>
      <c r="C48" s="12">
        <f>November!C48+B48</f>
        <v>161815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2"/>
      <c r="C50" s="12">
        <f>November!C50+B50</f>
        <v>0</v>
      </c>
      <c r="D50" s="84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2"/>
      <c r="C53" s="12">
        <f>November!C53+B53</f>
        <v>70814</v>
      </c>
      <c r="D53" s="84"/>
      <c r="E53" s="12">
        <f>November!E53+D53</f>
        <v>55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2"/>
      <c r="C54" s="12">
        <f>November!C54+B54</f>
        <v>145456</v>
      </c>
      <c r="D54" s="84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November!C55+B55</f>
        <v>10908220</v>
      </c>
      <c r="D55" s="15">
        <f>SUM(D7:D54)</f>
        <v>0</v>
      </c>
      <c r="E55" s="15">
        <f>November!E55+D55</f>
        <v>103051</v>
      </c>
      <c r="F55" s="15">
        <f>SUM(F7:F54)</f>
        <v>0</v>
      </c>
      <c r="G55" s="15">
        <f>November!G55+F55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12885</v>
      </c>
    </row>
    <row r="60" spans="1:256" x14ac:dyDescent="0.2">
      <c r="A60" s="1" t="s">
        <v>57</v>
      </c>
      <c r="B60" s="23"/>
      <c r="C60" s="23"/>
      <c r="D60" s="24">
        <f>November!D60+C60</f>
        <v>2490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133245</v>
      </c>
    </row>
    <row r="63" spans="1:256" x14ac:dyDescent="0.2">
      <c r="A63" s="1" t="s">
        <v>65</v>
      </c>
      <c r="B63" s="23"/>
      <c r="C63" s="23"/>
      <c r="D63" s="24">
        <f>November!D63+C63</f>
        <v>75771</v>
      </c>
    </row>
    <row r="64" spans="1:256" x14ac:dyDescent="0.2">
      <c r="A64" s="1" t="s">
        <v>63</v>
      </c>
      <c r="B64" s="23"/>
      <c r="C64" s="23"/>
      <c r="D64" s="24">
        <f>November!D64+C64</f>
        <v>86209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36422</v>
      </c>
    </row>
    <row r="67" spans="1:4" x14ac:dyDescent="0.2">
      <c r="A67" s="1" t="s">
        <v>62</v>
      </c>
      <c r="C67" s="23"/>
      <c r="D67" s="24">
        <f>November!D67+C67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53" customWidth="1"/>
    <col min="2" max="4" width="13.6640625" style="49" customWidth="1"/>
    <col min="5" max="7" width="12.6640625" style="49" customWidth="1"/>
    <col min="8" max="16384" width="11.77734375" style="49"/>
  </cols>
  <sheetData>
    <row r="1" spans="1:256" ht="1.1499999999999999" customHeight="1" x14ac:dyDescent="0.25">
      <c r="I1" s="63"/>
    </row>
    <row r="2" spans="1:256" ht="23.25" x14ac:dyDescent="0.35">
      <c r="A2" s="3" t="s">
        <v>80</v>
      </c>
      <c r="B2" s="64"/>
      <c r="D2" s="64"/>
      <c r="F2" s="49" t="s">
        <v>67</v>
      </c>
      <c r="G2" s="41"/>
      <c r="I2" s="63"/>
    </row>
    <row r="3" spans="1:256" ht="12.95" customHeight="1" x14ac:dyDescent="0.25">
      <c r="F3" s="49" t="s">
        <v>79</v>
      </c>
      <c r="I3" s="63"/>
    </row>
    <row r="4" spans="1:256" ht="12.9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5.75" thickBot="1" x14ac:dyDescent="0.25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" customHeight="1" thickBot="1" x14ac:dyDescent="0.25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76"/>
      <c r="B56" s="48"/>
      <c r="C56" s="48"/>
      <c r="D56" s="48"/>
      <c r="E56" s="48"/>
    </row>
    <row r="57" spans="1:256" ht="16.5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">
      <c r="A61" s="53" t="s">
        <v>58</v>
      </c>
      <c r="B61" s="26"/>
      <c r="C61" s="26"/>
      <c r="D61" s="55">
        <f>January!D61+C61</f>
        <v>0</v>
      </c>
    </row>
    <row r="62" spans="1:256" x14ac:dyDescent="0.2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">
      <c r="A65" s="53" t="s">
        <v>60</v>
      </c>
      <c r="C65" s="26"/>
      <c r="D65" s="55">
        <f>January!D65+C65</f>
        <v>0</v>
      </c>
    </row>
    <row r="66" spans="1:4" x14ac:dyDescent="0.2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7" activePane="bottomLeft" state="frozen"/>
      <selection pane="bottomLeft" activeCell="B11" sqref="B11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1"/>
      <c r="I2" s="2"/>
    </row>
    <row r="3" spans="1:256" ht="15.75" x14ac:dyDescent="0.25">
      <c r="F3" s="49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" customHeight="1" thickBot="1" x14ac:dyDescent="0.25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8"/>
      <c r="C56" s="48"/>
      <c r="D56" s="48"/>
      <c r="E56" s="48"/>
    </row>
    <row r="57" spans="1:256" ht="16.5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ht="15.75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">
      <c r="B68" s="49"/>
      <c r="C68" s="49"/>
      <c r="D68" s="49"/>
      <c r="E68" s="49"/>
    </row>
    <row r="69" spans="1:5" x14ac:dyDescent="0.2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28" activePane="bottomLeft" state="frozen"/>
      <selection pane="bottomLeft" activeCell="B45" sqref="B45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s="42" t="s">
        <v>69</v>
      </c>
      <c r="G2" s="41"/>
      <c r="I2" s="2"/>
    </row>
    <row r="3" spans="1:256" ht="15.75" customHeight="1" x14ac:dyDescent="0.25">
      <c r="F3" s="49" t="s">
        <v>79</v>
      </c>
      <c r="I3" s="2"/>
    </row>
    <row r="4" spans="1:256" ht="15" customHeight="1" thickBot="1" x14ac:dyDescent="0.3">
      <c r="E4" s="2"/>
      <c r="G4" s="39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5.75" thickBot="1" x14ac:dyDescent="0.25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" customHeight="1" thickTop="1" thickBot="1" x14ac:dyDescent="0.25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">
      <c r="A60" s="1" t="s">
        <v>57</v>
      </c>
      <c r="B60" s="23"/>
      <c r="C60" s="23"/>
      <c r="D60" s="24">
        <f>March!D60+C60</f>
        <v>2490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1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49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5.75" thickBot="1" x14ac:dyDescent="0.25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" customHeight="1" thickTop="1" thickBot="1" x14ac:dyDescent="0.25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B13" sqref="B1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62"/>
      <c r="C2" s="31"/>
      <c r="D2" s="62"/>
      <c r="E2" s="31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2"/>
      <c r="C8" s="12">
        <f>May!C8+B8</f>
        <v>0</v>
      </c>
      <c r="D8" s="84"/>
      <c r="E8" s="12">
        <f>May!E8+D8</f>
        <v>2</v>
      </c>
      <c r="F8" s="12"/>
      <c r="G8" s="12">
        <f>May!G8+F8</f>
        <v>0</v>
      </c>
    </row>
    <row r="9" spans="1:256" x14ac:dyDescent="0.2">
      <c r="A9" s="11" t="s">
        <v>7</v>
      </c>
      <c r="B9" s="79"/>
      <c r="C9" s="12">
        <f>May!C9+B9</f>
        <v>92566</v>
      </c>
      <c r="D9" s="81"/>
      <c r="E9" s="12">
        <f>May!E9+D9</f>
        <v>13</v>
      </c>
      <c r="F9" s="12"/>
      <c r="G9" s="12">
        <f>May!G9+F9</f>
        <v>0</v>
      </c>
    </row>
    <row r="10" spans="1:256" x14ac:dyDescent="0.2">
      <c r="A10" s="11" t="s">
        <v>8</v>
      </c>
      <c r="B10" s="82"/>
      <c r="C10" s="12">
        <f>May!C10+B10</f>
        <v>0</v>
      </c>
      <c r="D10" s="84"/>
      <c r="E10" s="12">
        <f>May!E10+D10</f>
        <v>1</v>
      </c>
      <c r="F10" s="12"/>
      <c r="G10" s="12">
        <f>May!G10+F10</f>
        <v>0</v>
      </c>
    </row>
    <row r="11" spans="1:256" x14ac:dyDescent="0.2">
      <c r="A11" s="99" t="s">
        <v>52</v>
      </c>
      <c r="B11" s="82"/>
      <c r="C11" s="12">
        <f>May!C11+B11</f>
        <v>1149105</v>
      </c>
      <c r="D11" s="84"/>
      <c r="E11" s="12">
        <f>May!E11+D11</f>
        <v>3579</v>
      </c>
      <c r="F11" s="12"/>
      <c r="G11" s="12">
        <f>May!G11+F11</f>
        <v>54152</v>
      </c>
    </row>
    <row r="12" spans="1:256" x14ac:dyDescent="0.2">
      <c r="A12" s="11" t="s">
        <v>9</v>
      </c>
      <c r="B12" s="79">
        <f>850+850+950+950+1650+2475+2475+825+2475+475</f>
        <v>13975</v>
      </c>
      <c r="C12" s="12">
        <f>May!C12+B12</f>
        <v>583390</v>
      </c>
      <c r="D12" s="84">
        <f>5+2+4+1</f>
        <v>12</v>
      </c>
      <c r="E12" s="12">
        <f>May!E12+D12</f>
        <v>878</v>
      </c>
      <c r="F12" s="12"/>
      <c r="G12" s="12">
        <f>May!G12+F12</f>
        <v>0</v>
      </c>
    </row>
    <row r="13" spans="1:256" x14ac:dyDescent="0.2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9"/>
      <c r="C14" s="12">
        <f>May!C14+B14</f>
        <v>0</v>
      </c>
      <c r="D14" s="84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9"/>
      <c r="C16" s="12">
        <f>May!C16+B16</f>
        <v>13550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9"/>
      <c r="C18" s="12">
        <f>May!C18+B18</f>
        <v>2128254</v>
      </c>
      <c r="D18" s="84"/>
      <c r="E18" s="12">
        <f>May!E18+D18</f>
        <v>11486</v>
      </c>
      <c r="F18" s="12"/>
      <c r="G18" s="12">
        <f>May!G18+F18</f>
        <v>0</v>
      </c>
    </row>
    <row r="19" spans="1:7" x14ac:dyDescent="0.2">
      <c r="A19" s="11" t="s">
        <v>16</v>
      </c>
      <c r="B19" s="82"/>
      <c r="C19" s="12">
        <f>May!C19+B19</f>
        <v>139935</v>
      </c>
      <c r="D19" s="84"/>
      <c r="E19" s="12">
        <f>May!E19+D19</f>
        <v>380</v>
      </c>
      <c r="F19" s="12"/>
      <c r="G19" s="12">
        <f>May!G19+F19</f>
        <v>0</v>
      </c>
    </row>
    <row r="20" spans="1:7" x14ac:dyDescent="0.2">
      <c r="A20" s="11" t="s">
        <v>17</v>
      </c>
      <c r="B20" s="82">
        <f>242+550</f>
        <v>792</v>
      </c>
      <c r="C20" s="12">
        <f>May!C20+B20</f>
        <v>106943</v>
      </c>
      <c r="D20" s="84">
        <f>1+2+1+3</f>
        <v>7</v>
      </c>
      <c r="E20" s="12">
        <f>May!E20+D20</f>
        <v>2057</v>
      </c>
      <c r="F20" s="12"/>
      <c r="G20" s="12">
        <f>May!G20+F20</f>
        <v>0</v>
      </c>
    </row>
    <row r="21" spans="1:7" x14ac:dyDescent="0.2">
      <c r="A21" s="11" t="s">
        <v>18</v>
      </c>
      <c r="B21" s="82"/>
      <c r="C21" s="12">
        <f>May!C21+B21</f>
        <v>0</v>
      </c>
      <c r="D21" s="84"/>
      <c r="E21" s="12">
        <f>May!E21+D21</f>
        <v>1664</v>
      </c>
      <c r="F21" s="12"/>
      <c r="G21" s="12">
        <f>May!G21+F21</f>
        <v>0</v>
      </c>
    </row>
    <row r="22" spans="1:7" x14ac:dyDescent="0.2">
      <c r="A22" s="11" t="s">
        <v>19</v>
      </c>
      <c r="B22" s="82"/>
      <c r="C22" s="12">
        <f>May!C22+B22</f>
        <v>0</v>
      </c>
      <c r="D22" s="84">
        <f>14+8</f>
        <v>22</v>
      </c>
      <c r="E22" s="12">
        <f>May!E22+D22</f>
        <v>32</v>
      </c>
      <c r="F22" s="12"/>
      <c r="G22" s="12">
        <f>May!G22+F22</f>
        <v>0</v>
      </c>
    </row>
    <row r="23" spans="1:7" x14ac:dyDescent="0.2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2"/>
      <c r="C26" s="12">
        <f>May!C26+B26</f>
        <v>4465</v>
      </c>
      <c r="D26" s="84"/>
      <c r="E26" s="12">
        <f>May!E26+D26</f>
        <v>6167</v>
      </c>
      <c r="F26" s="12"/>
      <c r="G26" s="12">
        <f>May!G26+F26</f>
        <v>0</v>
      </c>
    </row>
    <row r="27" spans="1:7" x14ac:dyDescent="0.2">
      <c r="A27" s="11" t="s">
        <v>24</v>
      </c>
      <c r="B27" s="82"/>
      <c r="C27" s="12">
        <f>May!C27+B27</f>
        <v>1062881</v>
      </c>
      <c r="D27" s="84"/>
      <c r="E27" s="12">
        <f>May!E27+D27</f>
        <v>6787</v>
      </c>
      <c r="F27" s="12"/>
      <c r="G27" s="12">
        <f>May!G27+F27</f>
        <v>56</v>
      </c>
    </row>
    <row r="28" spans="1:7" x14ac:dyDescent="0.2">
      <c r="A28" s="11" t="s">
        <v>25</v>
      </c>
      <c r="B28" s="82"/>
      <c r="C28" s="12">
        <f>May!C28+B28</f>
        <v>316445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</f>
        <v>51218</v>
      </c>
      <c r="C29" s="12">
        <f>May!C29+B29</f>
        <v>1718175</v>
      </c>
      <c r="D29" s="84">
        <f>1+5</f>
        <v>6</v>
      </c>
      <c r="E29" s="12">
        <f>May!E29+D29</f>
        <v>471</v>
      </c>
      <c r="F29" s="12"/>
      <c r="G29" s="12">
        <f>May!G29+F29</f>
        <v>69</v>
      </c>
    </row>
    <row r="30" spans="1:7" x14ac:dyDescent="0.2">
      <c r="A30" s="11" t="s">
        <v>27</v>
      </c>
      <c r="B30" s="82"/>
      <c r="C30" s="12">
        <f>May!C30+B30</f>
        <v>25560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2">
        <f>1287+1060+700+900+1287+1060+700+1456+1060+600+1456+1000+700+675+490+2400+900+700+700</f>
        <v>19131</v>
      </c>
      <c r="C31" s="12">
        <f>May!C31+B31</f>
        <v>830253</v>
      </c>
      <c r="D31" s="81">
        <f>6+400+1+45+1+1+1+625+2+215+650+400+123+515+100+6+6</f>
        <v>3097</v>
      </c>
      <c r="E31" s="12">
        <f>May!E31+D31</f>
        <v>37619</v>
      </c>
      <c r="F31" s="12"/>
      <c r="G31" s="12">
        <f>May!G31+F31</f>
        <v>0</v>
      </c>
    </row>
    <row r="32" spans="1:7" x14ac:dyDescent="0.2">
      <c r="A32" s="11" t="s">
        <v>29</v>
      </c>
      <c r="B32" s="82"/>
      <c r="C32" s="12">
        <f>May!C32+B32</f>
        <v>0</v>
      </c>
      <c r="D32" s="84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2"/>
      <c r="C35" s="12">
        <f>May!C35+B35</f>
        <v>0</v>
      </c>
      <c r="D35" s="84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2"/>
      <c r="C36" s="12">
        <f>May!C36+B36</f>
        <v>0</v>
      </c>
      <c r="D36" s="84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2"/>
      <c r="C37" s="12">
        <f>May!C37+B37</f>
        <v>566902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2"/>
      <c r="C38" s="12">
        <f>May!C38+B38</f>
        <v>174523</v>
      </c>
      <c r="D38" s="84"/>
      <c r="E38" s="12">
        <f>May!E38+D38</f>
        <v>3959</v>
      </c>
      <c r="F38" s="12"/>
      <c r="G38" s="12">
        <f>May!G38+F38</f>
        <v>0</v>
      </c>
    </row>
    <row r="39" spans="1:7" x14ac:dyDescent="0.2">
      <c r="A39" s="11" t="s">
        <v>36</v>
      </c>
      <c r="B39" s="82"/>
      <c r="C39" s="12">
        <f>May!C39+B39</f>
        <v>75162</v>
      </c>
      <c r="D39" s="84">
        <f>4+4+4+1+2+4+3+5+5+2+4+4+4+4+5</f>
        <v>55</v>
      </c>
      <c r="E39" s="12">
        <f>May!E39+D39</f>
        <v>7946</v>
      </c>
      <c r="F39" s="12"/>
      <c r="G39" s="12">
        <f>May!G39+F39</f>
        <v>0</v>
      </c>
    </row>
    <row r="40" spans="1:7" x14ac:dyDescent="0.2">
      <c r="A40" s="11" t="s">
        <v>37</v>
      </c>
      <c r="B40" s="82">
        <f>2170+2160+2160+1500+1500</f>
        <v>9490</v>
      </c>
      <c r="C40" s="12">
        <f>May!C40+B40</f>
        <v>885363</v>
      </c>
      <c r="D40" s="84">
        <f>1+2</f>
        <v>3</v>
      </c>
      <c r="E40" s="12">
        <f>May!E40+D40</f>
        <v>8111</v>
      </c>
      <c r="F40" s="12"/>
      <c r="G40" s="12">
        <f>May!G40+F40</f>
        <v>0</v>
      </c>
    </row>
    <row r="41" spans="1:7" x14ac:dyDescent="0.2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2"/>
      <c r="C42" s="12">
        <f>May!C42+B42</f>
        <v>0</v>
      </c>
      <c r="D42" s="84"/>
      <c r="E42" s="12">
        <f>May!E42+D42</f>
        <v>3071</v>
      </c>
      <c r="F42" s="12"/>
      <c r="G42" s="12">
        <f>May!G42+F42</f>
        <v>0</v>
      </c>
    </row>
    <row r="43" spans="1:7" x14ac:dyDescent="0.2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2"/>
      <c r="C44" s="12">
        <f>May!C44+B44</f>
        <v>5800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9">
        <f>308+27+124+2400</f>
        <v>2859</v>
      </c>
      <c r="C45" s="12">
        <f>May!C45+B45</f>
        <v>247204</v>
      </c>
      <c r="D45" s="84">
        <f>240+229+128+210+2+3+1</f>
        <v>813</v>
      </c>
      <c r="E45" s="12">
        <f>May!E45+D45</f>
        <v>8664</v>
      </c>
      <c r="F45" s="12"/>
      <c r="G45" s="12">
        <f>May!G45+F45</f>
        <v>0</v>
      </c>
    </row>
    <row r="46" spans="1:7" x14ac:dyDescent="0.2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2"/>
      <c r="C47" s="12">
        <f>May!C47+B47</f>
        <v>389563</v>
      </c>
      <c r="D47" s="84">
        <f>2</f>
        <v>2</v>
      </c>
      <c r="E47" s="12">
        <f>May!E47+D47</f>
        <v>106</v>
      </c>
      <c r="F47" s="12"/>
      <c r="G47" s="12">
        <f>May!G47+F47</f>
        <v>0</v>
      </c>
    </row>
    <row r="48" spans="1:7" x14ac:dyDescent="0.2">
      <c r="A48" s="11" t="s">
        <v>45</v>
      </c>
      <c r="B48" s="82"/>
      <c r="C48" s="12">
        <f>May!C48+B48</f>
        <v>161815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2"/>
      <c r="C53" s="12">
        <f>May!C53+B53</f>
        <v>70814</v>
      </c>
      <c r="D53" s="84"/>
      <c r="E53" s="12">
        <f>May!E53+D53</f>
        <v>55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2"/>
      <c r="C54" s="12">
        <f>May!C54+B54</f>
        <v>145456</v>
      </c>
      <c r="D54" s="84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4" t="s">
        <v>53</v>
      </c>
      <c r="B55" s="15">
        <f>SUM(B7:B54)</f>
        <v>97465</v>
      </c>
      <c r="C55" s="15">
        <f>May!C55+B55</f>
        <v>10908220</v>
      </c>
      <c r="D55" s="15">
        <f>SUM(D7:D54)</f>
        <v>4017</v>
      </c>
      <c r="E55" s="15">
        <f>May!E55+D55</f>
        <v>103051</v>
      </c>
      <c r="F55" s="15">
        <f>SUM(F7:F54)</f>
        <v>0</v>
      </c>
      <c r="G55" s="15">
        <f>May!G55+F55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12885</v>
      </c>
    </row>
    <row r="60" spans="1:256" x14ac:dyDescent="0.2">
      <c r="A60" s="1" t="s">
        <v>57</v>
      </c>
      <c r="B60" s="23"/>
      <c r="C60" s="23"/>
      <c r="D60" s="24">
        <f>May!D60+C60</f>
        <v>2490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133245</v>
      </c>
    </row>
    <row r="63" spans="1:256" x14ac:dyDescent="0.2">
      <c r="A63" s="1" t="s">
        <v>65</v>
      </c>
      <c r="B63" s="23"/>
      <c r="C63" s="23"/>
      <c r="D63" s="24">
        <f>May!D63+C63</f>
        <v>75771</v>
      </c>
    </row>
    <row r="64" spans="1:256" x14ac:dyDescent="0.2">
      <c r="A64" s="1" t="s">
        <v>63</v>
      </c>
      <c r="B64" s="23"/>
      <c r="C64" s="23">
        <f>130</f>
        <v>130</v>
      </c>
      <c r="D64" s="24">
        <f>May!D64+C64</f>
        <v>86209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>
        <f>130+270+79+77+100+287+87</f>
        <v>1030</v>
      </c>
      <c r="D66" s="24">
        <f>May!D66+C66</f>
        <v>36422</v>
      </c>
    </row>
    <row r="67" spans="1:4" x14ac:dyDescent="0.2">
      <c r="A67" s="1" t="s">
        <v>62</v>
      </c>
      <c r="C67" s="23"/>
      <c r="D67" s="24">
        <f>May!D67+C67</f>
        <v>2450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6"/>
      <c r="C7" s="27">
        <f>June!C7+B7</f>
        <v>14074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">
      <c r="A8" s="29" t="s">
        <v>64</v>
      </c>
      <c r="B8" s="86"/>
      <c r="C8" s="27">
        <f>June!C8+B8</f>
        <v>0</v>
      </c>
      <c r="D8" s="87"/>
      <c r="E8" s="27">
        <f>June!E8+D8</f>
        <v>2</v>
      </c>
      <c r="F8" s="60"/>
      <c r="G8" s="27">
        <f>June!G8+F8</f>
        <v>0</v>
      </c>
    </row>
    <row r="9" spans="1:256" x14ac:dyDescent="0.2">
      <c r="A9" s="29" t="s">
        <v>7</v>
      </c>
      <c r="B9" s="86"/>
      <c r="C9" s="27">
        <f>June!C9+B9</f>
        <v>92566</v>
      </c>
      <c r="D9" s="87"/>
      <c r="E9" s="27">
        <f>June!E9+D9</f>
        <v>13</v>
      </c>
      <c r="F9" s="60"/>
      <c r="G9" s="27">
        <f>June!G9+F9</f>
        <v>0</v>
      </c>
    </row>
    <row r="10" spans="1:256" x14ac:dyDescent="0.2">
      <c r="A10" s="29" t="s">
        <v>8</v>
      </c>
      <c r="B10" s="86"/>
      <c r="C10" s="27">
        <f>June!C10+B10</f>
        <v>0</v>
      </c>
      <c r="D10" s="87"/>
      <c r="E10" s="27">
        <f>June!E10+D10</f>
        <v>1</v>
      </c>
      <c r="F10" s="60"/>
      <c r="G10" s="27">
        <f>June!G10+F10</f>
        <v>0</v>
      </c>
    </row>
    <row r="11" spans="1:256" x14ac:dyDescent="0.2">
      <c r="A11" s="102" t="s">
        <v>52</v>
      </c>
      <c r="B11" s="79"/>
      <c r="C11" s="27">
        <f>June!C11+B11</f>
        <v>1149105</v>
      </c>
      <c r="D11" s="87"/>
      <c r="E11" s="27">
        <f>June!E11+D11</f>
        <v>3579</v>
      </c>
      <c r="F11" s="60"/>
      <c r="G11" s="27">
        <f>June!G11+F11</f>
        <v>54152</v>
      </c>
    </row>
    <row r="12" spans="1:256" x14ac:dyDescent="0.2">
      <c r="A12" s="29" t="s">
        <v>9</v>
      </c>
      <c r="B12" s="86"/>
      <c r="C12" s="27">
        <f>June!C12+B12</f>
        <v>583390</v>
      </c>
      <c r="D12" s="87"/>
      <c r="E12" s="27">
        <f>June!E12+D12</f>
        <v>878</v>
      </c>
      <c r="F12" s="60"/>
      <c r="G12" s="27">
        <f>June!G12+F12</f>
        <v>0</v>
      </c>
    </row>
    <row r="13" spans="1:256" x14ac:dyDescent="0.2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">
      <c r="A14" s="29" t="s">
        <v>11</v>
      </c>
      <c r="B14" s="86"/>
      <c r="C14" s="27">
        <f>June!C14+B14</f>
        <v>0</v>
      </c>
      <c r="D14" s="87"/>
      <c r="E14" s="27">
        <f>June!E14+D14</f>
        <v>0</v>
      </c>
      <c r="F14" s="60"/>
      <c r="G14" s="27">
        <f>June!G14+F14</f>
        <v>0</v>
      </c>
    </row>
    <row r="15" spans="1:256" x14ac:dyDescent="0.2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">
      <c r="A16" s="29" t="s">
        <v>13</v>
      </c>
      <c r="B16" s="86"/>
      <c r="C16" s="27">
        <f>June!C16+B16</f>
        <v>13550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">
      <c r="A17" s="29" t="s">
        <v>14</v>
      </c>
      <c r="B17" s="86"/>
      <c r="C17" s="27">
        <f>June!C17+B17</f>
        <v>1</v>
      </c>
      <c r="D17" s="87"/>
      <c r="E17" s="27">
        <f>June!E17+D17</f>
        <v>0</v>
      </c>
      <c r="F17" s="60"/>
      <c r="G17" s="27">
        <f>June!G17+F17</f>
        <v>0</v>
      </c>
    </row>
    <row r="18" spans="1:7" x14ac:dyDescent="0.2">
      <c r="A18" s="29" t="s">
        <v>15</v>
      </c>
      <c r="B18" s="86"/>
      <c r="C18" s="27">
        <f>June!C18+B18</f>
        <v>2128254</v>
      </c>
      <c r="D18" s="87"/>
      <c r="E18" s="27">
        <f>June!E18+D18</f>
        <v>11486</v>
      </c>
      <c r="F18" s="60"/>
      <c r="G18" s="27">
        <f>June!G18+F18</f>
        <v>0</v>
      </c>
    </row>
    <row r="19" spans="1:7" x14ac:dyDescent="0.2">
      <c r="A19" s="29" t="s">
        <v>16</v>
      </c>
      <c r="B19" s="86"/>
      <c r="C19" s="27">
        <f>June!C19+B19</f>
        <v>139935</v>
      </c>
      <c r="D19" s="87"/>
      <c r="E19" s="27">
        <f>June!E19+D19</f>
        <v>380</v>
      </c>
      <c r="F19" s="60"/>
      <c r="G19" s="27">
        <f>June!G19+F19</f>
        <v>0</v>
      </c>
    </row>
    <row r="20" spans="1:7" x14ac:dyDescent="0.2">
      <c r="A20" s="29" t="s">
        <v>17</v>
      </c>
      <c r="B20" s="86"/>
      <c r="C20" s="27">
        <f>June!C20+B20</f>
        <v>106943</v>
      </c>
      <c r="D20" s="87"/>
      <c r="E20" s="27">
        <f>June!E20+D20</f>
        <v>2057</v>
      </c>
      <c r="F20" s="60"/>
      <c r="G20" s="27">
        <f>June!G20+F20</f>
        <v>0</v>
      </c>
    </row>
    <row r="21" spans="1:7" x14ac:dyDescent="0.2">
      <c r="A21" s="29" t="s">
        <v>18</v>
      </c>
      <c r="B21" s="86"/>
      <c r="C21" s="27">
        <f>June!C21+B21</f>
        <v>0</v>
      </c>
      <c r="D21" s="87"/>
      <c r="E21" s="27">
        <f>June!E21+D21</f>
        <v>1664</v>
      </c>
      <c r="F21" s="60"/>
      <c r="G21" s="27">
        <f>June!G21+F21</f>
        <v>0</v>
      </c>
    </row>
    <row r="22" spans="1:7" x14ac:dyDescent="0.2">
      <c r="A22" s="29" t="s">
        <v>19</v>
      </c>
      <c r="B22" s="86"/>
      <c r="C22" s="27">
        <f>June!C22+B22</f>
        <v>0</v>
      </c>
      <c r="D22" s="87"/>
      <c r="E22" s="27">
        <f>June!E22+D22</f>
        <v>32</v>
      </c>
      <c r="F22" s="60"/>
      <c r="G22" s="27">
        <f>June!G22+F22</f>
        <v>0</v>
      </c>
    </row>
    <row r="23" spans="1:7" x14ac:dyDescent="0.2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">
      <c r="A26" s="29" t="s">
        <v>23</v>
      </c>
      <c r="B26" s="86"/>
      <c r="C26" s="27">
        <f>June!C26+B26</f>
        <v>4465</v>
      </c>
      <c r="D26" s="87"/>
      <c r="E26" s="27">
        <f>June!E26+D26</f>
        <v>6167</v>
      </c>
      <c r="F26" s="60"/>
      <c r="G26" s="27">
        <f>June!G26+F26</f>
        <v>0</v>
      </c>
    </row>
    <row r="27" spans="1:7" x14ac:dyDescent="0.2">
      <c r="A27" s="29" t="s">
        <v>24</v>
      </c>
      <c r="B27" s="86"/>
      <c r="C27" s="27">
        <f>June!C27+B27</f>
        <v>1062881</v>
      </c>
      <c r="D27" s="87"/>
      <c r="E27" s="27">
        <f>June!E27+D27</f>
        <v>6787</v>
      </c>
      <c r="F27" s="60"/>
      <c r="G27" s="27">
        <f>June!G27+F27</f>
        <v>56</v>
      </c>
    </row>
    <row r="28" spans="1:7" x14ac:dyDescent="0.2">
      <c r="A28" s="29" t="s">
        <v>25</v>
      </c>
      <c r="B28" s="86"/>
      <c r="C28" s="27">
        <f>June!C28+B28</f>
        <v>316445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">
      <c r="A29" s="29" t="s">
        <v>26</v>
      </c>
      <c r="B29" s="86"/>
      <c r="C29" s="27">
        <f>June!C29+B29</f>
        <v>1718175</v>
      </c>
      <c r="D29" s="87"/>
      <c r="E29" s="27">
        <f>June!E29+D29</f>
        <v>471</v>
      </c>
      <c r="F29" s="60"/>
      <c r="G29" s="27">
        <f>June!G29+F29</f>
        <v>69</v>
      </c>
    </row>
    <row r="30" spans="1:7" x14ac:dyDescent="0.2">
      <c r="A30" s="29" t="s">
        <v>27</v>
      </c>
      <c r="B30" s="86"/>
      <c r="C30" s="27">
        <f>June!C30+B30</f>
        <v>25560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">
      <c r="A31" s="29" t="s">
        <v>28</v>
      </c>
      <c r="B31" s="86"/>
      <c r="C31" s="27">
        <f>June!C31+B31</f>
        <v>830253</v>
      </c>
      <c r="D31" s="87"/>
      <c r="E31" s="27">
        <f>June!E31+D31</f>
        <v>37619</v>
      </c>
      <c r="F31" s="60"/>
      <c r="G31" s="27">
        <f>June!G31+F31</f>
        <v>0</v>
      </c>
    </row>
    <row r="32" spans="1:7" x14ac:dyDescent="0.2">
      <c r="A32" s="29" t="s">
        <v>29</v>
      </c>
      <c r="B32" s="86"/>
      <c r="C32" s="27">
        <f>June!C32+B32</f>
        <v>0</v>
      </c>
      <c r="D32" s="87"/>
      <c r="E32" s="27">
        <f>June!E32+D32</f>
        <v>0</v>
      </c>
      <c r="F32" s="60"/>
      <c r="G32" s="27">
        <f>June!G32+F32</f>
        <v>0</v>
      </c>
    </row>
    <row r="33" spans="1:7" x14ac:dyDescent="0.2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">
      <c r="A35" s="29" t="s">
        <v>32</v>
      </c>
      <c r="B35" s="86"/>
      <c r="C35" s="27">
        <f>June!C35+B35</f>
        <v>0</v>
      </c>
      <c r="D35" s="87"/>
      <c r="E35" s="27">
        <f>June!E35+D35</f>
        <v>0</v>
      </c>
      <c r="F35" s="60"/>
      <c r="G35" s="27">
        <f>June!G35+F35</f>
        <v>0</v>
      </c>
    </row>
    <row r="36" spans="1:7" x14ac:dyDescent="0.2">
      <c r="A36" s="29" t="s">
        <v>33</v>
      </c>
      <c r="B36" s="86"/>
      <c r="C36" s="27">
        <f>June!C36+B36</f>
        <v>0</v>
      </c>
      <c r="D36" s="87"/>
      <c r="E36" s="27">
        <f>June!E36+D36</f>
        <v>0</v>
      </c>
      <c r="F36" s="60"/>
      <c r="G36" s="27">
        <f>June!G36+F36</f>
        <v>0</v>
      </c>
    </row>
    <row r="37" spans="1:7" x14ac:dyDescent="0.2">
      <c r="A37" s="29" t="s">
        <v>34</v>
      </c>
      <c r="B37" s="86"/>
      <c r="C37" s="27">
        <f>June!C37+B37</f>
        <v>566902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">
      <c r="A38" s="29" t="s">
        <v>35</v>
      </c>
      <c r="B38" s="86"/>
      <c r="C38" s="27">
        <f>June!C38+B38</f>
        <v>174523</v>
      </c>
      <c r="D38" s="87"/>
      <c r="E38" s="27">
        <f>June!E38+D38</f>
        <v>3959</v>
      </c>
      <c r="F38" s="60"/>
      <c r="G38" s="27">
        <f>June!G38+F38</f>
        <v>0</v>
      </c>
    </row>
    <row r="39" spans="1:7" x14ac:dyDescent="0.2">
      <c r="A39" s="29" t="s">
        <v>36</v>
      </c>
      <c r="B39" s="86"/>
      <c r="C39" s="27">
        <f>June!C39+B39</f>
        <v>75162</v>
      </c>
      <c r="D39" s="87"/>
      <c r="E39" s="27">
        <f>June!E39+D39</f>
        <v>7946</v>
      </c>
      <c r="F39" s="60"/>
      <c r="G39" s="27">
        <f>June!G39+F39</f>
        <v>0</v>
      </c>
    </row>
    <row r="40" spans="1:7" x14ac:dyDescent="0.2">
      <c r="A40" s="29" t="s">
        <v>37</v>
      </c>
      <c r="B40" s="86"/>
      <c r="C40" s="27">
        <f>June!C40+B40</f>
        <v>885363</v>
      </c>
      <c r="D40" s="87"/>
      <c r="E40" s="27">
        <f>June!E40+D40</f>
        <v>8111</v>
      </c>
      <c r="F40" s="60"/>
      <c r="G40" s="27">
        <f>June!G40+F40</f>
        <v>0</v>
      </c>
    </row>
    <row r="41" spans="1:7" x14ac:dyDescent="0.2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">
      <c r="A42" s="29" t="s">
        <v>39</v>
      </c>
      <c r="B42" s="86"/>
      <c r="C42" s="27">
        <f>June!C42+B42</f>
        <v>0</v>
      </c>
      <c r="D42" s="87"/>
      <c r="E42" s="27">
        <f>June!E42+D42</f>
        <v>3071</v>
      </c>
      <c r="F42" s="60"/>
      <c r="G42" s="27">
        <f>June!G42+F42</f>
        <v>0</v>
      </c>
    </row>
    <row r="43" spans="1:7" x14ac:dyDescent="0.2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">
      <c r="A44" s="29" t="s">
        <v>41</v>
      </c>
      <c r="B44" s="86"/>
      <c r="C44" s="27">
        <f>June!C44+B44</f>
        <v>5800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">
      <c r="A45" s="29" t="s">
        <v>42</v>
      </c>
      <c r="B45" s="86"/>
      <c r="C45" s="27">
        <f>June!C45+B45</f>
        <v>247204</v>
      </c>
      <c r="D45" s="87"/>
      <c r="E45" s="27">
        <f>June!E45+D45</f>
        <v>8664</v>
      </c>
      <c r="F45" s="60"/>
      <c r="G45" s="27">
        <f>June!G45+F45</f>
        <v>0</v>
      </c>
    </row>
    <row r="46" spans="1:7" x14ac:dyDescent="0.2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">
      <c r="A47" s="29" t="s">
        <v>44</v>
      </c>
      <c r="B47" s="86"/>
      <c r="C47" s="27">
        <f>June!C47+B47</f>
        <v>389563</v>
      </c>
      <c r="D47" s="87"/>
      <c r="E47" s="27">
        <f>June!E47+D47</f>
        <v>106</v>
      </c>
      <c r="F47" s="60"/>
      <c r="G47" s="27">
        <f>June!G47+F47</f>
        <v>0</v>
      </c>
    </row>
    <row r="48" spans="1:7" x14ac:dyDescent="0.2">
      <c r="A48" s="29" t="s">
        <v>45</v>
      </c>
      <c r="B48" s="86"/>
      <c r="C48" s="27">
        <f>June!C48+B48</f>
        <v>161815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">
      <c r="A53" s="29" t="s">
        <v>50</v>
      </c>
      <c r="B53" s="86"/>
      <c r="C53" s="27">
        <f>June!C53+B53</f>
        <v>70814</v>
      </c>
      <c r="D53" s="87"/>
      <c r="E53" s="27">
        <f>June!E53+D53</f>
        <v>55</v>
      </c>
      <c r="F53" s="60"/>
      <c r="G53" s="27">
        <f>June!G53+F53</f>
        <v>0</v>
      </c>
    </row>
    <row r="54" spans="1:256" ht="15.75" thickBot="1" x14ac:dyDescent="0.25">
      <c r="A54" s="29" t="s">
        <v>51</v>
      </c>
      <c r="B54" s="86"/>
      <c r="C54" s="27">
        <f>June!C54+B54</f>
        <v>145456</v>
      </c>
      <c r="D54" s="87"/>
      <c r="E54" s="27">
        <f>June!E54+D54</f>
        <v>0</v>
      </c>
      <c r="F54" s="60"/>
      <c r="G54" s="27">
        <f>June!G54+F54</f>
        <v>0</v>
      </c>
    </row>
    <row r="55" spans="1:256" s="28" customFormat="1" ht="26.1" customHeight="1" thickBot="1" x14ac:dyDescent="0.3">
      <c r="A55" s="93" t="s">
        <v>53</v>
      </c>
      <c r="B55" s="15">
        <f>SUM(B7:B54)</f>
        <v>0</v>
      </c>
      <c r="C55" s="15">
        <f>June!C55+B55</f>
        <v>10908220</v>
      </c>
      <c r="D55" s="15">
        <f>SUM(D7:D54)</f>
        <v>0</v>
      </c>
      <c r="E55" s="15">
        <f>June!E55+D55</f>
        <v>103051</v>
      </c>
      <c r="F55" s="15">
        <f>SUM(F7:F54)</f>
        <v>0</v>
      </c>
      <c r="G55" s="15">
        <f>June!G55+F55</f>
        <v>54277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.75" x14ac:dyDescent="0.25">
      <c r="A56" s="19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32" t="s">
        <v>55</v>
      </c>
      <c r="B58" s="33"/>
      <c r="C58" s="34"/>
      <c r="D58" s="35">
        <f>June!D58+C58</f>
        <v>1300</v>
      </c>
      <c r="E58" s="30"/>
      <c r="F58" s="31"/>
      <c r="G58" s="31"/>
    </row>
    <row r="59" spans="1:256" x14ac:dyDescent="0.2">
      <c r="A59" s="32" t="s">
        <v>56</v>
      </c>
      <c r="B59" s="34"/>
      <c r="C59" s="34"/>
      <c r="D59" s="35">
        <f>June!D59+C59</f>
        <v>12885</v>
      </c>
      <c r="E59" s="31"/>
      <c r="F59" s="31"/>
      <c r="G59" s="31"/>
    </row>
    <row r="60" spans="1:256" x14ac:dyDescent="0.2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">
      <c r="A62" s="32" t="s">
        <v>59</v>
      </c>
      <c r="B62" s="34"/>
      <c r="C62" s="34"/>
      <c r="D62" s="35">
        <f>June!D62+C62</f>
        <v>133245</v>
      </c>
      <c r="E62" s="31"/>
      <c r="F62" s="31"/>
      <c r="G62" s="31"/>
    </row>
    <row r="63" spans="1:256" x14ac:dyDescent="0.2">
      <c r="A63" s="32" t="s">
        <v>65</v>
      </c>
      <c r="B63" s="78"/>
      <c r="C63" s="34"/>
      <c r="D63" s="35">
        <f>June!D63+C63</f>
        <v>75771</v>
      </c>
      <c r="E63" s="31"/>
      <c r="F63" s="31"/>
      <c r="G63" s="31"/>
    </row>
    <row r="64" spans="1:256" x14ac:dyDescent="0.2">
      <c r="A64" s="32" t="s">
        <v>63</v>
      </c>
      <c r="B64" s="34"/>
      <c r="C64" s="34"/>
      <c r="D64" s="35">
        <f>June!D64+C64</f>
        <v>86209</v>
      </c>
      <c r="E64" s="31"/>
      <c r="F64" s="31"/>
      <c r="G64" s="31"/>
    </row>
    <row r="65" spans="1:7" x14ac:dyDescent="0.2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">
      <c r="A66" s="32" t="s">
        <v>61</v>
      </c>
      <c r="C66" s="34"/>
      <c r="D66" s="35">
        <f>June!D66+C66</f>
        <v>36422</v>
      </c>
      <c r="E66" s="31"/>
      <c r="F66" s="31"/>
      <c r="G66" s="31"/>
    </row>
    <row r="67" spans="1:7" x14ac:dyDescent="0.2">
      <c r="A67" s="32" t="s">
        <v>62</v>
      </c>
      <c r="B67" s="31"/>
      <c r="C67" s="34"/>
      <c r="D67" s="35">
        <f>June!D67+C67</f>
        <v>2450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July!C7+B7</f>
        <v>14074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">
      <c r="A8" s="11" t="s">
        <v>64</v>
      </c>
      <c r="B8" s="82"/>
      <c r="C8" s="12">
        <f>July!C8+B8</f>
        <v>0</v>
      </c>
      <c r="D8" s="84"/>
      <c r="E8" s="12">
        <f>July!E8+D8</f>
        <v>2</v>
      </c>
      <c r="F8" s="61"/>
      <c r="G8" s="12">
        <f>July!G8+F8</f>
        <v>0</v>
      </c>
    </row>
    <row r="9" spans="1:256" x14ac:dyDescent="0.2">
      <c r="A9" s="11" t="s">
        <v>7</v>
      </c>
      <c r="B9" s="82"/>
      <c r="C9" s="12">
        <f>July!C9+B9</f>
        <v>92566</v>
      </c>
      <c r="D9" s="84"/>
      <c r="E9" s="12">
        <f>July!E9+D9</f>
        <v>13</v>
      </c>
      <c r="F9" s="61"/>
      <c r="G9" s="12">
        <f>July!G9+F9</f>
        <v>0</v>
      </c>
    </row>
    <row r="10" spans="1:256" x14ac:dyDescent="0.2">
      <c r="A10" s="11" t="s">
        <v>8</v>
      </c>
      <c r="B10" s="82"/>
      <c r="C10" s="12">
        <f>July!C10+B10</f>
        <v>0</v>
      </c>
      <c r="D10" s="84"/>
      <c r="E10" s="12">
        <f>July!E10+D10</f>
        <v>1</v>
      </c>
      <c r="F10" s="61"/>
      <c r="G10" s="12">
        <f>July!G10+F10</f>
        <v>0</v>
      </c>
    </row>
    <row r="11" spans="1:256" x14ac:dyDescent="0.2">
      <c r="A11" s="99" t="s">
        <v>52</v>
      </c>
      <c r="B11" s="82"/>
      <c r="C11" s="12">
        <f>July!C11+B11</f>
        <v>1149105</v>
      </c>
      <c r="D11" s="84"/>
      <c r="E11" s="12">
        <f>July!E11+D11</f>
        <v>3579</v>
      </c>
      <c r="F11" s="61"/>
      <c r="G11" s="12">
        <f>July!G11+F11</f>
        <v>54152</v>
      </c>
    </row>
    <row r="12" spans="1:256" x14ac:dyDescent="0.2">
      <c r="A12" s="11" t="s">
        <v>9</v>
      </c>
      <c r="B12" s="82"/>
      <c r="C12" s="12">
        <f>July!C12+B12</f>
        <v>583390</v>
      </c>
      <c r="D12" s="84"/>
      <c r="E12" s="12">
        <f>July!E12+D12</f>
        <v>878</v>
      </c>
      <c r="F12" s="61"/>
      <c r="G12" s="12">
        <f>July!G12+F12</f>
        <v>0</v>
      </c>
    </row>
    <row r="13" spans="1:256" x14ac:dyDescent="0.2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">
      <c r="A14" s="11" t="s">
        <v>11</v>
      </c>
      <c r="B14" s="82"/>
      <c r="C14" s="12">
        <f>July!C14+B14</f>
        <v>0</v>
      </c>
      <c r="D14" s="84"/>
      <c r="E14" s="12">
        <f>July!E14+D14</f>
        <v>0</v>
      </c>
      <c r="F14" s="61"/>
      <c r="G14" s="12">
        <f>July!G14+F14</f>
        <v>0</v>
      </c>
    </row>
    <row r="15" spans="1:256" x14ac:dyDescent="0.2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">
      <c r="A16" s="11" t="s">
        <v>13</v>
      </c>
      <c r="B16" s="82"/>
      <c r="C16" s="12">
        <f>July!C16+B16</f>
        <v>13550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">
      <c r="A17" s="11" t="s">
        <v>14</v>
      </c>
      <c r="B17" s="82"/>
      <c r="C17" s="12">
        <f>July!C17+B17</f>
        <v>1</v>
      </c>
      <c r="D17" s="84"/>
      <c r="E17" s="12">
        <f>July!E17+D17</f>
        <v>0</v>
      </c>
      <c r="F17" s="61"/>
      <c r="G17" s="12">
        <f>July!G17+F17</f>
        <v>0</v>
      </c>
    </row>
    <row r="18" spans="1:7" x14ac:dyDescent="0.2">
      <c r="A18" s="11" t="s">
        <v>15</v>
      </c>
      <c r="B18" s="82"/>
      <c r="C18" s="12">
        <f>July!C18+B18</f>
        <v>2128254</v>
      </c>
      <c r="D18" s="84"/>
      <c r="E18" s="12">
        <f>July!E18+D18</f>
        <v>11486</v>
      </c>
      <c r="F18" s="61"/>
      <c r="G18" s="12">
        <f>July!G18+F18</f>
        <v>0</v>
      </c>
    </row>
    <row r="19" spans="1:7" x14ac:dyDescent="0.2">
      <c r="A19" s="11" t="s">
        <v>16</v>
      </c>
      <c r="B19" s="82"/>
      <c r="C19" s="12">
        <f>July!C19+B19</f>
        <v>139935</v>
      </c>
      <c r="D19" s="84"/>
      <c r="E19" s="12">
        <f>July!E19+D19</f>
        <v>380</v>
      </c>
      <c r="F19" s="61"/>
      <c r="G19" s="12">
        <f>July!G19+F19</f>
        <v>0</v>
      </c>
    </row>
    <row r="20" spans="1:7" x14ac:dyDescent="0.2">
      <c r="A20" s="11" t="s">
        <v>17</v>
      </c>
      <c r="B20" s="82"/>
      <c r="C20" s="12">
        <f>July!C20+B20</f>
        <v>106943</v>
      </c>
      <c r="D20" s="84"/>
      <c r="E20" s="12">
        <f>July!E20+D20</f>
        <v>2057</v>
      </c>
      <c r="F20" s="61"/>
      <c r="G20" s="12">
        <f>July!G20+F20</f>
        <v>0</v>
      </c>
    </row>
    <row r="21" spans="1:7" x14ac:dyDescent="0.2">
      <c r="A21" s="11" t="s">
        <v>18</v>
      </c>
      <c r="B21" s="82"/>
      <c r="C21" s="12">
        <f>July!C21+B21</f>
        <v>0</v>
      </c>
      <c r="D21" s="84"/>
      <c r="E21" s="12">
        <f>July!E21+D21</f>
        <v>1664</v>
      </c>
      <c r="F21" s="61"/>
      <c r="G21" s="12">
        <f>July!G21+F21</f>
        <v>0</v>
      </c>
    </row>
    <row r="22" spans="1:7" x14ac:dyDescent="0.2">
      <c r="A22" s="11" t="s">
        <v>19</v>
      </c>
      <c r="B22" s="82"/>
      <c r="C22" s="12">
        <f>July!C22+B22</f>
        <v>0</v>
      </c>
      <c r="D22" s="84"/>
      <c r="E22" s="12">
        <f>July!E22+D22</f>
        <v>32</v>
      </c>
      <c r="F22" s="61"/>
      <c r="G22" s="12">
        <f>July!G22+F22</f>
        <v>0</v>
      </c>
    </row>
    <row r="23" spans="1:7" x14ac:dyDescent="0.2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">
      <c r="A26" s="11" t="s">
        <v>23</v>
      </c>
      <c r="B26" s="82"/>
      <c r="C26" s="12">
        <f>July!C26+B26</f>
        <v>4465</v>
      </c>
      <c r="D26" s="84"/>
      <c r="E26" s="12">
        <f>July!E26+D26</f>
        <v>6167</v>
      </c>
      <c r="F26" s="61"/>
      <c r="G26" s="12">
        <f>July!G26+F26</f>
        <v>0</v>
      </c>
    </row>
    <row r="27" spans="1:7" x14ac:dyDescent="0.2">
      <c r="A27" s="11" t="s">
        <v>24</v>
      </c>
      <c r="B27" s="82"/>
      <c r="C27" s="12">
        <f>July!C27+B27</f>
        <v>1062881</v>
      </c>
      <c r="D27" s="84"/>
      <c r="E27" s="12">
        <f>July!E27+D27</f>
        <v>6787</v>
      </c>
      <c r="F27" s="61"/>
      <c r="G27" s="12">
        <f>July!G27+F27</f>
        <v>56</v>
      </c>
    </row>
    <row r="28" spans="1:7" x14ac:dyDescent="0.2">
      <c r="A28" s="11" t="s">
        <v>25</v>
      </c>
      <c r="B28" s="82"/>
      <c r="C28" s="12">
        <f>July!C28+B28</f>
        <v>316445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">
      <c r="A29" s="11" t="s">
        <v>26</v>
      </c>
      <c r="B29" s="82"/>
      <c r="C29" s="12">
        <f>July!C29+B29</f>
        <v>1718175</v>
      </c>
      <c r="D29" s="84"/>
      <c r="E29" s="12">
        <f>July!E29+D29</f>
        <v>471</v>
      </c>
      <c r="F29" s="61"/>
      <c r="G29" s="12">
        <f>July!G29+F29</f>
        <v>69</v>
      </c>
    </row>
    <row r="30" spans="1:7" x14ac:dyDescent="0.2">
      <c r="A30" s="11" t="s">
        <v>27</v>
      </c>
      <c r="B30" s="82"/>
      <c r="C30" s="12">
        <f>July!C30+B30</f>
        <v>25560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">
      <c r="A31" s="11" t="s">
        <v>28</v>
      </c>
      <c r="B31" s="82"/>
      <c r="C31" s="12">
        <f>July!C31+B31</f>
        <v>830253</v>
      </c>
      <c r="D31" s="84"/>
      <c r="E31" s="12">
        <f>July!E31+D31</f>
        <v>37619</v>
      </c>
      <c r="F31" s="61"/>
      <c r="G31" s="12">
        <f>July!G31+F31</f>
        <v>0</v>
      </c>
    </row>
    <row r="32" spans="1:7" x14ac:dyDescent="0.2">
      <c r="A32" s="11" t="s">
        <v>29</v>
      </c>
      <c r="B32" s="82"/>
      <c r="C32" s="12">
        <f>July!C32+B32</f>
        <v>0</v>
      </c>
      <c r="D32" s="84"/>
      <c r="E32" s="12">
        <f>July!E32+D32</f>
        <v>0</v>
      </c>
      <c r="F32" s="61"/>
      <c r="G32" s="12">
        <f>July!G32+F32</f>
        <v>0</v>
      </c>
    </row>
    <row r="33" spans="1:7" x14ac:dyDescent="0.2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">
      <c r="A35" s="11" t="s">
        <v>32</v>
      </c>
      <c r="B35" s="82"/>
      <c r="C35" s="12">
        <f>July!C35+B35</f>
        <v>0</v>
      </c>
      <c r="D35" s="84"/>
      <c r="E35" s="12">
        <f>July!E35+D35</f>
        <v>0</v>
      </c>
      <c r="F35" s="61"/>
      <c r="G35" s="12">
        <f>July!G35+F35</f>
        <v>0</v>
      </c>
    </row>
    <row r="36" spans="1:7" x14ac:dyDescent="0.2">
      <c r="A36" s="11" t="s">
        <v>33</v>
      </c>
      <c r="B36" s="82"/>
      <c r="C36" s="12">
        <f>July!C36+B36</f>
        <v>0</v>
      </c>
      <c r="D36" s="84"/>
      <c r="E36" s="12">
        <f>July!E36+D36</f>
        <v>0</v>
      </c>
      <c r="F36" s="61"/>
      <c r="G36" s="12">
        <f>July!G36+F36</f>
        <v>0</v>
      </c>
    </row>
    <row r="37" spans="1:7" x14ac:dyDescent="0.2">
      <c r="A37" s="11" t="s">
        <v>34</v>
      </c>
      <c r="B37" s="82"/>
      <c r="C37" s="12">
        <f>July!C37+B37</f>
        <v>566902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">
      <c r="A38" s="11" t="s">
        <v>35</v>
      </c>
      <c r="B38" s="82"/>
      <c r="C38" s="12">
        <f>July!C38+B38</f>
        <v>174523</v>
      </c>
      <c r="D38" s="84"/>
      <c r="E38" s="12">
        <f>July!E38+D38</f>
        <v>3959</v>
      </c>
      <c r="F38" s="61"/>
      <c r="G38" s="12">
        <f>July!G38+F38</f>
        <v>0</v>
      </c>
    </row>
    <row r="39" spans="1:7" x14ac:dyDescent="0.2">
      <c r="A39" s="11" t="s">
        <v>36</v>
      </c>
      <c r="B39" s="82"/>
      <c r="C39" s="12">
        <f>July!C39+B39</f>
        <v>75162</v>
      </c>
      <c r="D39" s="84"/>
      <c r="E39" s="12">
        <f>July!E39+D39</f>
        <v>7946</v>
      </c>
      <c r="F39" s="61"/>
      <c r="G39" s="12">
        <f>July!G39+F39</f>
        <v>0</v>
      </c>
    </row>
    <row r="40" spans="1:7" x14ac:dyDescent="0.2">
      <c r="A40" s="11" t="s">
        <v>37</v>
      </c>
      <c r="B40" s="82"/>
      <c r="C40" s="12">
        <f>July!C40+B40</f>
        <v>885363</v>
      </c>
      <c r="D40" s="84"/>
      <c r="E40" s="12">
        <f>July!E40+D40</f>
        <v>8111</v>
      </c>
      <c r="F40" s="61"/>
      <c r="G40" s="12">
        <f>July!G40+F40</f>
        <v>0</v>
      </c>
    </row>
    <row r="41" spans="1:7" x14ac:dyDescent="0.2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">
      <c r="A42" s="11" t="s">
        <v>39</v>
      </c>
      <c r="B42" s="82"/>
      <c r="C42" s="12">
        <f>July!C42+B42</f>
        <v>0</v>
      </c>
      <c r="D42" s="84"/>
      <c r="E42" s="12">
        <f>July!E42+D42</f>
        <v>3071</v>
      </c>
      <c r="F42" s="61"/>
      <c r="G42" s="12">
        <f>July!G42+F42</f>
        <v>0</v>
      </c>
    </row>
    <row r="43" spans="1:7" x14ac:dyDescent="0.2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">
      <c r="A44" s="11" t="s">
        <v>41</v>
      </c>
      <c r="B44" s="82"/>
      <c r="C44" s="12">
        <f>July!C44+B44</f>
        <v>5800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">
      <c r="A45" s="11" t="s">
        <v>42</v>
      </c>
      <c r="B45" s="82"/>
      <c r="C45" s="12">
        <f>July!C45+B45</f>
        <v>247204</v>
      </c>
      <c r="D45" s="84"/>
      <c r="E45" s="12">
        <f>July!E45+D45</f>
        <v>8664</v>
      </c>
      <c r="F45" s="61"/>
      <c r="G45" s="12">
        <f>July!G45+F45</f>
        <v>0</v>
      </c>
    </row>
    <row r="46" spans="1:7" x14ac:dyDescent="0.2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">
      <c r="A47" s="11" t="s">
        <v>44</v>
      </c>
      <c r="B47" s="82"/>
      <c r="C47" s="12">
        <f>July!C47+B47</f>
        <v>389563</v>
      </c>
      <c r="D47" s="84"/>
      <c r="E47" s="12">
        <f>July!E47+D47</f>
        <v>106</v>
      </c>
      <c r="F47" s="61"/>
      <c r="G47" s="12">
        <f>July!G47+F47</f>
        <v>0</v>
      </c>
    </row>
    <row r="48" spans="1:7" x14ac:dyDescent="0.2">
      <c r="A48" s="11" t="s">
        <v>45</v>
      </c>
      <c r="B48" s="82"/>
      <c r="C48" s="12">
        <f>July!C48+B48</f>
        <v>161815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">
      <c r="A53" s="11" t="s">
        <v>50</v>
      </c>
      <c r="B53" s="82"/>
      <c r="C53" s="12">
        <f>July!C53+B53</f>
        <v>70814</v>
      </c>
      <c r="D53" s="84"/>
      <c r="E53" s="12">
        <f>July!E53+D53</f>
        <v>55</v>
      </c>
      <c r="F53" s="61"/>
      <c r="G53" s="12">
        <f>July!G53+F53</f>
        <v>0</v>
      </c>
    </row>
    <row r="54" spans="1:256" ht="15.75" thickBot="1" x14ac:dyDescent="0.25">
      <c r="A54" s="11" t="s">
        <v>51</v>
      </c>
      <c r="B54" s="82"/>
      <c r="C54" s="12">
        <f>July!C54+B54</f>
        <v>145456</v>
      </c>
      <c r="D54" s="84"/>
      <c r="E54" s="12">
        <f>July!E54+D54</f>
        <v>0</v>
      </c>
      <c r="F54" s="61"/>
      <c r="G54" s="12">
        <f>July!G54+F54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July!C55+B55</f>
        <v>10908220</v>
      </c>
      <c r="D55" s="15">
        <f>SUM(D7:D54)</f>
        <v>0</v>
      </c>
      <c r="E55" s="15">
        <f>July!E55+D55</f>
        <v>103051</v>
      </c>
      <c r="F55" s="15">
        <f>SUM(F7:F54)</f>
        <v>0</v>
      </c>
      <c r="G55" s="15">
        <f>July!G55+F55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12885</v>
      </c>
    </row>
    <row r="60" spans="1:256" x14ac:dyDescent="0.2">
      <c r="A60" s="1" t="s">
        <v>57</v>
      </c>
      <c r="B60" s="23"/>
      <c r="C60" s="23"/>
      <c r="D60" s="24">
        <f>July!D60+C60</f>
        <v>2490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133245</v>
      </c>
    </row>
    <row r="63" spans="1:256" x14ac:dyDescent="0.2">
      <c r="A63" s="1" t="s">
        <v>65</v>
      </c>
      <c r="B63" s="23"/>
      <c r="C63" s="23"/>
      <c r="D63" s="24">
        <f>July!D63+C63</f>
        <v>75771</v>
      </c>
    </row>
    <row r="64" spans="1:256" x14ac:dyDescent="0.2">
      <c r="A64" s="1" t="s">
        <v>63</v>
      </c>
      <c r="B64" s="23"/>
      <c r="C64" s="23"/>
      <c r="D64" s="24">
        <f>July!D64+C64</f>
        <v>86209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36422</v>
      </c>
    </row>
    <row r="67" spans="1:4" x14ac:dyDescent="0.2">
      <c r="A67" s="1" t="s">
        <v>62</v>
      </c>
      <c r="C67" s="23"/>
      <c r="D67" s="24">
        <f>July!D67+C67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2"/>
      <c r="C7" s="12">
        <f>August!C7+B7</f>
        <v>14074</v>
      </c>
      <c r="D7" s="84"/>
      <c r="E7" s="12">
        <f>August!E7+D7</f>
        <v>0</v>
      </c>
      <c r="F7" s="61"/>
      <c r="G7" s="12">
        <f>August!G7+F7</f>
        <v>0</v>
      </c>
    </row>
    <row r="8" spans="1:256" ht="15" customHeight="1" x14ac:dyDescent="0.2">
      <c r="A8" s="11" t="s">
        <v>64</v>
      </c>
      <c r="B8" s="82"/>
      <c r="C8" s="12">
        <f>August!C8+B8</f>
        <v>0</v>
      </c>
      <c r="D8" s="84"/>
      <c r="E8" s="12">
        <f>August!E8+D8</f>
        <v>2</v>
      </c>
      <c r="F8" s="61"/>
      <c r="G8" s="12">
        <f>August!G8+F8</f>
        <v>0</v>
      </c>
    </row>
    <row r="9" spans="1:256" ht="15" customHeight="1" x14ac:dyDescent="0.2">
      <c r="A9" s="11" t="s">
        <v>7</v>
      </c>
      <c r="B9" s="82"/>
      <c r="C9" s="12">
        <f>August!C9+B9</f>
        <v>92566</v>
      </c>
      <c r="D9" s="84"/>
      <c r="E9" s="12">
        <f>August!E9+D9</f>
        <v>13</v>
      </c>
      <c r="F9" s="61"/>
      <c r="G9" s="12">
        <f>August!G9+F9</f>
        <v>0</v>
      </c>
    </row>
    <row r="10" spans="1:256" ht="15" customHeight="1" x14ac:dyDescent="0.2">
      <c r="A10" s="11" t="s">
        <v>8</v>
      </c>
      <c r="B10" s="82"/>
      <c r="C10" s="12">
        <f>August!C10+B10</f>
        <v>0</v>
      </c>
      <c r="D10" s="84"/>
      <c r="E10" s="12">
        <f>August!E10+D10</f>
        <v>1</v>
      </c>
      <c r="F10" s="61"/>
      <c r="G10" s="12">
        <f>August!G10+F10</f>
        <v>0</v>
      </c>
    </row>
    <row r="11" spans="1:256" ht="15" customHeight="1" x14ac:dyDescent="0.2">
      <c r="A11" s="99" t="s">
        <v>52</v>
      </c>
      <c r="B11" s="79"/>
      <c r="C11" s="12">
        <f>August!C11+B11</f>
        <v>1149105</v>
      </c>
      <c r="D11" s="81"/>
      <c r="E11" s="12">
        <f>August!E11+D11</f>
        <v>3579</v>
      </c>
      <c r="F11" s="61"/>
      <c r="G11" s="12">
        <f>August!G11+F11</f>
        <v>54152</v>
      </c>
    </row>
    <row r="12" spans="1:256" ht="15" customHeight="1" x14ac:dyDescent="0.2">
      <c r="A12" s="11" t="s">
        <v>9</v>
      </c>
      <c r="B12" s="82"/>
      <c r="C12" s="12">
        <f>August!C12+B12</f>
        <v>583390</v>
      </c>
      <c r="D12" s="84"/>
      <c r="E12" s="12">
        <f>August!E12+D12</f>
        <v>878</v>
      </c>
      <c r="F12" s="61"/>
      <c r="G12" s="12">
        <f>August!G12+F12</f>
        <v>0</v>
      </c>
    </row>
    <row r="13" spans="1:256" ht="15" customHeight="1" x14ac:dyDescent="0.2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5" customHeight="1" x14ac:dyDescent="0.2">
      <c r="A14" s="11" t="s">
        <v>11</v>
      </c>
      <c r="B14" s="82"/>
      <c r="C14" s="12">
        <f>August!C14+B14</f>
        <v>0</v>
      </c>
      <c r="D14" s="84"/>
      <c r="E14" s="12">
        <f>August!E14+D14</f>
        <v>0</v>
      </c>
      <c r="F14" s="61"/>
      <c r="G14" s="12">
        <f>August!G14+F14</f>
        <v>0</v>
      </c>
    </row>
    <row r="15" spans="1:256" ht="15" customHeight="1" x14ac:dyDescent="0.2">
      <c r="A15" s="11" t="s">
        <v>12</v>
      </c>
      <c r="B15" s="82"/>
      <c r="C15" s="12">
        <f>August!C15+B15</f>
        <v>0</v>
      </c>
      <c r="D15" s="84"/>
      <c r="E15" s="12">
        <f>August!E15+D15</f>
        <v>1</v>
      </c>
      <c r="F15" s="61"/>
      <c r="G15" s="12">
        <f>August!G15+F15</f>
        <v>0</v>
      </c>
    </row>
    <row r="16" spans="1:256" ht="15" customHeight="1" x14ac:dyDescent="0.2">
      <c r="A16" s="11" t="s">
        <v>13</v>
      </c>
      <c r="B16" s="82"/>
      <c r="C16" s="12">
        <f>August!C16+B16</f>
        <v>13550</v>
      </c>
      <c r="D16" s="84"/>
      <c r="E16" s="12">
        <f>August!E16+D16</f>
        <v>2</v>
      </c>
      <c r="F16" s="61"/>
      <c r="G16" s="12">
        <f>August!G16+F16</f>
        <v>0</v>
      </c>
    </row>
    <row r="17" spans="1:7" ht="15" customHeight="1" x14ac:dyDescent="0.2">
      <c r="A17" s="11" t="s">
        <v>14</v>
      </c>
      <c r="B17" s="82"/>
      <c r="C17" s="12">
        <f>August!C17+B17</f>
        <v>1</v>
      </c>
      <c r="D17" s="84"/>
      <c r="E17" s="12">
        <f>August!E17+D17</f>
        <v>0</v>
      </c>
      <c r="F17" s="61"/>
      <c r="G17" s="12">
        <f>August!G17+F17</f>
        <v>0</v>
      </c>
    </row>
    <row r="18" spans="1:7" ht="15" customHeight="1" x14ac:dyDescent="0.2">
      <c r="A18" s="11" t="s">
        <v>15</v>
      </c>
      <c r="B18" s="82"/>
      <c r="C18" s="12">
        <f>August!C18+B18</f>
        <v>2128254</v>
      </c>
      <c r="D18" s="84"/>
      <c r="E18" s="12">
        <f>August!E18+D18</f>
        <v>11486</v>
      </c>
      <c r="F18" s="61"/>
      <c r="G18" s="12">
        <f>August!G18+F18</f>
        <v>0</v>
      </c>
    </row>
    <row r="19" spans="1:7" ht="15" customHeight="1" x14ac:dyDescent="0.2">
      <c r="A19" s="11" t="s">
        <v>16</v>
      </c>
      <c r="B19" s="82"/>
      <c r="C19" s="12">
        <f>August!C19+B19</f>
        <v>139935</v>
      </c>
      <c r="D19" s="84"/>
      <c r="E19" s="12">
        <f>August!E19+D19</f>
        <v>380</v>
      </c>
      <c r="F19" s="61"/>
      <c r="G19" s="12">
        <f>August!G19+F19</f>
        <v>0</v>
      </c>
    </row>
    <row r="20" spans="1:7" ht="15" customHeight="1" x14ac:dyDescent="0.2">
      <c r="A20" s="11" t="s">
        <v>17</v>
      </c>
      <c r="B20" s="82"/>
      <c r="C20" s="12">
        <f>August!C20+B20</f>
        <v>106943</v>
      </c>
      <c r="D20" s="84"/>
      <c r="E20" s="12">
        <f>August!E20+D20</f>
        <v>2057</v>
      </c>
      <c r="F20" s="61"/>
      <c r="G20" s="12">
        <f>August!G20+F20</f>
        <v>0</v>
      </c>
    </row>
    <row r="21" spans="1:7" ht="15" customHeight="1" x14ac:dyDescent="0.2">
      <c r="A21" s="11" t="s">
        <v>18</v>
      </c>
      <c r="B21" s="82"/>
      <c r="C21" s="12">
        <f>August!C21+B21</f>
        <v>0</v>
      </c>
      <c r="D21" s="84"/>
      <c r="E21" s="12">
        <f>August!E21+D21</f>
        <v>1664</v>
      </c>
      <c r="F21" s="61"/>
      <c r="G21" s="12">
        <f>August!G21+F21</f>
        <v>0</v>
      </c>
    </row>
    <row r="22" spans="1:7" ht="15" customHeight="1" x14ac:dyDescent="0.2">
      <c r="A22" s="11" t="s">
        <v>19</v>
      </c>
      <c r="B22" s="82"/>
      <c r="C22" s="12">
        <f>August!C22+B22</f>
        <v>0</v>
      </c>
      <c r="D22" s="84"/>
      <c r="E22" s="12">
        <f>August!E22+D22</f>
        <v>32</v>
      </c>
      <c r="F22" s="61"/>
      <c r="G22" s="12">
        <f>August!G22+F22</f>
        <v>0</v>
      </c>
    </row>
    <row r="23" spans="1:7" ht="15" customHeight="1" x14ac:dyDescent="0.2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5" customHeight="1" x14ac:dyDescent="0.2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5" customHeight="1" x14ac:dyDescent="0.2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5" customHeight="1" x14ac:dyDescent="0.2">
      <c r="A26" s="11" t="s">
        <v>23</v>
      </c>
      <c r="B26" s="82"/>
      <c r="C26" s="12">
        <f>August!C26+B26</f>
        <v>4465</v>
      </c>
      <c r="D26" s="84"/>
      <c r="E26" s="12">
        <f>August!E26+D26</f>
        <v>6167</v>
      </c>
      <c r="F26" s="61"/>
      <c r="G26" s="12">
        <f>August!G26+F26</f>
        <v>0</v>
      </c>
    </row>
    <row r="27" spans="1:7" ht="15" customHeight="1" x14ac:dyDescent="0.2">
      <c r="A27" s="11" t="s">
        <v>24</v>
      </c>
      <c r="B27" s="82"/>
      <c r="C27" s="12">
        <f>August!C27+B27</f>
        <v>1062881</v>
      </c>
      <c r="D27" s="84"/>
      <c r="E27" s="12">
        <f>August!E27+D27</f>
        <v>6787</v>
      </c>
      <c r="F27" s="61"/>
      <c r="G27" s="12">
        <f>August!G27+F27</f>
        <v>56</v>
      </c>
    </row>
    <row r="28" spans="1:7" ht="15" customHeight="1" x14ac:dyDescent="0.2">
      <c r="A28" s="11" t="s">
        <v>25</v>
      </c>
      <c r="B28" s="82"/>
      <c r="C28" s="12">
        <f>August!C28+B28</f>
        <v>316445</v>
      </c>
      <c r="D28" s="84"/>
      <c r="E28" s="12">
        <f>August!E28+D28</f>
        <v>0</v>
      </c>
      <c r="F28" s="61"/>
      <c r="G28" s="12">
        <f>August!G28+F28</f>
        <v>0</v>
      </c>
    </row>
    <row r="29" spans="1:7" ht="15" customHeight="1" x14ac:dyDescent="0.2">
      <c r="A29" s="11" t="s">
        <v>26</v>
      </c>
      <c r="B29" s="82"/>
      <c r="C29" s="12">
        <f>August!C29+B29</f>
        <v>1718175</v>
      </c>
      <c r="D29" s="84"/>
      <c r="E29" s="12">
        <f>August!E29+D29</f>
        <v>471</v>
      </c>
      <c r="F29" s="61"/>
      <c r="G29" s="12">
        <f>August!G29+F29</f>
        <v>69</v>
      </c>
    </row>
    <row r="30" spans="1:7" ht="15" customHeight="1" x14ac:dyDescent="0.2">
      <c r="A30" s="11" t="s">
        <v>27</v>
      </c>
      <c r="B30" s="82"/>
      <c r="C30" s="12">
        <f>August!C30+B30</f>
        <v>25560</v>
      </c>
      <c r="D30" s="84"/>
      <c r="E30" s="12">
        <f>August!E30+D30</f>
        <v>0</v>
      </c>
      <c r="F30" s="61"/>
      <c r="G30" s="12">
        <f>August!G30+F30</f>
        <v>0</v>
      </c>
    </row>
    <row r="31" spans="1:7" ht="15" customHeight="1" x14ac:dyDescent="0.2">
      <c r="A31" s="11" t="s">
        <v>28</v>
      </c>
      <c r="B31" s="82"/>
      <c r="C31" s="12">
        <f>August!C31+B31</f>
        <v>830253</v>
      </c>
      <c r="D31" s="84"/>
      <c r="E31" s="12">
        <f>August!E31+D31</f>
        <v>37619</v>
      </c>
      <c r="F31" s="61"/>
      <c r="G31" s="12">
        <f>August!G31+F31</f>
        <v>0</v>
      </c>
    </row>
    <row r="32" spans="1:7" ht="15" customHeight="1" x14ac:dyDescent="0.2">
      <c r="A32" s="11" t="s">
        <v>29</v>
      </c>
      <c r="B32" s="82"/>
      <c r="C32" s="12">
        <f>August!C32+B32</f>
        <v>0</v>
      </c>
      <c r="D32" s="84"/>
      <c r="E32" s="12">
        <f>August!E32+D32</f>
        <v>0</v>
      </c>
      <c r="F32" s="61"/>
      <c r="G32" s="12">
        <f>August!G32+F32</f>
        <v>0</v>
      </c>
    </row>
    <row r="33" spans="1:7" ht="15" customHeight="1" x14ac:dyDescent="0.2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5" customHeight="1" x14ac:dyDescent="0.2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5" customHeight="1" x14ac:dyDescent="0.2">
      <c r="A35" s="11" t="s">
        <v>32</v>
      </c>
      <c r="B35" s="82"/>
      <c r="C35" s="12">
        <f>August!C35+B35</f>
        <v>0</v>
      </c>
      <c r="D35" s="84"/>
      <c r="E35" s="12">
        <f>August!E35+D35</f>
        <v>0</v>
      </c>
      <c r="F35" s="61"/>
      <c r="G35" s="12">
        <f>August!G35+F35</f>
        <v>0</v>
      </c>
    </row>
    <row r="36" spans="1:7" ht="15" customHeight="1" x14ac:dyDescent="0.2">
      <c r="A36" s="11" t="s">
        <v>33</v>
      </c>
      <c r="B36" s="82"/>
      <c r="C36" s="12">
        <f>August!C36+B36</f>
        <v>0</v>
      </c>
      <c r="D36" s="84"/>
      <c r="E36" s="12">
        <f>August!E36+D36</f>
        <v>0</v>
      </c>
      <c r="F36" s="61"/>
      <c r="G36" s="12">
        <f>August!G36+F36</f>
        <v>0</v>
      </c>
    </row>
    <row r="37" spans="1:7" ht="15" customHeight="1" x14ac:dyDescent="0.2">
      <c r="A37" s="11" t="s">
        <v>34</v>
      </c>
      <c r="B37" s="82"/>
      <c r="C37" s="12">
        <f>August!C37+B37</f>
        <v>566902</v>
      </c>
      <c r="D37" s="84"/>
      <c r="E37" s="12">
        <f>August!E37+D37</f>
        <v>0</v>
      </c>
      <c r="F37" s="61"/>
      <c r="G37" s="12">
        <f>August!G37+F37</f>
        <v>0</v>
      </c>
    </row>
    <row r="38" spans="1:7" ht="15" customHeight="1" x14ac:dyDescent="0.2">
      <c r="A38" s="11" t="s">
        <v>35</v>
      </c>
      <c r="B38" s="82"/>
      <c r="C38" s="12">
        <f>August!C38+B38</f>
        <v>174523</v>
      </c>
      <c r="D38" s="84"/>
      <c r="E38" s="12">
        <f>August!E38+D38</f>
        <v>3959</v>
      </c>
      <c r="F38" s="61"/>
      <c r="G38" s="12">
        <f>August!G38+F38</f>
        <v>0</v>
      </c>
    </row>
    <row r="39" spans="1:7" ht="15" customHeight="1" x14ac:dyDescent="0.2">
      <c r="A39" s="11" t="s">
        <v>36</v>
      </c>
      <c r="B39" s="82"/>
      <c r="C39" s="12">
        <f>August!C39+B39</f>
        <v>75162</v>
      </c>
      <c r="D39" s="84"/>
      <c r="E39" s="12">
        <f>August!E39+D39</f>
        <v>7946</v>
      </c>
      <c r="F39" s="61"/>
      <c r="G39" s="12">
        <f>August!G39+F39</f>
        <v>0</v>
      </c>
    </row>
    <row r="40" spans="1:7" ht="15" customHeight="1" x14ac:dyDescent="0.2">
      <c r="A40" s="11" t="s">
        <v>37</v>
      </c>
      <c r="B40" s="82"/>
      <c r="C40" s="12">
        <f>August!C40+B40</f>
        <v>885363</v>
      </c>
      <c r="D40" s="84"/>
      <c r="E40" s="12">
        <f>August!E40+D40</f>
        <v>8111</v>
      </c>
      <c r="F40" s="61"/>
      <c r="G40" s="12">
        <f>August!G40+F40</f>
        <v>0</v>
      </c>
    </row>
    <row r="41" spans="1:7" ht="15" customHeight="1" x14ac:dyDescent="0.2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5" customHeight="1" x14ac:dyDescent="0.2">
      <c r="A42" s="11" t="s">
        <v>39</v>
      </c>
      <c r="B42" s="82"/>
      <c r="C42" s="12">
        <f>August!C42+B42</f>
        <v>0</v>
      </c>
      <c r="D42" s="84"/>
      <c r="E42" s="12">
        <f>August!E42+D42</f>
        <v>3071</v>
      </c>
      <c r="F42" s="61"/>
      <c r="G42" s="12">
        <f>August!G42+F42</f>
        <v>0</v>
      </c>
    </row>
    <row r="43" spans="1:7" ht="15" customHeight="1" x14ac:dyDescent="0.2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5" customHeight="1" x14ac:dyDescent="0.2">
      <c r="A44" s="11" t="s">
        <v>41</v>
      </c>
      <c r="B44" s="82"/>
      <c r="C44" s="12">
        <f>August!C44+B44</f>
        <v>5800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5" customHeight="1" x14ac:dyDescent="0.2">
      <c r="A45" s="11" t="s">
        <v>42</v>
      </c>
      <c r="B45" s="82"/>
      <c r="C45" s="12">
        <f>August!C45+B45</f>
        <v>247204</v>
      </c>
      <c r="D45" s="84"/>
      <c r="E45" s="12">
        <f>August!E45+D45</f>
        <v>8664</v>
      </c>
      <c r="F45" s="61"/>
      <c r="G45" s="12">
        <f>August!G45+F45</f>
        <v>0</v>
      </c>
    </row>
    <row r="46" spans="1:7" ht="15" customHeight="1" x14ac:dyDescent="0.2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5" customHeight="1" x14ac:dyDescent="0.2">
      <c r="A47" s="11" t="s">
        <v>44</v>
      </c>
      <c r="B47" s="82"/>
      <c r="C47" s="12">
        <f>August!C47+B47</f>
        <v>389563</v>
      </c>
      <c r="D47" s="84"/>
      <c r="E47" s="12">
        <f>August!E47+D47</f>
        <v>106</v>
      </c>
      <c r="F47" s="61"/>
      <c r="G47" s="12">
        <f>August!G47+F47</f>
        <v>0</v>
      </c>
    </row>
    <row r="48" spans="1:7" ht="15" customHeight="1" x14ac:dyDescent="0.2">
      <c r="A48" s="11" t="s">
        <v>45</v>
      </c>
      <c r="B48" s="82"/>
      <c r="C48" s="12">
        <f>August!C48+B48</f>
        <v>161815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5" customHeight="1" x14ac:dyDescent="0.2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5" customHeight="1" x14ac:dyDescent="0.2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5" customHeight="1" x14ac:dyDescent="0.2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5" customHeight="1" x14ac:dyDescent="0.2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5" customHeight="1" x14ac:dyDescent="0.2">
      <c r="A53" s="11" t="s">
        <v>50</v>
      </c>
      <c r="B53" s="82"/>
      <c r="C53" s="12">
        <f>August!C53+B53</f>
        <v>70814</v>
      </c>
      <c r="D53" s="84"/>
      <c r="E53" s="12">
        <f>August!E53+D53</f>
        <v>55</v>
      </c>
      <c r="F53" s="61"/>
      <c r="G53" s="12">
        <f>August!G53+F53</f>
        <v>0</v>
      </c>
    </row>
    <row r="54" spans="1:256" ht="15" customHeight="1" thickBot="1" x14ac:dyDescent="0.25">
      <c r="A54" s="11" t="s">
        <v>51</v>
      </c>
      <c r="B54" s="82"/>
      <c r="C54" s="12">
        <f>August!C54+B54</f>
        <v>145456</v>
      </c>
      <c r="D54" s="84"/>
      <c r="E54" s="12">
        <f>August!E54+D54</f>
        <v>0</v>
      </c>
      <c r="F54" s="61"/>
      <c r="G54" s="12">
        <f>August!G54+F54</f>
        <v>0</v>
      </c>
    </row>
    <row r="55" spans="1:256" ht="15" customHeight="1" thickBot="1" x14ac:dyDescent="0.25">
      <c r="A55" s="14" t="s">
        <v>53</v>
      </c>
      <c r="B55" s="15">
        <f>SUM(B7:B54)</f>
        <v>0</v>
      </c>
      <c r="C55" s="15">
        <f>August!C55+B55</f>
        <v>10908220</v>
      </c>
      <c r="D55" s="15">
        <f>SUM(D7:D54)</f>
        <v>0</v>
      </c>
      <c r="E55" s="15">
        <f>August!E55+D55</f>
        <v>103051</v>
      </c>
      <c r="F55" s="15">
        <f>SUM(F7:F54)</f>
        <v>0</v>
      </c>
      <c r="G55" s="15">
        <f>August!G55+F55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1300</v>
      </c>
      <c r="E58" s="18"/>
      <c r="F58" s="37"/>
      <c r="G58" s="37"/>
    </row>
    <row r="59" spans="1:256" ht="15" customHeight="1" x14ac:dyDescent="0.35">
      <c r="A59" s="1" t="s">
        <v>56</v>
      </c>
      <c r="B59" s="23"/>
      <c r="C59" s="23"/>
      <c r="D59" s="24">
        <f>August!D59+C59</f>
        <v>12885</v>
      </c>
      <c r="F59" s="37"/>
      <c r="G59" s="37"/>
    </row>
    <row r="60" spans="1:256" ht="15" customHeight="1" x14ac:dyDescent="0.2">
      <c r="A60" s="1" t="s">
        <v>57</v>
      </c>
      <c r="B60" s="23"/>
      <c r="C60" s="23"/>
      <c r="D60" s="24">
        <f>August!D60+C60</f>
        <v>2490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133245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75771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86209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36422</v>
      </c>
    </row>
    <row r="67" spans="1:4" ht="15" customHeight="1" x14ac:dyDescent="0.2">
      <c r="A67" s="1" t="s">
        <v>62</v>
      </c>
      <c r="C67" s="23"/>
      <c r="D67" s="24">
        <f>August!D67+C67</f>
        <v>2450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Iowa Library Services</cp:lastModifiedBy>
  <cp:lastPrinted>2011-09-14T17:22:45Z</cp:lastPrinted>
  <dcterms:created xsi:type="dcterms:W3CDTF">2001-01-18T13:50:08Z</dcterms:created>
  <dcterms:modified xsi:type="dcterms:W3CDTF">2013-06-17T11:36:53Z</dcterms:modified>
</cp:coreProperties>
</file>