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</sheets>
  <definedNames>
    <definedName name="_xlnm.Print_Area" localSheetId="0">'Sheet1'!$A$1:$Q$53</definedName>
  </definedNames>
  <calcPr fullCalcOnLoad="1"/>
</workbook>
</file>

<file path=xl/sharedStrings.xml><?xml version="1.0" encoding="utf-8"?>
<sst xmlns="http://schemas.openxmlformats.org/spreadsheetml/2006/main" count="66" uniqueCount="52">
  <si>
    <t>REVENUE ESTIMATING CONFERENCE</t>
  </si>
  <si>
    <t>ESTIMATE OF GENERAL FUND RECEIPTS</t>
  </si>
  <si>
    <t>% Change</t>
  </si>
  <si>
    <t>FY 03</t>
  </si>
  <si>
    <t>FY 04</t>
  </si>
  <si>
    <t>FY 05</t>
  </si>
  <si>
    <t>ACTUAL</t>
  </si>
  <si>
    <t>ESTIMATE</t>
  </si>
  <si>
    <t>TAX RECEIPTS</t>
  </si>
  <si>
    <t>Personal Inc. Tax</t>
  </si>
  <si>
    <t>Corporate Income Tax</t>
  </si>
  <si>
    <t>Inheritance Tax</t>
  </si>
  <si>
    <t>Insurance Premium Tax</t>
  </si>
  <si>
    <t>Cigarette Tax</t>
  </si>
  <si>
    <t>Tobacco Tax</t>
  </si>
  <si>
    <t>Beer Tax</t>
  </si>
  <si>
    <t>Franchise Tax</t>
  </si>
  <si>
    <t>Miscellaneous Tax</t>
  </si>
  <si>
    <t>Total Tax Receipts</t>
  </si>
  <si>
    <t>OTHER RECEIPTS</t>
  </si>
  <si>
    <t>Institutional Payments</t>
  </si>
  <si>
    <t>Liquor Profits</t>
  </si>
  <si>
    <t>Interest</t>
  </si>
  <si>
    <t>Fees</t>
  </si>
  <si>
    <t>Judicial Revenue</t>
  </si>
  <si>
    <t>Miscellaneous Receipts</t>
  </si>
  <si>
    <t>Racing &amp; Gaming</t>
  </si>
  <si>
    <t>Total Other Receipts</t>
  </si>
  <si>
    <t>Total Tax &amp; Other Receipts</t>
  </si>
  <si>
    <t>Transfers</t>
  </si>
  <si>
    <t>Lottery</t>
  </si>
  <si>
    <t>Other Transfers</t>
  </si>
  <si>
    <t>Total Transfers</t>
  </si>
  <si>
    <t>Total Receipts and Transfers</t>
  </si>
  <si>
    <t>Accruals (net)</t>
  </si>
  <si>
    <t>Refunds</t>
  </si>
  <si>
    <t>Net Receipts</t>
  </si>
  <si>
    <t>Estimated Gambling Revenues Transfered</t>
  </si>
  <si>
    <t>To Other Funds</t>
  </si>
  <si>
    <t>FY 06</t>
  </si>
  <si>
    <t>FY 04 Act</t>
  </si>
  <si>
    <t>FY 06 Est vs.</t>
  </si>
  <si>
    <t>FY 05 Est</t>
  </si>
  <si>
    <t>Sales/Use Tax</t>
  </si>
  <si>
    <t>04/05 REC</t>
  </si>
  <si>
    <t>10/05 REC</t>
  </si>
  <si>
    <t>FY 05 Act</t>
  </si>
  <si>
    <t>FY 05 Act vs.</t>
  </si>
  <si>
    <t>FY 07</t>
  </si>
  <si>
    <t>FY 07 Est vs.</t>
  </si>
  <si>
    <t>FY 06 Est</t>
  </si>
  <si>
    <t>October 14, 2005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</si>
</sst>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0.0%"/>
    <numFmt numFmtId="166" formatCode="#,##0.0_);[Red]\(#,##0.0\)"/>
  </numFmts>
  <fonts count="9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8.5"/>
      <name val="Arial"/>
      <family val="2"/>
    </font>
    <font>
      <u val="single"/>
      <sz val="12"/>
      <name val="Arial"/>
      <family val="2"/>
    </font>
    <font>
      <u val="single"/>
      <sz val="8.5"/>
      <name val="Arial"/>
      <family val="2"/>
    </font>
    <font>
      <b/>
      <sz val="13.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0" xfId="0" applyFont="1" applyAlignment="1" quotePrefix="1">
      <alignment horizontal="center"/>
    </xf>
    <xf numFmtId="0" fontId="3" fillId="0" borderId="0" xfId="0" applyFont="1" applyBorder="1" applyAlignment="1" quotePrefix="1">
      <alignment horizontal="center"/>
    </xf>
    <xf numFmtId="0" fontId="2" fillId="0" borderId="4" xfId="0" applyFont="1" applyBorder="1" applyAlignment="1" quotePrefix="1">
      <alignment horizontal="center"/>
    </xf>
    <xf numFmtId="0" fontId="2" fillId="0" borderId="0" xfId="0" applyFont="1" applyBorder="1" applyAlignment="1" quotePrefix="1">
      <alignment horizontal="center"/>
    </xf>
    <xf numFmtId="0" fontId="3" fillId="0" borderId="5" xfId="0" applyFont="1" applyBorder="1" applyAlignment="1" quotePrefix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Border="1" applyAlignment="1" quotePrefix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5" xfId="0" applyFont="1" applyBorder="1" applyAlignment="1" quotePrefix="1">
      <alignment horizontal="center"/>
    </xf>
    <xf numFmtId="0" fontId="6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0" xfId="0" applyFont="1" applyAlignment="1" applyProtection="1">
      <alignment horizontal="left"/>
      <protection/>
    </xf>
    <xf numFmtId="164" fontId="2" fillId="0" borderId="0" xfId="0" applyNumberFormat="1" applyFont="1" applyAlignment="1">
      <alignment/>
    </xf>
    <xf numFmtId="165" fontId="2" fillId="0" borderId="0" xfId="0" applyNumberFormat="1" applyFont="1" applyBorder="1" applyAlignment="1">
      <alignment/>
    </xf>
    <xf numFmtId="164" fontId="2" fillId="0" borderId="4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165" fontId="2" fillId="0" borderId="5" xfId="0" applyNumberFormat="1" applyFont="1" applyBorder="1" applyAlignment="1">
      <alignment/>
    </xf>
    <xf numFmtId="0" fontId="2" fillId="0" borderId="6" xfId="0" applyFont="1" applyBorder="1" applyAlignment="1" applyProtection="1">
      <alignment horizontal="left"/>
      <protection/>
    </xf>
    <xf numFmtId="164" fontId="2" fillId="0" borderId="6" xfId="0" applyNumberFormat="1" applyFont="1" applyBorder="1" applyAlignment="1">
      <alignment/>
    </xf>
    <xf numFmtId="165" fontId="2" fillId="0" borderId="6" xfId="0" applyNumberFormat="1" applyFont="1" applyBorder="1" applyAlignment="1">
      <alignment/>
    </xf>
    <xf numFmtId="164" fontId="2" fillId="0" borderId="7" xfId="0" applyNumberFormat="1" applyFont="1" applyFill="1" applyBorder="1" applyAlignment="1">
      <alignment/>
    </xf>
    <xf numFmtId="164" fontId="2" fillId="0" borderId="6" xfId="0" applyNumberFormat="1" applyFont="1" applyFill="1" applyBorder="1" applyAlignment="1">
      <alignment/>
    </xf>
    <xf numFmtId="165" fontId="2" fillId="0" borderId="8" xfId="0" applyNumberFormat="1" applyFont="1" applyBorder="1" applyAlignment="1">
      <alignment/>
    </xf>
    <xf numFmtId="164" fontId="2" fillId="0" borderId="4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164" fontId="2" fillId="0" borderId="9" xfId="0" applyNumberFormat="1" applyFont="1" applyBorder="1" applyAlignment="1">
      <alignment/>
    </xf>
    <xf numFmtId="165" fontId="2" fillId="0" borderId="10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2" fillId="0" borderId="11" xfId="0" applyNumberFormat="1" applyFont="1" applyBorder="1" applyAlignment="1">
      <alignment/>
    </xf>
    <xf numFmtId="0" fontId="6" fillId="0" borderId="0" xfId="0" applyFont="1" applyAlignment="1" applyProtection="1">
      <alignment horizontal="left"/>
      <protection/>
    </xf>
    <xf numFmtId="164" fontId="1" fillId="0" borderId="0" xfId="0" applyNumberFormat="1" applyFont="1" applyAlignment="1">
      <alignment/>
    </xf>
    <xf numFmtId="165" fontId="1" fillId="0" borderId="0" xfId="0" applyNumberFormat="1" applyFont="1" applyBorder="1" applyAlignment="1">
      <alignment/>
    </xf>
    <xf numFmtId="164" fontId="1" fillId="0" borderId="9" xfId="0" applyNumberFormat="1" applyFont="1" applyBorder="1" applyAlignment="1">
      <alignment/>
    </xf>
    <xf numFmtId="165" fontId="1" fillId="0" borderId="10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165" fontId="1" fillId="0" borderId="11" xfId="0" applyNumberFormat="1" applyFont="1" applyBorder="1" applyAlignment="1">
      <alignment/>
    </xf>
    <xf numFmtId="0" fontId="1" fillId="0" borderId="0" xfId="0" applyFont="1" applyFill="1" applyBorder="1" applyAlignment="1" applyProtection="1">
      <alignment horizontal="left"/>
      <protection/>
    </xf>
    <xf numFmtId="0" fontId="0" fillId="0" borderId="0" xfId="0" applyFont="1" applyAlignment="1">
      <alignment/>
    </xf>
    <xf numFmtId="164" fontId="1" fillId="0" borderId="12" xfId="0" applyNumberFormat="1" applyFont="1" applyBorder="1" applyAlignment="1">
      <alignment/>
    </xf>
    <xf numFmtId="165" fontId="1" fillId="0" borderId="13" xfId="0" applyNumberFormat="1" applyFont="1" applyBorder="1" applyAlignment="1">
      <alignment/>
    </xf>
    <xf numFmtId="164" fontId="1" fillId="0" borderId="13" xfId="0" applyNumberFormat="1" applyFont="1" applyBorder="1" applyAlignment="1">
      <alignment/>
    </xf>
    <xf numFmtId="165" fontId="1" fillId="0" borderId="14" xfId="0" applyNumberFormat="1" applyFont="1" applyBorder="1" applyAlignment="1">
      <alignment/>
    </xf>
    <xf numFmtId="164" fontId="2" fillId="0" borderId="15" xfId="0" applyNumberFormat="1" applyFont="1" applyBorder="1" applyAlignment="1">
      <alignment/>
    </xf>
    <xf numFmtId="165" fontId="2" fillId="0" borderId="16" xfId="0" applyNumberFormat="1" applyFont="1" applyBorder="1" applyAlignment="1">
      <alignment/>
    </xf>
    <xf numFmtId="164" fontId="2" fillId="0" borderId="16" xfId="0" applyNumberFormat="1" applyFont="1" applyBorder="1" applyAlignment="1">
      <alignment/>
    </xf>
    <xf numFmtId="165" fontId="2" fillId="0" borderId="17" xfId="0" applyNumberFormat="1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6" xfId="0" applyFont="1" applyBorder="1" applyAlignment="1">
      <alignment/>
    </xf>
    <xf numFmtId="0" fontId="1" fillId="0" borderId="0" xfId="0" applyFont="1" applyAlignment="1" quotePrefix="1">
      <alignment horizontal="center"/>
    </xf>
    <xf numFmtId="15" fontId="1" fillId="0" borderId="0" xfId="0" applyNumberFormat="1" applyFont="1" applyAlignment="1">
      <alignment horizontal="center"/>
    </xf>
    <xf numFmtId="14" fontId="1" fillId="0" borderId="0" xfId="0" applyNumberFormat="1" applyFont="1" applyAlignment="1" quotePrefix="1">
      <alignment horizontal="center"/>
    </xf>
    <xf numFmtId="14" fontId="1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6"/>
  <sheetViews>
    <sheetView showGridLines="0" tabSelected="1" zoomScale="75" zoomScaleNormal="75" workbookViewId="0" topLeftCell="A1">
      <selection activeCell="E46" sqref="E46"/>
    </sheetView>
  </sheetViews>
  <sheetFormatPr defaultColWidth="9.140625" defaultRowHeight="12.75"/>
  <cols>
    <col min="1" max="1" width="2.7109375" style="1" customWidth="1"/>
    <col min="2" max="2" width="36.7109375" style="1" customWidth="1"/>
    <col min="3" max="5" width="10.28125" style="1" customWidth="1"/>
    <col min="6" max="6" width="10.8515625" style="1" customWidth="1"/>
    <col min="7" max="7" width="1.1484375" style="1" customWidth="1"/>
    <col min="8" max="8" width="12.7109375" style="1" customWidth="1"/>
    <col min="9" max="9" width="10.7109375" style="1" customWidth="1"/>
    <col min="10" max="10" width="12.8515625" style="1" hidden="1" customWidth="1"/>
    <col min="11" max="11" width="10.7109375" style="1" hidden="1" customWidth="1"/>
    <col min="12" max="12" width="2.57421875" style="18" customWidth="1"/>
    <col min="13" max="14" width="12.7109375" style="1" customWidth="1"/>
    <col min="15" max="15" width="2.28125" style="1" customWidth="1"/>
    <col min="16" max="16" width="12.7109375" style="1" customWidth="1"/>
    <col min="17" max="17" width="10.8515625" style="1" customWidth="1"/>
    <col min="18" max="16384" width="9.140625" style="1" customWidth="1"/>
  </cols>
  <sheetData>
    <row r="1" spans="1:17" ht="1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</row>
    <row r="2" spans="1:17" ht="15" customHeight="1">
      <c r="A2" s="60" t="s">
        <v>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</row>
    <row r="3" spans="1:17" ht="15" customHeight="1">
      <c r="A3" s="61" t="s">
        <v>51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</row>
    <row r="4" ht="15.75" thickBot="1"/>
    <row r="5" spans="6:17" ht="15">
      <c r="F5" s="2" t="s">
        <v>2</v>
      </c>
      <c r="G5" s="2"/>
      <c r="H5" s="3" t="s">
        <v>44</v>
      </c>
      <c r="I5" s="6" t="s">
        <v>2</v>
      </c>
      <c r="J5" s="5" t="str">
        <f>H5</f>
        <v>04/05 REC</v>
      </c>
      <c r="K5" s="6" t="s">
        <v>2</v>
      </c>
      <c r="L5" s="2"/>
      <c r="M5" s="3" t="s">
        <v>45</v>
      </c>
      <c r="N5" s="4" t="s">
        <v>2</v>
      </c>
      <c r="O5" s="4"/>
      <c r="P5" s="5" t="str">
        <f>M5</f>
        <v>10/05 REC</v>
      </c>
      <c r="Q5" s="6" t="s">
        <v>2</v>
      </c>
    </row>
    <row r="6" spans="3:17" ht="15">
      <c r="C6" s="7" t="s">
        <v>3</v>
      </c>
      <c r="D6" s="7" t="s">
        <v>4</v>
      </c>
      <c r="E6" s="7" t="s">
        <v>5</v>
      </c>
      <c r="F6" s="8" t="s">
        <v>47</v>
      </c>
      <c r="G6" s="8"/>
      <c r="H6" s="9" t="s">
        <v>39</v>
      </c>
      <c r="I6" s="11" t="s">
        <v>41</v>
      </c>
      <c r="J6" s="10" t="s">
        <v>39</v>
      </c>
      <c r="K6" s="11" t="s">
        <v>41</v>
      </c>
      <c r="L6" s="8"/>
      <c r="M6" s="9" t="s">
        <v>39</v>
      </c>
      <c r="N6" s="8" t="s">
        <v>41</v>
      </c>
      <c r="O6" s="8"/>
      <c r="P6" s="10" t="s">
        <v>48</v>
      </c>
      <c r="Q6" s="11" t="s">
        <v>49</v>
      </c>
    </row>
    <row r="7" spans="3:17" ht="15">
      <c r="C7" s="12" t="s">
        <v>6</v>
      </c>
      <c r="D7" s="12" t="s">
        <v>6</v>
      </c>
      <c r="E7" s="12" t="s">
        <v>6</v>
      </c>
      <c r="F7" s="13" t="s">
        <v>40</v>
      </c>
      <c r="G7" s="13"/>
      <c r="H7" s="14" t="s">
        <v>7</v>
      </c>
      <c r="I7" s="16" t="s">
        <v>46</v>
      </c>
      <c r="J7" s="15" t="s">
        <v>7</v>
      </c>
      <c r="K7" s="16" t="s">
        <v>42</v>
      </c>
      <c r="L7" s="13"/>
      <c r="M7" s="14" t="s">
        <v>7</v>
      </c>
      <c r="N7" s="13" t="s">
        <v>46</v>
      </c>
      <c r="O7" s="13"/>
      <c r="P7" s="15" t="s">
        <v>7</v>
      </c>
      <c r="Q7" s="16" t="s">
        <v>50</v>
      </c>
    </row>
    <row r="8" spans="1:17" ht="17.25">
      <c r="A8" s="17" t="s">
        <v>8</v>
      </c>
      <c r="C8" s="18"/>
      <c r="D8" s="18"/>
      <c r="E8" s="18"/>
      <c r="F8" s="18"/>
      <c r="G8" s="18"/>
      <c r="H8" s="19"/>
      <c r="I8" s="20"/>
      <c r="J8" s="18"/>
      <c r="K8" s="20"/>
      <c r="M8" s="19"/>
      <c r="N8" s="18"/>
      <c r="O8" s="18"/>
      <c r="P8" s="18"/>
      <c r="Q8" s="20"/>
    </row>
    <row r="9" spans="2:17" ht="15">
      <c r="B9" s="21" t="s">
        <v>9</v>
      </c>
      <c r="C9" s="22">
        <v>2417.6</v>
      </c>
      <c r="D9" s="22">
        <v>2592.3</v>
      </c>
      <c r="E9" s="22">
        <v>2782.3</v>
      </c>
      <c r="F9" s="23">
        <f>(E9-D9)/D9</f>
        <v>0.07329398603556686</v>
      </c>
      <c r="G9" s="23"/>
      <c r="H9" s="24">
        <v>2790.9</v>
      </c>
      <c r="I9" s="26">
        <f aca="true" t="shared" si="0" ref="I9:I18">(H9-E9)/E9</f>
        <v>0.003090967904251845</v>
      </c>
      <c r="J9" s="25">
        <v>2766.9</v>
      </c>
      <c r="K9" s="26">
        <f>(J9-H9)/H9</f>
        <v>-0.008599376545200472</v>
      </c>
      <c r="L9" s="23"/>
      <c r="M9" s="24">
        <v>2783.8</v>
      </c>
      <c r="N9" s="23">
        <f aca="true" t="shared" si="1" ref="N9:N18">(M9-E9)/E9</f>
        <v>0.0005391223088811414</v>
      </c>
      <c r="O9" s="23"/>
      <c r="P9" s="25">
        <v>2898.4</v>
      </c>
      <c r="Q9" s="26">
        <f>(P9-M9)/M9</f>
        <v>0.0411667504849486</v>
      </c>
    </row>
    <row r="10" spans="1:17" ht="15">
      <c r="A10" s="18"/>
      <c r="B10" s="27" t="s">
        <v>43</v>
      </c>
      <c r="C10" s="28">
        <v>1704.6</v>
      </c>
      <c r="D10" s="28">
        <v>1732.4</v>
      </c>
      <c r="E10" s="28">
        <v>1812.3</v>
      </c>
      <c r="F10" s="29">
        <f>(E10-D10)/D10</f>
        <v>0.04612098822442846</v>
      </c>
      <c r="G10" s="29"/>
      <c r="H10" s="30">
        <v>1849.9</v>
      </c>
      <c r="I10" s="32">
        <f t="shared" si="0"/>
        <v>0.02074711692324678</v>
      </c>
      <c r="J10" s="31">
        <v>1801.9</v>
      </c>
      <c r="K10" s="32">
        <f aca="true" t="shared" si="2" ref="K10:K18">(J10-H10)/H10</f>
        <v>-0.02594734850532461</v>
      </c>
      <c r="L10" s="23"/>
      <c r="M10" s="30">
        <v>1860.1</v>
      </c>
      <c r="N10" s="29">
        <f t="shared" si="1"/>
        <v>0.026375324173701902</v>
      </c>
      <c r="O10" s="29"/>
      <c r="P10" s="31">
        <v>1914.5</v>
      </c>
      <c r="Q10" s="32">
        <f aca="true" t="shared" si="3" ref="Q10:Q20">(P10-M10)/M10</f>
        <v>0.02924573947637229</v>
      </c>
    </row>
    <row r="11" spans="2:17" ht="15">
      <c r="B11" s="21" t="s">
        <v>10</v>
      </c>
      <c r="C11" s="22">
        <v>237</v>
      </c>
      <c r="D11" s="22">
        <v>234.8</v>
      </c>
      <c r="E11" s="22">
        <v>280.9</v>
      </c>
      <c r="F11" s="23">
        <f aca="true" t="shared" si="4" ref="F11:F20">(E11-D11)/D11</f>
        <v>0.19633730834752966</v>
      </c>
      <c r="G11" s="23"/>
      <c r="H11" s="24">
        <v>295.7</v>
      </c>
      <c r="I11" s="26">
        <f t="shared" si="0"/>
        <v>0.05268778924884305</v>
      </c>
      <c r="J11" s="25">
        <v>266.5</v>
      </c>
      <c r="K11" s="26">
        <f t="shared" si="2"/>
        <v>-0.09874873182279334</v>
      </c>
      <c r="L11" s="23"/>
      <c r="M11" s="24">
        <v>311.4</v>
      </c>
      <c r="N11" s="23">
        <f t="shared" si="1"/>
        <v>0.10857956568173728</v>
      </c>
      <c r="O11" s="23"/>
      <c r="P11" s="25">
        <v>328.5</v>
      </c>
      <c r="Q11" s="26">
        <f t="shared" si="3"/>
        <v>0.05491329479768794</v>
      </c>
    </row>
    <row r="12" spans="1:17" ht="15">
      <c r="A12" s="18"/>
      <c r="B12" s="27" t="s">
        <v>11</v>
      </c>
      <c r="C12" s="28">
        <v>88.1</v>
      </c>
      <c r="D12" s="28">
        <v>80.1</v>
      </c>
      <c r="E12" s="28">
        <v>78.4</v>
      </c>
      <c r="F12" s="29">
        <f t="shared" si="4"/>
        <v>-0.02122347066167277</v>
      </c>
      <c r="G12" s="29"/>
      <c r="H12" s="30">
        <v>74.7</v>
      </c>
      <c r="I12" s="32">
        <f t="shared" si="0"/>
        <v>-0.04719387755102044</v>
      </c>
      <c r="J12" s="31">
        <v>76.4</v>
      </c>
      <c r="K12" s="32">
        <f t="shared" si="2"/>
        <v>0.022757697456492674</v>
      </c>
      <c r="L12" s="23"/>
      <c r="M12" s="30">
        <v>70.9</v>
      </c>
      <c r="N12" s="29">
        <f t="shared" si="1"/>
        <v>-0.09566326530612244</v>
      </c>
      <c r="O12" s="29"/>
      <c r="P12" s="31">
        <v>69.6</v>
      </c>
      <c r="Q12" s="32">
        <f t="shared" si="3"/>
        <v>-0.018335684062059397</v>
      </c>
    </row>
    <row r="13" spans="2:17" ht="15">
      <c r="B13" s="21" t="s">
        <v>12</v>
      </c>
      <c r="C13" s="22">
        <v>142.2</v>
      </c>
      <c r="D13" s="22">
        <v>138.2</v>
      </c>
      <c r="E13" s="22">
        <v>130.9</v>
      </c>
      <c r="F13" s="23">
        <f t="shared" si="4"/>
        <v>-0.05282199710564388</v>
      </c>
      <c r="G13" s="23"/>
      <c r="H13" s="24">
        <v>129.8</v>
      </c>
      <c r="I13" s="26">
        <f t="shared" si="0"/>
        <v>-0.008403361344537771</v>
      </c>
      <c r="J13" s="25">
        <v>145</v>
      </c>
      <c r="K13" s="26">
        <f t="shared" si="2"/>
        <v>0.11710323574730344</v>
      </c>
      <c r="L13" s="23"/>
      <c r="M13" s="24">
        <v>128.3</v>
      </c>
      <c r="N13" s="23">
        <f t="shared" si="1"/>
        <v>-0.0198624904507257</v>
      </c>
      <c r="O13" s="23"/>
      <c r="P13" s="25">
        <v>126.4</v>
      </c>
      <c r="Q13" s="26">
        <f t="shared" si="3"/>
        <v>-0.014809041309431064</v>
      </c>
    </row>
    <row r="14" spans="2:17" ht="15">
      <c r="B14" s="21" t="s">
        <v>13</v>
      </c>
      <c r="C14" s="22">
        <v>88.1</v>
      </c>
      <c r="D14" s="22">
        <v>87.1</v>
      </c>
      <c r="E14" s="22">
        <v>87.4</v>
      </c>
      <c r="F14" s="23">
        <f t="shared" si="4"/>
        <v>0.003444316877152829</v>
      </c>
      <c r="G14" s="23"/>
      <c r="H14" s="24">
        <v>86.2</v>
      </c>
      <c r="I14" s="26">
        <f t="shared" si="0"/>
        <v>-0.013729977116704838</v>
      </c>
      <c r="J14" s="25">
        <v>88</v>
      </c>
      <c r="K14" s="26">
        <f t="shared" si="2"/>
        <v>0.02088167053364266</v>
      </c>
      <c r="L14" s="23"/>
      <c r="M14" s="24">
        <v>89.1</v>
      </c>
      <c r="N14" s="23">
        <f t="shared" si="1"/>
        <v>0.019450800915331676</v>
      </c>
      <c r="O14" s="23"/>
      <c r="P14" s="25">
        <v>90.9</v>
      </c>
      <c r="Q14" s="26">
        <f t="shared" si="3"/>
        <v>0.020202020202020332</v>
      </c>
    </row>
    <row r="15" spans="2:17" ht="15">
      <c r="B15" s="27" t="s">
        <v>14</v>
      </c>
      <c r="C15" s="28">
        <v>7.4</v>
      </c>
      <c r="D15" s="28">
        <v>8.1</v>
      </c>
      <c r="E15" s="28">
        <v>8.7</v>
      </c>
      <c r="F15" s="29">
        <f t="shared" si="4"/>
        <v>0.07407407407407403</v>
      </c>
      <c r="G15" s="29"/>
      <c r="H15" s="30">
        <v>8.3</v>
      </c>
      <c r="I15" s="32">
        <f t="shared" si="0"/>
        <v>-0.04597701149425271</v>
      </c>
      <c r="J15" s="31">
        <v>8.2</v>
      </c>
      <c r="K15" s="32">
        <f t="shared" si="2"/>
        <v>-0.012048192771084508</v>
      </c>
      <c r="L15" s="23"/>
      <c r="M15" s="30">
        <v>8.9</v>
      </c>
      <c r="N15" s="29">
        <f t="shared" si="1"/>
        <v>0.02298850574712656</v>
      </c>
      <c r="O15" s="29"/>
      <c r="P15" s="31">
        <v>9.1</v>
      </c>
      <c r="Q15" s="32">
        <f t="shared" si="3"/>
        <v>0.02247191011235947</v>
      </c>
    </row>
    <row r="16" spans="2:17" ht="15">
      <c r="B16" s="21" t="s">
        <v>15</v>
      </c>
      <c r="C16" s="22">
        <v>14</v>
      </c>
      <c r="D16" s="22">
        <v>14</v>
      </c>
      <c r="E16" s="22">
        <v>14</v>
      </c>
      <c r="F16" s="23">
        <f t="shared" si="4"/>
        <v>0</v>
      </c>
      <c r="G16" s="23"/>
      <c r="H16" s="24">
        <v>14.1</v>
      </c>
      <c r="I16" s="26">
        <f t="shared" si="0"/>
        <v>0.0071428571428571175</v>
      </c>
      <c r="J16" s="25">
        <v>14.1</v>
      </c>
      <c r="K16" s="26">
        <f t="shared" si="2"/>
        <v>0</v>
      </c>
      <c r="L16" s="23"/>
      <c r="M16" s="24">
        <v>14.3</v>
      </c>
      <c r="N16" s="23">
        <f t="shared" si="1"/>
        <v>0.02142857142857148</v>
      </c>
      <c r="O16" s="23"/>
      <c r="P16" s="25">
        <v>14.6</v>
      </c>
      <c r="Q16" s="26">
        <f t="shared" si="3"/>
        <v>0.020979020979020904</v>
      </c>
    </row>
    <row r="17" spans="2:17" ht="15">
      <c r="B17" s="21" t="s">
        <v>16</v>
      </c>
      <c r="C17" s="22">
        <v>35.3</v>
      </c>
      <c r="D17" s="22">
        <v>38</v>
      </c>
      <c r="E17" s="22">
        <v>35.4</v>
      </c>
      <c r="F17" s="23">
        <f t="shared" si="4"/>
        <v>-0.06842105263157898</v>
      </c>
      <c r="G17" s="23"/>
      <c r="H17" s="24">
        <v>36.4</v>
      </c>
      <c r="I17" s="26">
        <f t="shared" si="0"/>
        <v>0.02824858757062147</v>
      </c>
      <c r="J17" s="25">
        <v>35.3</v>
      </c>
      <c r="K17" s="26">
        <f t="shared" si="2"/>
        <v>-0.03021978021978026</v>
      </c>
      <c r="L17" s="23"/>
      <c r="M17" s="24">
        <v>35.4</v>
      </c>
      <c r="N17" s="23">
        <f t="shared" si="1"/>
        <v>0</v>
      </c>
      <c r="O17" s="23"/>
      <c r="P17" s="25">
        <v>35.8</v>
      </c>
      <c r="Q17" s="26">
        <f t="shared" si="3"/>
        <v>0.011299435028248548</v>
      </c>
    </row>
    <row r="18" spans="2:17" ht="15">
      <c r="B18" s="21" t="s">
        <v>17</v>
      </c>
      <c r="C18" s="22">
        <v>1.1</v>
      </c>
      <c r="D18" s="22">
        <v>1</v>
      </c>
      <c r="E18" s="22">
        <v>0.6</v>
      </c>
      <c r="F18" s="23">
        <f t="shared" si="4"/>
        <v>-0.4</v>
      </c>
      <c r="G18" s="23"/>
      <c r="H18" s="24">
        <v>1</v>
      </c>
      <c r="I18" s="26">
        <f t="shared" si="0"/>
        <v>0.6666666666666667</v>
      </c>
      <c r="J18" s="25">
        <v>1</v>
      </c>
      <c r="K18" s="26">
        <f t="shared" si="2"/>
        <v>0</v>
      </c>
      <c r="L18" s="23"/>
      <c r="M18" s="24">
        <v>1</v>
      </c>
      <c r="N18" s="23">
        <f t="shared" si="1"/>
        <v>0.6666666666666667</v>
      </c>
      <c r="O18" s="23"/>
      <c r="P18" s="25">
        <v>1</v>
      </c>
      <c r="Q18" s="26">
        <f t="shared" si="3"/>
        <v>0</v>
      </c>
    </row>
    <row r="19" spans="3:17" ht="9.75" customHeight="1">
      <c r="C19" s="22"/>
      <c r="D19" s="22"/>
      <c r="E19" s="22"/>
      <c r="F19" s="18"/>
      <c r="G19" s="18"/>
      <c r="H19" s="33"/>
      <c r="I19" s="20"/>
      <c r="J19" s="34"/>
      <c r="K19" s="20"/>
      <c r="M19" s="33"/>
      <c r="N19" s="18"/>
      <c r="O19" s="18"/>
      <c r="P19" s="34"/>
      <c r="Q19" s="20"/>
    </row>
    <row r="20" spans="1:17" ht="15.75">
      <c r="A20" s="35" t="s">
        <v>18</v>
      </c>
      <c r="B20" s="21"/>
      <c r="C20" s="34">
        <f>SUM(C9:C19)</f>
        <v>4735.400000000001</v>
      </c>
      <c r="D20" s="34">
        <f>SUM(D9:D19)</f>
        <v>4926.000000000002</v>
      </c>
      <c r="E20" s="34">
        <f>SUM(E9:E19)</f>
        <v>5230.899999999999</v>
      </c>
      <c r="F20" s="23">
        <f t="shared" si="4"/>
        <v>0.06189606171335704</v>
      </c>
      <c r="G20" s="23"/>
      <c r="H20" s="36">
        <f>SUM(H9:H19)</f>
        <v>5287</v>
      </c>
      <c r="I20" s="39">
        <f>(H20-E20)/E20</f>
        <v>0.010724731881703203</v>
      </c>
      <c r="J20" s="38">
        <f>SUM(J9:J19)</f>
        <v>5203.3</v>
      </c>
      <c r="K20" s="39">
        <f>(J20-H20)/H20</f>
        <v>-0.015831284282201593</v>
      </c>
      <c r="L20" s="23"/>
      <c r="M20" s="36">
        <f>SUM(M9:M19)</f>
        <v>5303.199999999999</v>
      </c>
      <c r="N20" s="37">
        <f>(M20-E20)/E20</f>
        <v>0.013821713280697432</v>
      </c>
      <c r="O20" s="37"/>
      <c r="P20" s="38">
        <f>SUM(P9:P19)</f>
        <v>5488.8</v>
      </c>
      <c r="Q20" s="39">
        <f t="shared" si="3"/>
        <v>0.0349977372152665</v>
      </c>
    </row>
    <row r="21" spans="2:17" ht="9.75" customHeight="1">
      <c r="B21" s="21"/>
      <c r="C21" s="22"/>
      <c r="D21" s="22"/>
      <c r="E21" s="22"/>
      <c r="F21" s="23"/>
      <c r="G21" s="23"/>
      <c r="H21" s="33"/>
      <c r="I21" s="26"/>
      <c r="J21" s="34"/>
      <c r="K21" s="26"/>
      <c r="L21" s="23"/>
      <c r="M21" s="33"/>
      <c r="N21" s="23"/>
      <c r="O21" s="23"/>
      <c r="P21" s="34"/>
      <c r="Q21" s="26"/>
    </row>
    <row r="22" spans="1:17" ht="17.25">
      <c r="A22" s="17" t="s">
        <v>19</v>
      </c>
      <c r="C22" s="22"/>
      <c r="D22" s="22"/>
      <c r="E22" s="22"/>
      <c r="F22" s="18"/>
      <c r="G22" s="18"/>
      <c r="H22" s="33"/>
      <c r="I22" s="20"/>
      <c r="J22" s="34"/>
      <c r="K22" s="20"/>
      <c r="M22" s="33"/>
      <c r="N22" s="18"/>
      <c r="O22" s="18"/>
      <c r="P22" s="34"/>
      <c r="Q22" s="20"/>
    </row>
    <row r="23" spans="2:17" ht="15">
      <c r="B23" s="21" t="s">
        <v>20</v>
      </c>
      <c r="C23" s="22">
        <v>16.2</v>
      </c>
      <c r="D23" s="22">
        <v>13.7</v>
      </c>
      <c r="E23" s="22">
        <v>12.7</v>
      </c>
      <c r="F23" s="23">
        <f aca="true" t="shared" si="5" ref="F23:F29">(E23-D23)/D23</f>
        <v>-0.07299270072992702</v>
      </c>
      <c r="G23" s="23"/>
      <c r="H23" s="24">
        <v>12.8</v>
      </c>
      <c r="I23" s="26">
        <f aca="true" t="shared" si="6" ref="I23:I29">(H23-E23)/E23</f>
        <v>0.007874015748031609</v>
      </c>
      <c r="J23" s="25">
        <v>13</v>
      </c>
      <c r="K23" s="26">
        <f aca="true" t="shared" si="7" ref="K23:K29">(J23-H23)/H23</f>
        <v>0.015624999999999944</v>
      </c>
      <c r="L23" s="23"/>
      <c r="M23" s="24">
        <v>12.7</v>
      </c>
      <c r="N23" s="23">
        <f aca="true" t="shared" si="8" ref="N23:N29">(M23-E23)/E23</f>
        <v>0</v>
      </c>
      <c r="O23" s="23"/>
      <c r="P23" s="25">
        <v>13</v>
      </c>
      <c r="Q23" s="26">
        <f aca="true" t="shared" si="9" ref="Q23:Q29">(P23-M23)/M23</f>
        <v>0.023622047244094547</v>
      </c>
    </row>
    <row r="24" spans="2:17" ht="15">
      <c r="B24" s="27" t="s">
        <v>21</v>
      </c>
      <c r="C24" s="28">
        <v>49</v>
      </c>
      <c r="D24" s="28">
        <v>58</v>
      </c>
      <c r="E24" s="28">
        <v>59</v>
      </c>
      <c r="F24" s="29">
        <f t="shared" si="5"/>
        <v>0.017241379310344827</v>
      </c>
      <c r="G24" s="29"/>
      <c r="H24" s="57">
        <v>59</v>
      </c>
      <c r="I24" s="32">
        <f t="shared" si="6"/>
        <v>0</v>
      </c>
      <c r="J24" s="28">
        <v>60.1</v>
      </c>
      <c r="K24" s="32">
        <f t="shared" si="7"/>
        <v>0.018644067796610195</v>
      </c>
      <c r="L24" s="23"/>
      <c r="M24" s="57">
        <v>62</v>
      </c>
      <c r="N24" s="29">
        <f t="shared" si="8"/>
        <v>0.05084745762711865</v>
      </c>
      <c r="O24" s="58"/>
      <c r="P24" s="28">
        <v>62</v>
      </c>
      <c r="Q24" s="32">
        <f t="shared" si="9"/>
        <v>0</v>
      </c>
    </row>
    <row r="25" spans="2:17" ht="15">
      <c r="B25" s="21" t="s">
        <v>22</v>
      </c>
      <c r="C25" s="22">
        <v>18.1</v>
      </c>
      <c r="D25" s="22">
        <v>7.6</v>
      </c>
      <c r="E25" s="22">
        <v>9.7</v>
      </c>
      <c r="F25" s="23">
        <f t="shared" si="5"/>
        <v>0.2763157894736842</v>
      </c>
      <c r="G25" s="23"/>
      <c r="H25" s="24">
        <v>7.5</v>
      </c>
      <c r="I25" s="26">
        <f t="shared" si="6"/>
        <v>-0.22680412371134015</v>
      </c>
      <c r="J25" s="25">
        <v>7.5</v>
      </c>
      <c r="K25" s="26">
        <f t="shared" si="7"/>
        <v>0</v>
      </c>
      <c r="L25" s="23"/>
      <c r="M25" s="24">
        <v>10.4</v>
      </c>
      <c r="N25" s="23">
        <f t="shared" si="8"/>
        <v>0.07216494845360837</v>
      </c>
      <c r="O25" s="23"/>
      <c r="P25" s="25">
        <v>11.1</v>
      </c>
      <c r="Q25" s="26">
        <f t="shared" si="9"/>
        <v>0.06730769230769224</v>
      </c>
    </row>
    <row r="26" spans="2:17" ht="15">
      <c r="B26" s="21" t="s">
        <v>23</v>
      </c>
      <c r="C26" s="22">
        <v>72.2</v>
      </c>
      <c r="D26" s="22">
        <v>79.8</v>
      </c>
      <c r="E26" s="22">
        <v>72.3</v>
      </c>
      <c r="F26" s="23">
        <f t="shared" si="5"/>
        <v>-0.09398496240601505</v>
      </c>
      <c r="G26" s="23"/>
      <c r="H26" s="24">
        <v>69.4</v>
      </c>
      <c r="I26" s="26">
        <f t="shared" si="6"/>
        <v>-0.04011065006915618</v>
      </c>
      <c r="J26" s="25">
        <v>66.8</v>
      </c>
      <c r="K26" s="26">
        <f t="shared" si="7"/>
        <v>-0.03746397694524508</v>
      </c>
      <c r="L26" s="23"/>
      <c r="M26" s="24">
        <v>71.7</v>
      </c>
      <c r="N26" s="23">
        <f t="shared" si="8"/>
        <v>-0.008298755186721914</v>
      </c>
      <c r="O26" s="23"/>
      <c r="P26" s="25">
        <v>69.7</v>
      </c>
      <c r="Q26" s="26">
        <f t="shared" si="9"/>
        <v>-0.02789400278940028</v>
      </c>
    </row>
    <row r="27" spans="2:17" ht="15">
      <c r="B27" s="27" t="s">
        <v>24</v>
      </c>
      <c r="C27" s="28">
        <v>54.7</v>
      </c>
      <c r="D27" s="28">
        <v>57.6</v>
      </c>
      <c r="E27" s="28">
        <v>59.2</v>
      </c>
      <c r="F27" s="29">
        <f t="shared" si="5"/>
        <v>0.0277777777777778</v>
      </c>
      <c r="G27" s="29"/>
      <c r="H27" s="30">
        <v>57.3</v>
      </c>
      <c r="I27" s="32">
        <f t="shared" si="6"/>
        <v>-0.03209459459459469</v>
      </c>
      <c r="J27" s="31">
        <v>57.3</v>
      </c>
      <c r="K27" s="32">
        <f t="shared" si="7"/>
        <v>0</v>
      </c>
      <c r="L27" s="23"/>
      <c r="M27" s="30">
        <v>60.9</v>
      </c>
      <c r="N27" s="29">
        <f t="shared" si="8"/>
        <v>0.02871621621621614</v>
      </c>
      <c r="O27" s="29"/>
      <c r="P27" s="31">
        <v>61.9</v>
      </c>
      <c r="Q27" s="32">
        <f t="shared" si="9"/>
        <v>0.016420361247947456</v>
      </c>
    </row>
    <row r="28" spans="2:17" ht="15">
      <c r="B28" s="21" t="s">
        <v>25</v>
      </c>
      <c r="C28" s="22">
        <v>41.3</v>
      </c>
      <c r="D28" s="22">
        <v>55.3</v>
      </c>
      <c r="E28" s="22">
        <v>65.1</v>
      </c>
      <c r="F28" s="23">
        <f t="shared" si="5"/>
        <v>0.17721518987341767</v>
      </c>
      <c r="G28" s="23"/>
      <c r="H28" s="24">
        <v>27.7</v>
      </c>
      <c r="I28" s="26">
        <f t="shared" si="6"/>
        <v>-0.5745007680491551</v>
      </c>
      <c r="J28" s="25">
        <v>27.7</v>
      </c>
      <c r="K28" s="26">
        <f t="shared" si="7"/>
        <v>0</v>
      </c>
      <c r="L28" s="23"/>
      <c r="M28" s="24">
        <v>28.1</v>
      </c>
      <c r="N28" s="23">
        <f t="shared" si="8"/>
        <v>-0.5683563748079876</v>
      </c>
      <c r="O28" s="23"/>
      <c r="P28" s="25">
        <v>28.1</v>
      </c>
      <c r="Q28" s="26">
        <f t="shared" si="9"/>
        <v>0</v>
      </c>
    </row>
    <row r="29" spans="2:17" ht="15">
      <c r="B29" s="21" t="s">
        <v>26</v>
      </c>
      <c r="C29" s="22">
        <v>60</v>
      </c>
      <c r="D29" s="22">
        <v>60</v>
      </c>
      <c r="E29" s="22">
        <v>60</v>
      </c>
      <c r="F29" s="23">
        <f t="shared" si="5"/>
        <v>0</v>
      </c>
      <c r="G29" s="23"/>
      <c r="H29" s="24">
        <v>60</v>
      </c>
      <c r="I29" s="26">
        <f t="shared" si="6"/>
        <v>0</v>
      </c>
      <c r="J29" s="25">
        <v>60</v>
      </c>
      <c r="K29" s="26">
        <f t="shared" si="7"/>
        <v>0</v>
      </c>
      <c r="L29" s="23"/>
      <c r="M29" s="24">
        <v>60</v>
      </c>
      <c r="N29" s="23">
        <f t="shared" si="8"/>
        <v>0</v>
      </c>
      <c r="O29" s="23"/>
      <c r="P29" s="25">
        <v>60</v>
      </c>
      <c r="Q29" s="26">
        <f t="shared" si="9"/>
        <v>0</v>
      </c>
    </row>
    <row r="30" spans="3:17" ht="9.75" customHeight="1">
      <c r="C30" s="22"/>
      <c r="D30" s="22"/>
      <c r="E30" s="22"/>
      <c r="F30" s="18"/>
      <c r="G30" s="18"/>
      <c r="H30" s="33"/>
      <c r="I30" s="20"/>
      <c r="J30" s="34"/>
      <c r="K30" s="20"/>
      <c r="M30" s="33"/>
      <c r="N30" s="18"/>
      <c r="O30" s="18"/>
      <c r="P30" s="34"/>
      <c r="Q30" s="20"/>
    </row>
    <row r="31" spans="1:17" ht="15.75">
      <c r="A31" s="35" t="s">
        <v>27</v>
      </c>
      <c r="B31" s="21"/>
      <c r="C31" s="34">
        <f>SUM(C23:C30)</f>
        <v>311.5</v>
      </c>
      <c r="D31" s="34">
        <f>SUM(D23:D30)</f>
        <v>332</v>
      </c>
      <c r="E31" s="34">
        <f>SUM(E23:E30)</f>
        <v>338</v>
      </c>
      <c r="F31" s="23">
        <f>(E31-D31)/D31</f>
        <v>0.018072289156626505</v>
      </c>
      <c r="G31" s="23"/>
      <c r="H31" s="36">
        <f>SUM(H23:H30)</f>
        <v>293.7</v>
      </c>
      <c r="I31" s="39">
        <f>(H31-E31)/E31</f>
        <v>-0.13106508875739648</v>
      </c>
      <c r="J31" s="38">
        <f>SUM(J23:J30)</f>
        <v>292.4</v>
      </c>
      <c r="K31" s="39">
        <f>(J31-H31)/H31</f>
        <v>-0.0044262853251617685</v>
      </c>
      <c r="L31" s="23"/>
      <c r="M31" s="36">
        <f>SUM(M23:M30)</f>
        <v>305.8</v>
      </c>
      <c r="N31" s="37">
        <f>(M31-E31)/E31</f>
        <v>-0.09526627218934908</v>
      </c>
      <c r="O31" s="37"/>
      <c r="P31" s="38">
        <f>SUM(P23:P30)</f>
        <v>305.8</v>
      </c>
      <c r="Q31" s="39">
        <f>(P31-M31)/M31</f>
        <v>0</v>
      </c>
    </row>
    <row r="32" spans="3:17" ht="9.75" customHeight="1">
      <c r="C32" s="34"/>
      <c r="D32" s="34"/>
      <c r="E32" s="34"/>
      <c r="F32" s="18"/>
      <c r="G32" s="18"/>
      <c r="H32" s="33"/>
      <c r="I32" s="20"/>
      <c r="J32" s="34"/>
      <c r="K32" s="20"/>
      <c r="M32" s="33"/>
      <c r="N32" s="18"/>
      <c r="O32" s="18"/>
      <c r="P32" s="34"/>
      <c r="Q32" s="20"/>
    </row>
    <row r="33" spans="1:17" ht="17.25">
      <c r="A33" s="40" t="s">
        <v>28</v>
      </c>
      <c r="B33" s="21"/>
      <c r="C33" s="41">
        <f>C20+C31</f>
        <v>5046.900000000001</v>
      </c>
      <c r="D33" s="41">
        <f>D20+D31</f>
        <v>5258.000000000002</v>
      </c>
      <c r="E33" s="41">
        <f>E20+E31</f>
        <v>5568.899999999999</v>
      </c>
      <c r="F33" s="42">
        <f>(E33-D33)/D33</f>
        <v>0.05912894636743948</v>
      </c>
      <c r="G33" s="42"/>
      <c r="H33" s="43">
        <f>H20+H31</f>
        <v>5580.7</v>
      </c>
      <c r="I33" s="46">
        <f>(H33-E33)/E33</f>
        <v>0.002118910377273985</v>
      </c>
      <c r="J33" s="45">
        <f>J20+J31</f>
        <v>5495.7</v>
      </c>
      <c r="K33" s="46">
        <f>(J33-H33)/H33</f>
        <v>-0.015231064203415343</v>
      </c>
      <c r="L33" s="42"/>
      <c r="M33" s="43">
        <f>M20+M31</f>
        <v>5608.999999999999</v>
      </c>
      <c r="N33" s="44">
        <f>(M33-E33)/E33</f>
        <v>0.007200703909210144</v>
      </c>
      <c r="O33" s="44"/>
      <c r="P33" s="45">
        <f>P20+P31</f>
        <v>5794.6</v>
      </c>
      <c r="Q33" s="46">
        <f>(P33-M33)/M33</f>
        <v>0.03308967730433256</v>
      </c>
    </row>
    <row r="34" spans="3:17" ht="9.75" customHeight="1">
      <c r="C34" s="22"/>
      <c r="D34" s="22"/>
      <c r="E34" s="22"/>
      <c r="F34" s="18"/>
      <c r="G34" s="18"/>
      <c r="H34" s="33"/>
      <c r="I34" s="20"/>
      <c r="J34" s="34"/>
      <c r="K34" s="20"/>
      <c r="M34" s="33"/>
      <c r="N34" s="18"/>
      <c r="O34" s="18"/>
      <c r="P34" s="34"/>
      <c r="Q34" s="20"/>
    </row>
    <row r="35" spans="1:17" ht="15" customHeight="1">
      <c r="A35" s="35" t="s">
        <v>29</v>
      </c>
      <c r="C35" s="22"/>
      <c r="D35" s="22"/>
      <c r="E35" s="22"/>
      <c r="F35" s="18"/>
      <c r="G35" s="18"/>
      <c r="H35" s="33"/>
      <c r="I35" s="20"/>
      <c r="J35" s="34"/>
      <c r="K35" s="20"/>
      <c r="M35" s="33"/>
      <c r="N35" s="18"/>
      <c r="O35" s="18"/>
      <c r="P35" s="34"/>
      <c r="Q35" s="20"/>
    </row>
    <row r="36" spans="2:17" ht="15">
      <c r="B36" s="1" t="s">
        <v>30</v>
      </c>
      <c r="C36" s="22">
        <v>38.9</v>
      </c>
      <c r="D36" s="22">
        <v>43.9</v>
      </c>
      <c r="E36" s="22">
        <v>49.3</v>
      </c>
      <c r="F36" s="23">
        <f>(E36-D36)/D36</f>
        <v>0.12300683371298403</v>
      </c>
      <c r="G36" s="23"/>
      <c r="H36" s="33">
        <v>58.4</v>
      </c>
      <c r="I36" s="26">
        <f>(H36-E36)/E36</f>
        <v>0.18458417849898584</v>
      </c>
      <c r="J36" s="34">
        <v>57.5</v>
      </c>
      <c r="K36" s="26">
        <f>(J36-H36)/H36</f>
        <v>-0.015410958904109566</v>
      </c>
      <c r="L36" s="23"/>
      <c r="M36" s="33">
        <v>53.3</v>
      </c>
      <c r="N36" s="23">
        <f>(M36-E36)/E36</f>
        <v>0.08113590263691683</v>
      </c>
      <c r="O36" s="23"/>
      <c r="P36" s="34">
        <v>55.4</v>
      </c>
      <c r="Q36" s="26">
        <f>(P36-M36)/M36</f>
        <v>0.03939962476547845</v>
      </c>
    </row>
    <row r="37" spans="2:17" ht="15">
      <c r="B37" s="1" t="s">
        <v>31</v>
      </c>
      <c r="C37" s="22">
        <v>90</v>
      </c>
      <c r="D37" s="22">
        <v>13.6</v>
      </c>
      <c r="E37" s="22">
        <v>39.1</v>
      </c>
      <c r="F37" s="23">
        <f>(E37-D37)/D37</f>
        <v>1.875</v>
      </c>
      <c r="G37" s="23"/>
      <c r="H37" s="33">
        <v>8.8</v>
      </c>
      <c r="I37" s="26">
        <f>(H37-E37)/E37</f>
        <v>-0.7749360613810742</v>
      </c>
      <c r="J37" s="34">
        <v>8.8</v>
      </c>
      <c r="K37" s="26">
        <f>(J37-H37)/H37</f>
        <v>0</v>
      </c>
      <c r="L37" s="23"/>
      <c r="M37" s="33">
        <v>8.8</v>
      </c>
      <c r="N37" s="23">
        <f>(M37-E37)/E37</f>
        <v>-0.7749360613810742</v>
      </c>
      <c r="O37" s="23"/>
      <c r="P37" s="34">
        <v>8.4</v>
      </c>
      <c r="Q37" s="26">
        <f>(P37-M37)/M37</f>
        <v>-0.04545454545454549</v>
      </c>
    </row>
    <row r="38" spans="3:17" ht="9" customHeight="1">
      <c r="C38" s="22"/>
      <c r="D38" s="22"/>
      <c r="E38" s="22"/>
      <c r="F38" s="18"/>
      <c r="G38" s="18"/>
      <c r="H38" s="33"/>
      <c r="I38" s="20"/>
      <c r="J38" s="34"/>
      <c r="K38" s="20"/>
      <c r="M38" s="33"/>
      <c r="N38" s="18"/>
      <c r="O38" s="18"/>
      <c r="P38" s="34"/>
      <c r="Q38" s="20"/>
    </row>
    <row r="39" spans="1:17" ht="15.75">
      <c r="A39" s="35" t="s">
        <v>32</v>
      </c>
      <c r="C39" s="22">
        <f>SUM(C36:C38)</f>
        <v>128.9</v>
      </c>
      <c r="D39" s="22">
        <f>SUM(D36:D38)</f>
        <v>57.5</v>
      </c>
      <c r="E39" s="22">
        <f>SUM(E36:E38)</f>
        <v>88.4</v>
      </c>
      <c r="F39" s="23">
        <f>(E39-D39)/D39</f>
        <v>0.5373913043478262</v>
      </c>
      <c r="G39" s="23"/>
      <c r="H39" s="36">
        <f>SUM(H36:H38)</f>
        <v>67.2</v>
      </c>
      <c r="I39" s="39">
        <f>(H39-E39)/E39</f>
        <v>-0.2398190045248869</v>
      </c>
      <c r="J39" s="38">
        <f>SUM(J36:J38)</f>
        <v>66.3</v>
      </c>
      <c r="K39" s="39">
        <f>(J39-H39)/H39</f>
        <v>-0.013392857142857227</v>
      </c>
      <c r="L39" s="23"/>
      <c r="M39" s="36">
        <f>SUM(M36:M38)</f>
        <v>62.099999999999994</v>
      </c>
      <c r="N39" s="37">
        <f>(M39-E39)/E39</f>
        <v>-0.2975113122171947</v>
      </c>
      <c r="O39" s="37"/>
      <c r="P39" s="38">
        <f>SUM(P36:P38)</f>
        <v>63.8</v>
      </c>
      <c r="Q39" s="39">
        <f>(P39-M39)/M39</f>
        <v>0.027375201288244815</v>
      </c>
    </row>
    <row r="40" spans="1:17" ht="17.25" customHeight="1">
      <c r="A40" s="35"/>
      <c r="C40" s="22"/>
      <c r="D40" s="22"/>
      <c r="E40" s="22"/>
      <c r="F40" s="18"/>
      <c r="G40" s="18"/>
      <c r="H40" s="33"/>
      <c r="I40" s="20"/>
      <c r="J40" s="34"/>
      <c r="K40" s="20"/>
      <c r="M40" s="33"/>
      <c r="N40" s="18"/>
      <c r="O40" s="18"/>
      <c r="P40" s="34"/>
      <c r="Q40" s="20"/>
    </row>
    <row r="41" spans="1:17" ht="17.25">
      <c r="A41" s="17" t="s">
        <v>33</v>
      </c>
      <c r="C41" s="22">
        <f>C33+C39</f>
        <v>5175.8</v>
      </c>
      <c r="D41" s="22">
        <f>D33+D39</f>
        <v>5315.500000000002</v>
      </c>
      <c r="E41" s="22">
        <f>E33+E39</f>
        <v>5657.299999999998</v>
      </c>
      <c r="F41" s="23">
        <f>(E41-D41)/D41</f>
        <v>0.06430251152290405</v>
      </c>
      <c r="G41" s="23"/>
      <c r="H41" s="36">
        <f>H33+H39</f>
        <v>5647.9</v>
      </c>
      <c r="I41" s="39">
        <f>(H41-E41)/E41</f>
        <v>-0.0016615700068935233</v>
      </c>
      <c r="J41" s="38">
        <f>J33+J39</f>
        <v>5562</v>
      </c>
      <c r="K41" s="39">
        <f>(J41-H41)/H41</f>
        <v>-0.015209192797322836</v>
      </c>
      <c r="L41" s="23"/>
      <c r="M41" s="36">
        <f>M33+M39</f>
        <v>5671.099999999999</v>
      </c>
      <c r="N41" s="37">
        <f>(M41-E41)/E41</f>
        <v>0.0024393261803335683</v>
      </c>
      <c r="O41" s="37"/>
      <c r="P41" s="38">
        <f>P33+P39</f>
        <v>5858.400000000001</v>
      </c>
      <c r="Q41" s="39">
        <f>(P41-M41)/M41</f>
        <v>0.03302710232582764</v>
      </c>
    </row>
    <row r="42" spans="1:17" ht="17.25">
      <c r="A42" s="17"/>
      <c r="C42" s="22"/>
      <c r="D42" s="22"/>
      <c r="E42" s="22"/>
      <c r="F42" s="23"/>
      <c r="G42" s="23"/>
      <c r="H42" s="33"/>
      <c r="I42" s="26"/>
      <c r="J42" s="34"/>
      <c r="K42" s="26"/>
      <c r="L42" s="23"/>
      <c r="M42" s="33"/>
      <c r="N42" s="23"/>
      <c r="O42" s="23"/>
      <c r="P42" s="34"/>
      <c r="Q42" s="26"/>
    </row>
    <row r="43" spans="1:17" ht="15.75">
      <c r="A43" s="47" t="s">
        <v>34</v>
      </c>
      <c r="C43" s="22">
        <f>-384.2+339.3</f>
        <v>-44.89999999999998</v>
      </c>
      <c r="D43" s="22">
        <v>83</v>
      </c>
      <c r="E43" s="22">
        <v>-34.1</v>
      </c>
      <c r="F43" s="23">
        <f>(E43-D43)/D43</f>
        <v>-1.4108433734939758</v>
      </c>
      <c r="G43" s="23"/>
      <c r="H43" s="33">
        <v>12.6</v>
      </c>
      <c r="I43" s="26">
        <f>(H43-E43)/E43</f>
        <v>-1.36950146627566</v>
      </c>
      <c r="J43" s="34">
        <v>9.8</v>
      </c>
      <c r="K43" s="26">
        <f>(J43-H43)/H43</f>
        <v>-0.22222222222222215</v>
      </c>
      <c r="L43" s="23"/>
      <c r="M43" s="33">
        <v>13</v>
      </c>
      <c r="N43" s="23">
        <f>(M43-E43)/E43</f>
        <v>-1.381231671554252</v>
      </c>
      <c r="O43" s="23"/>
      <c r="P43" s="34">
        <v>9.5</v>
      </c>
      <c r="Q43" s="26">
        <f>(P43-M43)/M43</f>
        <v>-0.2692307692307692</v>
      </c>
    </row>
    <row r="44" spans="1:17" ht="9" customHeight="1">
      <c r="A44" s="35"/>
      <c r="C44" s="22"/>
      <c r="D44" s="22"/>
      <c r="E44" s="22"/>
      <c r="F44" s="18"/>
      <c r="G44" s="18"/>
      <c r="H44" s="33"/>
      <c r="I44" s="20"/>
      <c r="J44" s="34"/>
      <c r="K44" s="20"/>
      <c r="M44" s="33"/>
      <c r="N44" s="18"/>
      <c r="O44" s="18"/>
      <c r="P44" s="34"/>
      <c r="Q44" s="20"/>
    </row>
    <row r="45" spans="1:17" ht="15">
      <c r="A45" s="1" t="s">
        <v>35</v>
      </c>
      <c r="B45" s="48"/>
      <c r="C45" s="22">
        <v>-647.3</v>
      </c>
      <c r="D45" s="22">
        <v>-715</v>
      </c>
      <c r="E45" s="22">
        <v>-696.9</v>
      </c>
      <c r="F45" s="23">
        <f>(E45-D45)/D45</f>
        <v>-0.025314685314685347</v>
      </c>
      <c r="G45" s="23"/>
      <c r="H45" s="24">
        <v>-672.5</v>
      </c>
      <c r="I45" s="26">
        <f>(H45-E45)/E45</f>
        <v>-0.035012196871861065</v>
      </c>
      <c r="J45" s="25">
        <v>-668.8</v>
      </c>
      <c r="K45" s="26">
        <f>(J45-H45)/H45</f>
        <v>-0.005501858736059547</v>
      </c>
      <c r="L45" s="23"/>
      <c r="M45" s="24">
        <v>-660</v>
      </c>
      <c r="N45" s="23">
        <f>(M45-E45)/E45</f>
        <v>-0.05294877313818335</v>
      </c>
      <c r="O45" s="23"/>
      <c r="P45" s="25">
        <v>-637.2</v>
      </c>
      <c r="Q45" s="26">
        <f>(P45-M45)/M45</f>
        <v>-0.034545454545454476</v>
      </c>
    </row>
    <row r="46" spans="3:17" ht="9.75" customHeight="1">
      <c r="C46" s="22"/>
      <c r="D46" s="22"/>
      <c r="E46" s="22"/>
      <c r="H46" s="33"/>
      <c r="I46" s="20"/>
      <c r="J46" s="34"/>
      <c r="K46" s="20"/>
      <c r="M46" s="33"/>
      <c r="N46" s="18"/>
      <c r="O46" s="18"/>
      <c r="P46" s="34"/>
      <c r="Q46" s="20"/>
    </row>
    <row r="47" spans="1:17" ht="16.5" thickBot="1">
      <c r="A47" s="35" t="s">
        <v>36</v>
      </c>
      <c r="B47" s="48"/>
      <c r="C47" s="41">
        <f>SUM(C41:C46)</f>
        <v>4483.6</v>
      </c>
      <c r="D47" s="41">
        <f>SUM(D41:D46)</f>
        <v>4683.500000000002</v>
      </c>
      <c r="E47" s="41">
        <f>SUM(E41:E46)</f>
        <v>4926.299999999998</v>
      </c>
      <c r="F47" s="42">
        <f>(E47-D47)/D47</f>
        <v>0.051841571474324</v>
      </c>
      <c r="G47" s="42"/>
      <c r="H47" s="49">
        <f>SUM(H41:H46)</f>
        <v>4988</v>
      </c>
      <c r="I47" s="52">
        <f>(H47-E47)/E47</f>
        <v>0.012524612792562706</v>
      </c>
      <c r="J47" s="51">
        <f>SUM(J41:J46)</f>
        <v>4903</v>
      </c>
      <c r="K47" s="52">
        <f>(J47-H47)/H47</f>
        <v>-0.017040898155573376</v>
      </c>
      <c r="L47" s="42"/>
      <c r="M47" s="49">
        <f>SUM(M41:M46)</f>
        <v>5024.099999999999</v>
      </c>
      <c r="N47" s="50">
        <f>(M47-E47)/E47</f>
        <v>0.019852627732781424</v>
      </c>
      <c r="O47" s="50"/>
      <c r="P47" s="51">
        <f>SUM(P41:P46)</f>
        <v>5230.700000000001</v>
      </c>
      <c r="Q47" s="52">
        <f>(P47-M47)/M47</f>
        <v>0.04112179295794297</v>
      </c>
    </row>
    <row r="48" spans="3:17" ht="9.75" customHeight="1" thickTop="1">
      <c r="C48" s="22"/>
      <c r="D48" s="22"/>
      <c r="E48" s="22"/>
      <c r="H48" s="33"/>
      <c r="I48" s="20"/>
      <c r="J48" s="34"/>
      <c r="K48" s="20"/>
      <c r="M48" s="33"/>
      <c r="N48" s="18"/>
      <c r="O48" s="18"/>
      <c r="P48" s="34"/>
      <c r="Q48" s="20"/>
    </row>
    <row r="49" spans="1:17" ht="15.75" thickBot="1">
      <c r="A49" s="48" t="s">
        <v>37</v>
      </c>
      <c r="C49" s="22"/>
      <c r="D49" s="22"/>
      <c r="E49" s="22"/>
      <c r="H49" s="33"/>
      <c r="I49" s="20"/>
      <c r="J49" s="34"/>
      <c r="K49" s="20"/>
      <c r="M49" s="33"/>
      <c r="N49" s="18"/>
      <c r="O49" s="18"/>
      <c r="P49" s="34"/>
      <c r="Q49" s="20"/>
    </row>
    <row r="50" spans="2:17" ht="15.75" thickBot="1">
      <c r="B50" s="48" t="s">
        <v>38</v>
      </c>
      <c r="C50" s="34">
        <v>122.6</v>
      </c>
      <c r="D50" s="34">
        <v>169.7</v>
      </c>
      <c r="E50" s="34">
        <v>160.4</v>
      </c>
      <c r="F50" s="23">
        <f>(E50-D50)/D50</f>
        <v>-0.054802592810842564</v>
      </c>
      <c r="G50" s="23"/>
      <c r="H50" s="53">
        <v>159.2</v>
      </c>
      <c r="I50" s="56">
        <f>(H50-E50)/E50</f>
        <v>-0.007481296758104844</v>
      </c>
      <c r="J50" s="55">
        <v>150.9</v>
      </c>
      <c r="K50" s="56">
        <f>(J50-H50)/H50</f>
        <v>-0.0521356783919597</v>
      </c>
      <c r="L50" s="23"/>
      <c r="M50" s="53">
        <v>163.7</v>
      </c>
      <c r="N50" s="54">
        <f>(M50-E50)/E50</f>
        <v>0.02057356608478792</v>
      </c>
      <c r="O50" s="54"/>
      <c r="P50" s="55">
        <v>185.6</v>
      </c>
      <c r="Q50" s="56">
        <f>(P50-M50)/M50</f>
        <v>0.13378130726939527</v>
      </c>
    </row>
    <row r="51" spans="2:17" ht="6" customHeight="1">
      <c r="B51" s="48"/>
      <c r="C51" s="34"/>
      <c r="D51" s="34"/>
      <c r="E51" s="34"/>
      <c r="F51" s="23"/>
      <c r="G51" s="23"/>
      <c r="H51" s="34"/>
      <c r="I51" s="23"/>
      <c r="J51" s="34"/>
      <c r="K51" s="23"/>
      <c r="L51" s="23"/>
      <c r="M51" s="34"/>
      <c r="N51" s="23"/>
      <c r="O51" s="23"/>
      <c r="P51" s="34"/>
      <c r="Q51" s="23"/>
    </row>
    <row r="52" spans="1:17" ht="12.75" customHeight="1">
      <c r="A52" s="48"/>
      <c r="B52" s="48"/>
      <c r="C52" s="34"/>
      <c r="D52" s="34"/>
      <c r="E52" s="34"/>
      <c r="F52" s="23"/>
      <c r="G52" s="23"/>
      <c r="H52" s="34"/>
      <c r="I52" s="23"/>
      <c r="J52" s="34"/>
      <c r="K52" s="23"/>
      <c r="L52" s="23"/>
      <c r="M52" s="34"/>
      <c r="N52" s="23"/>
      <c r="O52" s="23"/>
      <c r="P52" s="34"/>
      <c r="Q52" s="23"/>
    </row>
    <row r="53" spans="1:5" ht="6" customHeight="1">
      <c r="A53" s="48"/>
      <c r="C53" s="22"/>
      <c r="D53" s="22"/>
      <c r="E53" s="22"/>
    </row>
    <row r="56" ht="15">
      <c r="J56" s="22"/>
    </row>
  </sheetData>
  <mergeCells count="3">
    <mergeCell ref="A1:Q1"/>
    <mergeCell ref="A2:Q2"/>
    <mergeCell ref="A3:Q3"/>
  </mergeCells>
  <printOptions horizontalCentered="1"/>
  <pageMargins left="0.25" right="0.25" top="0.5" bottom="0.5" header="0.5" footer="0.5"/>
  <pageSetup fitToHeight="1" fitToWidth="1" horizontalDpi="600" verticalDpi="600" orientation="landscape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Joel Lunde</dc:creator>
  <cp:keywords/>
  <dc:description/>
  <cp:lastModifiedBy>Joel Lunde</cp:lastModifiedBy>
  <cp:lastPrinted>2005-10-14T14:27:00Z</cp:lastPrinted>
  <dcterms:created xsi:type="dcterms:W3CDTF">2003-12-08T19:23:46Z</dcterms:created>
  <dcterms:modified xsi:type="dcterms:W3CDTF">2005-10-14T15:58:29Z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