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'Sheet1'!$A$1:$Q$54</definedName>
  </definedNames>
  <calcPr fullCalcOnLoad="1"/>
</workbook>
</file>

<file path=xl/sharedStrings.xml><?xml version="1.0" encoding="utf-8"?>
<sst xmlns="http://schemas.openxmlformats.org/spreadsheetml/2006/main" count="67" uniqueCount="53">
  <si>
    <t>REVENUE ESTIMATING CONFERENCE</t>
  </si>
  <si>
    <t>ESTIMATE OF GENERAL FUND RECEIPTS</t>
  </si>
  <si>
    <t>% Change</t>
  </si>
  <si>
    <t>FY 02</t>
  </si>
  <si>
    <t>FY 03</t>
  </si>
  <si>
    <t>FY 04</t>
  </si>
  <si>
    <t>FY 05</t>
  </si>
  <si>
    <t>FY 05 Est vs.</t>
  </si>
  <si>
    <t>ACTUAL</t>
  </si>
  <si>
    <t>ESTIMATE</t>
  </si>
  <si>
    <t>FY 03 Act</t>
  </si>
  <si>
    <t>FY 04 Est</t>
  </si>
  <si>
    <t>TAX RECEIPTS</t>
  </si>
  <si>
    <t>Personal Inc. Tax</t>
  </si>
  <si>
    <t>Sales Tax</t>
  </si>
  <si>
    <t>Use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</si>
  <si>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</si>
  <si>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</si>
  <si>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</si>
  <si>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</si>
  <si>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</si>
  <si>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</si>
  <si>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</si>
  <si>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</si>
  <si>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</si>
  <si>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</si>
  <si>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</si>
  <si>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Profits</t>
  </si>
  <si>
    <t>Interest</t>
  </si>
  <si>
    <t>Fees</t>
  </si>
  <si>
    <t>Judicial Revenue</t>
  </si>
  <si>
    <t>Miscellaneous Receipts</t>
  </si>
  <si>
    <t>Racing &amp; Gaming</t>
  </si>
  <si>
    <t>Total Other Receipts</t>
  </si>
  <si>
    <t>Total Tax &amp; Other Receipts</t>
  </si>
  <si>
    <t>Transfers</t>
  </si>
  <si>
    <t>Lottery</t>
  </si>
  <si>
    <t>Other Transfers</t>
  </si>
  <si>
    <t>Total Transfers</t>
  </si>
  <si>
    <t>Total Receipts and Transfers</t>
  </si>
  <si>
    <t>Accruals (net)</t>
  </si>
  <si>
    <t>Refunds</t>
  </si>
  <si>
    <t>Net Receipts</t>
  </si>
  <si>
    <t>Estimated Gambling Revenues Transfered</t>
  </si>
  <si>
    <t>03/04 REC</t>
  </si>
  <si>
    <t>10/11/04</t>
  </si>
  <si>
    <t>To Other Funds</t>
  </si>
  <si>
    <t>10/04 REC</t>
  </si>
  <si>
    <t>FY 06</t>
  </si>
  <si>
    <t>FY 04 Act</t>
  </si>
  <si>
    <t>FY 06 Est vs.</t>
  </si>
  <si>
    <t>FY 05 Est</t>
  </si>
  <si>
    <t>FY 04 Act vs.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</si>
</sst>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_);[Red]\(#,##0.0\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tabSelected="1" zoomScale="75" zoomScaleNormal="75" workbookViewId="0" topLeftCell="A1">
      <selection activeCell="A1" sqref="A1:Q1"/>
    </sheetView>
  </sheetViews>
  <sheetFormatPr defaultColWidth="9.140625" defaultRowHeight="12.75"/>
  <cols>
    <col min="1" max="1" width="2.7109375" style="1" customWidth="1"/>
    <col min="2" max="2" width="36.7109375" style="1" customWidth="1"/>
    <col min="3" max="5" width="10.28125" style="1" customWidth="1"/>
    <col min="6" max="6" width="10.8515625" style="1" customWidth="1"/>
    <col min="7" max="7" width="1.1484375" style="1" customWidth="1"/>
    <col min="8" max="8" width="12.7109375" style="1" customWidth="1"/>
    <col min="9" max="9" width="10.7109375" style="1" customWidth="1"/>
    <col min="10" max="10" width="12.8515625" style="1" hidden="1" customWidth="1"/>
    <col min="11" max="11" width="10.7109375" style="1" hidden="1" customWidth="1"/>
    <col min="12" max="12" width="2.57421875" style="18" customWidth="1"/>
    <col min="13" max="14" width="12.7109375" style="1" customWidth="1"/>
    <col min="15" max="15" width="2.28125" style="1" customWidth="1"/>
    <col min="16" max="16" width="12.7109375" style="1" customWidth="1"/>
    <col min="17" max="17" width="10.8515625" style="1" customWidth="1"/>
    <col min="18" max="16384" width="9.140625" style="1" customWidth="1"/>
  </cols>
  <sheetData>
    <row r="1" spans="1:17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 customHeight="1">
      <c r="A3" s="61" t="s">
        <v>45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ht="15.75" thickBot="1"/>
    <row r="5" spans="6:17" ht="15">
      <c r="F5" s="2" t="s">
        <v>2</v>
      </c>
      <c r="G5" s="2"/>
      <c r="H5" s="3" t="s">
        <v>44</v>
      </c>
      <c r="I5" s="6" t="s">
        <v>2</v>
      </c>
      <c r="J5" s="5" t="str">
        <f>H5</f>
        <v>03/04 REC</v>
      </c>
      <c r="K5" s="4" t="s">
        <v>2</v>
      </c>
      <c r="L5" s="2"/>
      <c r="M5" s="3" t="s">
        <v>47</v>
      </c>
      <c r="N5" s="4" t="s">
        <v>2</v>
      </c>
      <c r="O5" s="4"/>
      <c r="P5" s="5" t="str">
        <f>M5</f>
        <v>10/04 REC</v>
      </c>
      <c r="Q5" s="6" t="s">
        <v>2</v>
      </c>
    </row>
    <row r="6" spans="3:17" ht="15">
      <c r="C6" s="7" t="s">
        <v>3</v>
      </c>
      <c r="D6" s="7" t="s">
        <v>4</v>
      </c>
      <c r="E6" s="7" t="s">
        <v>5</v>
      </c>
      <c r="F6" s="8" t="s">
        <v>52</v>
      </c>
      <c r="G6" s="8"/>
      <c r="H6" s="9" t="s">
        <v>6</v>
      </c>
      <c r="I6" s="11" t="s">
        <v>7</v>
      </c>
      <c r="J6" s="10" t="s">
        <v>6</v>
      </c>
      <c r="K6" s="8" t="s">
        <v>7</v>
      </c>
      <c r="L6" s="8"/>
      <c r="M6" s="9" t="s">
        <v>6</v>
      </c>
      <c r="N6" s="8" t="s">
        <v>7</v>
      </c>
      <c r="O6" s="8"/>
      <c r="P6" s="10" t="s">
        <v>48</v>
      </c>
      <c r="Q6" s="11" t="s">
        <v>50</v>
      </c>
    </row>
    <row r="7" spans="3:17" ht="15">
      <c r="C7" s="12" t="s">
        <v>8</v>
      </c>
      <c r="D7" s="12" t="s">
        <v>8</v>
      </c>
      <c r="E7" s="12" t="s">
        <v>8</v>
      </c>
      <c r="F7" s="13" t="s">
        <v>10</v>
      </c>
      <c r="G7" s="13"/>
      <c r="H7" s="14" t="s">
        <v>9</v>
      </c>
      <c r="I7" s="16" t="s">
        <v>49</v>
      </c>
      <c r="J7" s="15" t="s">
        <v>9</v>
      </c>
      <c r="K7" s="13" t="s">
        <v>11</v>
      </c>
      <c r="L7" s="13"/>
      <c r="M7" s="14" t="s">
        <v>9</v>
      </c>
      <c r="N7" s="13" t="s">
        <v>49</v>
      </c>
      <c r="O7" s="13"/>
      <c r="P7" s="15" t="s">
        <v>9</v>
      </c>
      <c r="Q7" s="16" t="s">
        <v>51</v>
      </c>
    </row>
    <row r="8" spans="1:17" ht="17.25">
      <c r="A8" s="17" t="s">
        <v>12</v>
      </c>
      <c r="C8" s="18"/>
      <c r="D8" s="18"/>
      <c r="E8" s="18"/>
      <c r="F8" s="18"/>
      <c r="G8" s="18"/>
      <c r="H8" s="19"/>
      <c r="I8" s="20"/>
      <c r="J8" s="18"/>
      <c r="K8" s="18"/>
      <c r="M8" s="19"/>
      <c r="N8" s="18"/>
      <c r="O8" s="18"/>
      <c r="P8" s="18"/>
      <c r="Q8" s="20"/>
    </row>
    <row r="9" spans="2:17" ht="15">
      <c r="B9" s="21" t="s">
        <v>13</v>
      </c>
      <c r="C9" s="22">
        <v>2372.1</v>
      </c>
      <c r="D9" s="22">
        <v>2417.6</v>
      </c>
      <c r="E9" s="22">
        <v>2592.3</v>
      </c>
      <c r="F9" s="23">
        <f>(E9-D9)/D9</f>
        <v>0.0722617471872933</v>
      </c>
      <c r="G9" s="23"/>
      <c r="H9" s="24">
        <v>2623.7</v>
      </c>
      <c r="I9" s="26">
        <f>(H9-E9)/E9</f>
        <v>0.012112795586930384</v>
      </c>
      <c r="J9" s="25">
        <v>2620</v>
      </c>
      <c r="K9" s="23">
        <f>(J9-H9)/H9</f>
        <v>-0.0014102222052825469</v>
      </c>
      <c r="L9" s="23"/>
      <c r="M9" s="24">
        <v>2694.5</v>
      </c>
      <c r="N9" s="23">
        <f>(M9-E9)/E9</f>
        <v>0.039424449330710105</v>
      </c>
      <c r="O9" s="23"/>
      <c r="P9" s="25">
        <v>2723.6</v>
      </c>
      <c r="Q9" s="26">
        <f>(P9-M9)/M9</f>
        <v>0.010799777324178849</v>
      </c>
    </row>
    <row r="10" spans="1:17" ht="15">
      <c r="A10" s="18"/>
      <c r="B10" s="27" t="s">
        <v>14</v>
      </c>
      <c r="C10" s="28">
        <v>1453</v>
      </c>
      <c r="D10" s="28">
        <v>1450.4</v>
      </c>
      <c r="E10" s="28">
        <v>1465.6</v>
      </c>
      <c r="F10" s="29">
        <f>(E10-D10)/D10</f>
        <v>0.01047986762272464</v>
      </c>
      <c r="G10" s="29"/>
      <c r="H10" s="30">
        <v>1503.3</v>
      </c>
      <c r="I10" s="32">
        <f>(H10-E10)/E10</f>
        <v>0.025723253275109204</v>
      </c>
      <c r="J10" s="31">
        <v>1508.9</v>
      </c>
      <c r="K10" s="29">
        <f aca="true" t="shared" si="0" ref="K10:K19">(J10-H10)/H10</f>
        <v>0.0037251380296681545</v>
      </c>
      <c r="L10" s="23"/>
      <c r="M10" s="30">
        <v>1482.9</v>
      </c>
      <c r="N10" s="29">
        <f>(M10-E10)/E10</f>
        <v>0.011804039301310168</v>
      </c>
      <c r="O10" s="29"/>
      <c r="P10" s="31">
        <v>1498.5</v>
      </c>
      <c r="Q10" s="32">
        <f aca="true" t="shared" si="1" ref="Q10:Q21">(P10-M10)/M10</f>
        <v>0.010519927169734917</v>
      </c>
    </row>
    <row r="11" spans="2:17" ht="15">
      <c r="B11" s="21" t="s">
        <v>15</v>
      </c>
      <c r="C11" s="22">
        <v>238.5</v>
      </c>
      <c r="D11" s="22">
        <v>254.2</v>
      </c>
      <c r="E11" s="22">
        <v>266.7</v>
      </c>
      <c r="F11" s="23">
        <f aca="true" t="shared" si="2" ref="F11:F21">(E11-D11)/D11</f>
        <v>0.049173878835562554</v>
      </c>
      <c r="G11" s="23"/>
      <c r="H11" s="24">
        <v>272.8</v>
      </c>
      <c r="I11" s="26">
        <f>(H11-E11)/E11</f>
        <v>0.02287214098237729</v>
      </c>
      <c r="J11" s="25">
        <v>258.5</v>
      </c>
      <c r="K11" s="23">
        <f t="shared" si="0"/>
        <v>-0.052419354838709714</v>
      </c>
      <c r="L11" s="23"/>
      <c r="M11" s="24">
        <v>280</v>
      </c>
      <c r="N11" s="23">
        <f>(M11-E11)/E11</f>
        <v>0.04986876640419952</v>
      </c>
      <c r="O11" s="23"/>
      <c r="P11" s="25">
        <v>294</v>
      </c>
      <c r="Q11" s="26">
        <f t="shared" si="1"/>
        <v>0.05</v>
      </c>
    </row>
    <row r="12" spans="2:17" ht="15">
      <c r="B12" s="21" t="s">
        <v>16</v>
      </c>
      <c r="C12" s="22">
        <v>221.2</v>
      </c>
      <c r="D12" s="22">
        <v>237</v>
      </c>
      <c r="E12" s="22">
        <v>234.8</v>
      </c>
      <c r="F12" s="23">
        <f t="shared" si="2"/>
        <v>-0.00928270042194088</v>
      </c>
      <c r="G12" s="23"/>
      <c r="H12" s="24">
        <v>199.7</v>
      </c>
      <c r="I12" s="26">
        <f>(H12-E12)/E12</f>
        <v>-0.14948892674616704</v>
      </c>
      <c r="J12" s="25">
        <v>185.1</v>
      </c>
      <c r="K12" s="23">
        <f t="shared" si="0"/>
        <v>-0.0731096644967451</v>
      </c>
      <c r="L12" s="23"/>
      <c r="M12" s="24">
        <v>240.4</v>
      </c>
      <c r="N12" s="23">
        <f>(M12-E12)/E12</f>
        <v>0.023850085178875612</v>
      </c>
      <c r="O12" s="23"/>
      <c r="P12" s="25">
        <v>273.3</v>
      </c>
      <c r="Q12" s="26">
        <f t="shared" si="1"/>
        <v>0.13685524126455909</v>
      </c>
    </row>
    <row r="13" spans="1:17" ht="15">
      <c r="A13" s="18"/>
      <c r="B13" s="27" t="s">
        <v>17</v>
      </c>
      <c r="C13" s="28">
        <v>100.3</v>
      </c>
      <c r="D13" s="28">
        <v>88.1</v>
      </c>
      <c r="E13" s="28">
        <v>80.1</v>
      </c>
      <c r="F13" s="29">
        <f t="shared" si="2"/>
        <v>-0.09080590238365495</v>
      </c>
      <c r="G13" s="29"/>
      <c r="H13" s="30">
        <v>72</v>
      </c>
      <c r="I13" s="32">
        <f>(H13-E13)/E13</f>
        <v>-0.10112359550561792</v>
      </c>
      <c r="J13" s="31">
        <v>72</v>
      </c>
      <c r="K13" s="29">
        <f t="shared" si="0"/>
        <v>0</v>
      </c>
      <c r="L13" s="23"/>
      <c r="M13" s="30">
        <v>72.7</v>
      </c>
      <c r="N13" s="29">
        <f>(M13-E13)/E13</f>
        <v>-0.09238451935081139</v>
      </c>
      <c r="O13" s="29"/>
      <c r="P13" s="31">
        <v>68.9</v>
      </c>
      <c r="Q13" s="32">
        <f t="shared" si="1"/>
        <v>-0.052269601100412615</v>
      </c>
    </row>
    <row r="14" spans="2:17" ht="15">
      <c r="B14" s="21" t="s">
        <v>18</v>
      </c>
      <c r="C14" s="22">
        <v>135.4</v>
      </c>
      <c r="D14" s="22">
        <v>142.2</v>
      </c>
      <c r="E14" s="22">
        <v>138.2</v>
      </c>
      <c r="F14" s="23">
        <f t="shared" si="2"/>
        <v>-0.028129395218002815</v>
      </c>
      <c r="G14" s="23"/>
      <c r="H14" s="24">
        <v>114.8</v>
      </c>
      <c r="I14" s="26">
        <f>(H14-E14)/E14</f>
        <v>-0.1693198263386396</v>
      </c>
      <c r="J14" s="25">
        <v>106.5</v>
      </c>
      <c r="K14" s="23">
        <f t="shared" si="0"/>
        <v>-0.07229965156794423</v>
      </c>
      <c r="L14" s="23"/>
      <c r="M14" s="24">
        <v>135</v>
      </c>
      <c r="N14" s="23">
        <f>(M14-E14)/E14</f>
        <v>-0.023154848046309615</v>
      </c>
      <c r="O14" s="23"/>
      <c r="P14" s="25">
        <v>125</v>
      </c>
      <c r="Q14" s="26">
        <f t="shared" si="1"/>
        <v>-0.07407407407407407</v>
      </c>
    </row>
    <row r="15" spans="2:17" ht="15">
      <c r="B15" s="21" t="s">
        <v>19</v>
      </c>
      <c r="C15" s="22">
        <v>88</v>
      </c>
      <c r="D15" s="22">
        <v>88.1</v>
      </c>
      <c r="E15" s="22">
        <v>87.1</v>
      </c>
      <c r="F15" s="23">
        <f t="shared" si="2"/>
        <v>-0.011350737797956869</v>
      </c>
      <c r="G15" s="23"/>
      <c r="H15" s="24">
        <v>84.1</v>
      </c>
      <c r="I15" s="26">
        <f>(H15-E15)/E15</f>
        <v>-0.034443168771526984</v>
      </c>
      <c r="J15" s="25">
        <v>84.1</v>
      </c>
      <c r="K15" s="23">
        <f t="shared" si="0"/>
        <v>0</v>
      </c>
      <c r="L15" s="23"/>
      <c r="M15" s="24">
        <v>86.2</v>
      </c>
      <c r="N15" s="23">
        <f>(M15-E15)/E15</f>
        <v>-0.010332950631457997</v>
      </c>
      <c r="O15" s="23"/>
      <c r="P15" s="25">
        <v>85.3</v>
      </c>
      <c r="Q15" s="26">
        <f t="shared" si="1"/>
        <v>-0.010440835266821411</v>
      </c>
    </row>
    <row r="16" spans="2:17" ht="15">
      <c r="B16" s="27" t="s">
        <v>20</v>
      </c>
      <c r="C16" s="28">
        <v>7.1</v>
      </c>
      <c r="D16" s="28">
        <v>7.4</v>
      </c>
      <c r="E16" s="28">
        <v>8.1</v>
      </c>
      <c r="F16" s="29">
        <f t="shared" si="2"/>
        <v>0.09459459459459449</v>
      </c>
      <c r="G16" s="29"/>
      <c r="H16" s="30">
        <v>8.1</v>
      </c>
      <c r="I16" s="32">
        <f>(H16-E16)/E16</f>
        <v>0</v>
      </c>
      <c r="J16" s="31">
        <v>7.7</v>
      </c>
      <c r="K16" s="29">
        <f t="shared" si="0"/>
        <v>-0.04938271604938265</v>
      </c>
      <c r="L16" s="23"/>
      <c r="M16" s="30">
        <v>8.1</v>
      </c>
      <c r="N16" s="29">
        <f>(M16-E16)/E16</f>
        <v>0</v>
      </c>
      <c r="O16" s="29"/>
      <c r="P16" s="31">
        <v>8.3</v>
      </c>
      <c r="Q16" s="32">
        <f t="shared" si="1"/>
        <v>0.024691358024691492</v>
      </c>
    </row>
    <row r="17" spans="2:17" ht="15">
      <c r="B17" s="21" t="s">
        <v>21</v>
      </c>
      <c r="C17" s="22">
        <v>13.8</v>
      </c>
      <c r="D17" s="22">
        <v>14</v>
      </c>
      <c r="E17" s="22">
        <v>14</v>
      </c>
      <c r="F17" s="23">
        <f t="shared" si="2"/>
        <v>0</v>
      </c>
      <c r="G17" s="23"/>
      <c r="H17" s="24">
        <v>14</v>
      </c>
      <c r="I17" s="26">
        <f>(H17-E17)/E17</f>
        <v>0</v>
      </c>
      <c r="J17" s="25">
        <v>14</v>
      </c>
      <c r="K17" s="23">
        <f t="shared" si="0"/>
        <v>0</v>
      </c>
      <c r="L17" s="23"/>
      <c r="M17" s="24">
        <v>14.1</v>
      </c>
      <c r="N17" s="23">
        <f>(M17-E17)/E17</f>
        <v>0.0071428571428571175</v>
      </c>
      <c r="O17" s="23"/>
      <c r="P17" s="25">
        <v>14.1</v>
      </c>
      <c r="Q17" s="26">
        <f t="shared" si="1"/>
        <v>0</v>
      </c>
    </row>
    <row r="18" spans="2:17" ht="15">
      <c r="B18" s="21" t="s">
        <v>22</v>
      </c>
      <c r="C18" s="22">
        <v>30.9</v>
      </c>
      <c r="D18" s="22">
        <v>35.3</v>
      </c>
      <c r="E18" s="22">
        <v>38</v>
      </c>
      <c r="F18" s="23">
        <f t="shared" si="2"/>
        <v>0.07648725212464598</v>
      </c>
      <c r="G18" s="23"/>
      <c r="H18" s="24">
        <v>42.2</v>
      </c>
      <c r="I18" s="26">
        <f>(H18-E18)/E18</f>
        <v>0.11052631578947376</v>
      </c>
      <c r="J18" s="25">
        <v>40.8</v>
      </c>
      <c r="K18" s="23">
        <f t="shared" si="0"/>
        <v>-0.0331753554502371</v>
      </c>
      <c r="L18" s="23"/>
      <c r="M18" s="24">
        <v>39.9</v>
      </c>
      <c r="N18" s="23">
        <f>(M18-E18)/E18</f>
        <v>0.04999999999999996</v>
      </c>
      <c r="O18" s="23"/>
      <c r="P18" s="25">
        <v>41.5</v>
      </c>
      <c r="Q18" s="26">
        <f t="shared" si="1"/>
        <v>0.040100250626566455</v>
      </c>
    </row>
    <row r="19" spans="2:17" ht="15">
      <c r="B19" s="21" t="s">
        <v>23</v>
      </c>
      <c r="C19" s="22">
        <v>1.5</v>
      </c>
      <c r="D19" s="22">
        <v>1.1</v>
      </c>
      <c r="E19" s="22">
        <v>1</v>
      </c>
      <c r="F19" s="23">
        <f t="shared" si="2"/>
        <v>-0.09090909090909098</v>
      </c>
      <c r="G19" s="23"/>
      <c r="H19" s="24">
        <v>1.5</v>
      </c>
      <c r="I19" s="26">
        <f>(H19-E19)/E19</f>
        <v>0.5</v>
      </c>
      <c r="J19" s="25">
        <v>1.5</v>
      </c>
      <c r="K19" s="23">
        <f t="shared" si="0"/>
        <v>0</v>
      </c>
      <c r="L19" s="23"/>
      <c r="M19" s="24">
        <v>1</v>
      </c>
      <c r="N19" s="23">
        <f>(M19-E19)/E19</f>
        <v>0</v>
      </c>
      <c r="O19" s="23"/>
      <c r="P19" s="25">
        <v>1</v>
      </c>
      <c r="Q19" s="26">
        <f t="shared" si="1"/>
        <v>0</v>
      </c>
    </row>
    <row r="20" spans="3:17" ht="9.75" customHeight="1">
      <c r="C20" s="22"/>
      <c r="D20" s="22"/>
      <c r="E20" s="22"/>
      <c r="F20" s="18"/>
      <c r="G20" s="18"/>
      <c r="H20" s="33"/>
      <c r="I20" s="20"/>
      <c r="J20" s="34"/>
      <c r="K20" s="18"/>
      <c r="M20" s="33"/>
      <c r="N20" s="18"/>
      <c r="O20" s="18"/>
      <c r="P20" s="34"/>
      <c r="Q20" s="20"/>
    </row>
    <row r="21" spans="1:17" ht="15.75">
      <c r="A21" s="35" t="s">
        <v>24</v>
      </c>
      <c r="B21" s="21"/>
      <c r="C21" s="34">
        <f>SUM(C9:C20)</f>
        <v>4661.8</v>
      </c>
      <c r="D21" s="34">
        <f>SUM(D9:D20)</f>
        <v>4735.400000000001</v>
      </c>
      <c r="E21" s="34">
        <f>SUM(E9:E20)</f>
        <v>4925.9000000000015</v>
      </c>
      <c r="F21" s="23">
        <f t="shared" si="2"/>
        <v>0.040228914136081616</v>
      </c>
      <c r="G21" s="23"/>
      <c r="H21" s="36">
        <f>SUM(H9:H20)</f>
        <v>4936.200000000001</v>
      </c>
      <c r="I21" s="39">
        <f>(H21-E21)/E21</f>
        <v>0.0020909884488112362</v>
      </c>
      <c r="J21" s="38">
        <f>SUM(J9:J20)</f>
        <v>4899.1</v>
      </c>
      <c r="K21" s="37">
        <f>(J21-E21)/E21</f>
        <v>-0.005440630138655085</v>
      </c>
      <c r="L21" s="23"/>
      <c r="M21" s="36">
        <f>SUM(M9:M20)</f>
        <v>5054.799999999999</v>
      </c>
      <c r="N21" s="37">
        <f>(M21-E21)/E21</f>
        <v>0.026167806898231345</v>
      </c>
      <c r="O21" s="37"/>
      <c r="P21" s="38">
        <f>SUM(P9:P20)</f>
        <v>5133.500000000001</v>
      </c>
      <c r="Q21" s="39">
        <f t="shared" si="1"/>
        <v>0.01556935981641245</v>
      </c>
    </row>
    <row r="22" spans="2:17" ht="9.75" customHeight="1">
      <c r="B22" s="21"/>
      <c r="C22" s="22"/>
      <c r="D22" s="22"/>
      <c r="E22" s="22"/>
      <c r="F22" s="23"/>
      <c r="G22" s="23"/>
      <c r="H22" s="33"/>
      <c r="I22" s="26"/>
      <c r="J22" s="34"/>
      <c r="K22" s="23"/>
      <c r="L22" s="23"/>
      <c r="M22" s="33"/>
      <c r="N22" s="23"/>
      <c r="O22" s="23"/>
      <c r="P22" s="34"/>
      <c r="Q22" s="26"/>
    </row>
    <row r="23" spans="1:17" ht="17.25">
      <c r="A23" s="17" t="s">
        <v>25</v>
      </c>
      <c r="C23" s="22"/>
      <c r="D23" s="22"/>
      <c r="E23" s="22"/>
      <c r="F23" s="18"/>
      <c r="G23" s="18"/>
      <c r="H23" s="33"/>
      <c r="I23" s="20"/>
      <c r="J23" s="34"/>
      <c r="K23" s="18"/>
      <c r="M23" s="33"/>
      <c r="N23" s="18"/>
      <c r="O23" s="18"/>
      <c r="P23" s="34"/>
      <c r="Q23" s="20"/>
    </row>
    <row r="24" spans="2:17" ht="15">
      <c r="B24" s="21" t="s">
        <v>26</v>
      </c>
      <c r="C24" s="22">
        <v>48.6</v>
      </c>
      <c r="D24" s="22">
        <v>16.2</v>
      </c>
      <c r="E24" s="22">
        <v>13.7</v>
      </c>
      <c r="F24" s="23">
        <f aca="true" t="shared" si="3" ref="F24:F30">(E24-D24)/D24</f>
        <v>-0.154320987654321</v>
      </c>
      <c r="G24" s="23"/>
      <c r="H24" s="24">
        <v>14.7</v>
      </c>
      <c r="I24" s="26">
        <f>(H24-E24)/E24</f>
        <v>0.07299270072992702</v>
      </c>
      <c r="J24" s="25">
        <v>14.6</v>
      </c>
      <c r="K24" s="23">
        <f aca="true" t="shared" si="4" ref="K24:K30">(J24-H24)/H24</f>
        <v>-0.0068027210884353505</v>
      </c>
      <c r="L24" s="23"/>
      <c r="M24" s="24">
        <v>13.2</v>
      </c>
      <c r="N24" s="23">
        <f>(M24-E24)/E24</f>
        <v>-0.03649635036496351</v>
      </c>
      <c r="O24" s="23"/>
      <c r="P24" s="25">
        <v>13.2</v>
      </c>
      <c r="Q24" s="26">
        <f aca="true" t="shared" si="5" ref="Q24:Q30">(P24-M24)/M24</f>
        <v>0</v>
      </c>
    </row>
    <row r="25" spans="2:17" ht="15">
      <c r="B25" s="27" t="s">
        <v>27</v>
      </c>
      <c r="C25" s="28">
        <v>47.5</v>
      </c>
      <c r="D25" s="28">
        <v>49</v>
      </c>
      <c r="E25" s="28">
        <v>58</v>
      </c>
      <c r="F25" s="29">
        <f t="shared" si="3"/>
        <v>0.1836734693877551</v>
      </c>
      <c r="G25" s="29"/>
      <c r="H25" s="57">
        <v>54</v>
      </c>
      <c r="I25" s="32">
        <f>(H25-E25)/E25</f>
        <v>-0.06896551724137931</v>
      </c>
      <c r="J25" s="28">
        <v>51</v>
      </c>
      <c r="K25" s="29">
        <f t="shared" si="4"/>
        <v>-0.05555555555555555</v>
      </c>
      <c r="L25" s="23"/>
      <c r="M25" s="57">
        <v>60.1</v>
      </c>
      <c r="N25" s="29">
        <f>(M25-E25)/E25</f>
        <v>0.03620689655172416</v>
      </c>
      <c r="O25" s="58"/>
      <c r="P25" s="28">
        <v>60.1</v>
      </c>
      <c r="Q25" s="32">
        <f t="shared" si="5"/>
        <v>0</v>
      </c>
    </row>
    <row r="26" spans="2:17" ht="15">
      <c r="B26" s="21" t="s">
        <v>28</v>
      </c>
      <c r="C26" s="22">
        <v>25.3</v>
      </c>
      <c r="D26" s="22">
        <v>18.1</v>
      </c>
      <c r="E26" s="22">
        <v>7.6</v>
      </c>
      <c r="F26" s="23">
        <f t="shared" si="3"/>
        <v>-0.5801104972375691</v>
      </c>
      <c r="G26" s="23"/>
      <c r="H26" s="24">
        <v>4.4</v>
      </c>
      <c r="I26" s="26">
        <f>(H26-E26)/E26</f>
        <v>-0.4210526315789473</v>
      </c>
      <c r="J26" s="25">
        <v>6.4</v>
      </c>
      <c r="K26" s="23">
        <f t="shared" si="4"/>
        <v>0.45454545454545453</v>
      </c>
      <c r="L26" s="23"/>
      <c r="M26" s="24">
        <v>6</v>
      </c>
      <c r="N26" s="23">
        <f>(M26-E26)/E26</f>
        <v>-0.21052631578947364</v>
      </c>
      <c r="O26" s="23"/>
      <c r="P26" s="25">
        <v>6</v>
      </c>
      <c r="Q26" s="26">
        <f t="shared" si="5"/>
        <v>0</v>
      </c>
    </row>
    <row r="27" spans="2:17" ht="15">
      <c r="B27" s="21" t="s">
        <v>29</v>
      </c>
      <c r="C27" s="22">
        <v>70.2</v>
      </c>
      <c r="D27" s="22">
        <v>72.2</v>
      </c>
      <c r="E27" s="22">
        <v>79.8</v>
      </c>
      <c r="F27" s="23">
        <f t="shared" si="3"/>
        <v>0.10526315789473675</v>
      </c>
      <c r="G27" s="23"/>
      <c r="H27" s="24">
        <v>65</v>
      </c>
      <c r="I27" s="26">
        <f>(H27-E27)/E27</f>
        <v>-0.18546365914786964</v>
      </c>
      <c r="J27" s="25">
        <v>64.7</v>
      </c>
      <c r="K27" s="23">
        <f t="shared" si="4"/>
        <v>-0.004615384615384572</v>
      </c>
      <c r="L27" s="23"/>
      <c r="M27" s="24">
        <v>68.2</v>
      </c>
      <c r="N27" s="23">
        <f>(M27-E27)/E27</f>
        <v>-0.1453634085213032</v>
      </c>
      <c r="O27" s="23"/>
      <c r="P27" s="25">
        <v>69.4</v>
      </c>
      <c r="Q27" s="26">
        <f t="shared" si="5"/>
        <v>0.017595307917888603</v>
      </c>
    </row>
    <row r="28" spans="2:17" ht="15">
      <c r="B28" s="27" t="s">
        <v>30</v>
      </c>
      <c r="C28" s="28">
        <v>51.9</v>
      </c>
      <c r="D28" s="28">
        <v>54.7</v>
      </c>
      <c r="E28" s="28">
        <v>57.6</v>
      </c>
      <c r="F28" s="29">
        <f t="shared" si="3"/>
        <v>0.053016453382084064</v>
      </c>
      <c r="G28" s="29"/>
      <c r="H28" s="30">
        <v>57.3</v>
      </c>
      <c r="I28" s="32">
        <f>(H28-E28)/E28</f>
        <v>-0.005208333333333408</v>
      </c>
      <c r="J28" s="31">
        <v>57.3</v>
      </c>
      <c r="K28" s="29">
        <f t="shared" si="4"/>
        <v>0</v>
      </c>
      <c r="L28" s="23"/>
      <c r="M28" s="30">
        <v>57.3</v>
      </c>
      <c r="N28" s="29">
        <f>(M28-E28)/E28</f>
        <v>-0.005208333333333408</v>
      </c>
      <c r="O28" s="29"/>
      <c r="P28" s="31">
        <v>57.3</v>
      </c>
      <c r="Q28" s="32">
        <f t="shared" si="5"/>
        <v>0</v>
      </c>
    </row>
    <row r="29" spans="2:17" ht="15">
      <c r="B29" s="21" t="s">
        <v>31</v>
      </c>
      <c r="C29" s="22">
        <v>42.2</v>
      </c>
      <c r="D29" s="22">
        <v>41.3</v>
      </c>
      <c r="E29" s="22">
        <v>55.3</v>
      </c>
      <c r="F29" s="23">
        <f t="shared" si="3"/>
        <v>0.33898305084745767</v>
      </c>
      <c r="G29" s="23"/>
      <c r="H29" s="24">
        <v>37.8</v>
      </c>
      <c r="I29" s="26">
        <f>(H29-E29)/E29</f>
        <v>-0.31645569620253167</v>
      </c>
      <c r="J29" s="25">
        <v>36.8</v>
      </c>
      <c r="K29" s="23">
        <f t="shared" si="4"/>
        <v>-0.026455026455026457</v>
      </c>
      <c r="L29" s="23"/>
      <c r="M29" s="24">
        <v>55.1</v>
      </c>
      <c r="N29" s="23">
        <f>(M29-E29)/E29</f>
        <v>-0.003616636528028856</v>
      </c>
      <c r="O29" s="23"/>
      <c r="P29" s="25">
        <v>28.9</v>
      </c>
      <c r="Q29" s="26">
        <f t="shared" si="5"/>
        <v>-0.4754990925589837</v>
      </c>
    </row>
    <row r="30" spans="2:17" ht="15">
      <c r="B30" s="21" t="s">
        <v>32</v>
      </c>
      <c r="C30" s="22">
        <v>60</v>
      </c>
      <c r="D30" s="22">
        <v>60</v>
      </c>
      <c r="E30" s="22">
        <v>60</v>
      </c>
      <c r="F30" s="23">
        <f t="shared" si="3"/>
        <v>0</v>
      </c>
      <c r="G30" s="23"/>
      <c r="H30" s="24">
        <v>60</v>
      </c>
      <c r="I30" s="26">
        <f>(H30-E30)/E30</f>
        <v>0</v>
      </c>
      <c r="J30" s="25">
        <v>60</v>
      </c>
      <c r="K30" s="23">
        <f t="shared" si="4"/>
        <v>0</v>
      </c>
      <c r="L30" s="23"/>
      <c r="M30" s="24">
        <v>60</v>
      </c>
      <c r="N30" s="23">
        <f>(M30-E30)/E30</f>
        <v>0</v>
      </c>
      <c r="O30" s="23"/>
      <c r="P30" s="25">
        <v>60</v>
      </c>
      <c r="Q30" s="26">
        <f t="shared" si="5"/>
        <v>0</v>
      </c>
    </row>
    <row r="31" spans="3:17" ht="9.75" customHeight="1">
      <c r="C31" s="22"/>
      <c r="D31" s="22"/>
      <c r="E31" s="22"/>
      <c r="F31" s="18"/>
      <c r="G31" s="18"/>
      <c r="H31" s="33"/>
      <c r="I31" s="20"/>
      <c r="J31" s="34"/>
      <c r="K31" s="18"/>
      <c r="M31" s="33"/>
      <c r="N31" s="18"/>
      <c r="O31" s="18"/>
      <c r="P31" s="34"/>
      <c r="Q31" s="20"/>
    </row>
    <row r="32" spans="1:17" ht="15.75">
      <c r="A32" s="35" t="s">
        <v>33</v>
      </c>
      <c r="B32" s="21"/>
      <c r="C32" s="34">
        <f>SUM(C24:C31)</f>
        <v>345.7</v>
      </c>
      <c r="D32" s="34">
        <f>SUM(D24:D31)</f>
        <v>311.5</v>
      </c>
      <c r="E32" s="34">
        <f>SUM(E24:E31)</f>
        <v>332</v>
      </c>
      <c r="F32" s="23">
        <f>(E32-D32)/D32</f>
        <v>0.06581059390048154</v>
      </c>
      <c r="G32" s="23"/>
      <c r="H32" s="36">
        <f>SUM(H24:H31)</f>
        <v>293.20000000000005</v>
      </c>
      <c r="I32" s="39">
        <f>(H32-E32)/E32</f>
        <v>-0.11686746987951793</v>
      </c>
      <c r="J32" s="38">
        <f>SUM(J24:J31)</f>
        <v>290.8</v>
      </c>
      <c r="K32" s="37">
        <f>(J32-E32)/E32</f>
        <v>-0.12409638554216865</v>
      </c>
      <c r="L32" s="23"/>
      <c r="M32" s="36">
        <f>SUM(M24:M31)</f>
        <v>319.90000000000003</v>
      </c>
      <c r="N32" s="37">
        <f>(M32-E32)/E32</f>
        <v>-0.03644578313253002</v>
      </c>
      <c r="O32" s="37"/>
      <c r="P32" s="38">
        <f>SUM(P24:P31)</f>
        <v>294.9</v>
      </c>
      <c r="Q32" s="39">
        <f>(P32-M32)/M32</f>
        <v>-0.07814942169427963</v>
      </c>
    </row>
    <row r="33" spans="3:17" ht="9.75" customHeight="1">
      <c r="C33" s="34"/>
      <c r="D33" s="34"/>
      <c r="E33" s="34"/>
      <c r="F33" s="18"/>
      <c r="G33" s="18"/>
      <c r="H33" s="33"/>
      <c r="I33" s="20"/>
      <c r="J33" s="34"/>
      <c r="K33" s="18"/>
      <c r="M33" s="33"/>
      <c r="N33" s="18"/>
      <c r="O33" s="18"/>
      <c r="P33" s="34"/>
      <c r="Q33" s="20"/>
    </row>
    <row r="34" spans="1:17" ht="17.25">
      <c r="A34" s="40" t="s">
        <v>34</v>
      </c>
      <c r="B34" s="21"/>
      <c r="C34" s="41">
        <f>C21+C32</f>
        <v>5007.5</v>
      </c>
      <c r="D34" s="41">
        <f>D21+D32</f>
        <v>5046.900000000001</v>
      </c>
      <c r="E34" s="41">
        <f>E21+E32</f>
        <v>5257.9000000000015</v>
      </c>
      <c r="F34" s="42">
        <f>(E34-D34)/D34</f>
        <v>0.04180784243793237</v>
      </c>
      <c r="G34" s="42"/>
      <c r="H34" s="43">
        <f>H21+H32</f>
        <v>5229.400000000001</v>
      </c>
      <c r="I34" s="46">
        <f>(H34-E34)/E34</f>
        <v>-0.005420414994579756</v>
      </c>
      <c r="J34" s="45">
        <f>J21+J32</f>
        <v>5189.900000000001</v>
      </c>
      <c r="K34" s="44">
        <f>(J34-E34)/E34</f>
        <v>-0.01293291998706725</v>
      </c>
      <c r="L34" s="42"/>
      <c r="M34" s="43">
        <f>M21+M32</f>
        <v>5374.699999999999</v>
      </c>
      <c r="N34" s="44">
        <f>(M34-E34)/E34</f>
        <v>0.02221419197778532</v>
      </c>
      <c r="O34" s="44"/>
      <c r="P34" s="45">
        <f>P21+P32</f>
        <v>5428.400000000001</v>
      </c>
      <c r="Q34" s="46">
        <f>(P34-M34)/M34</f>
        <v>0.00999125532587896</v>
      </c>
    </row>
    <row r="35" spans="3:17" ht="9.75" customHeight="1">
      <c r="C35" s="22"/>
      <c r="D35" s="22"/>
      <c r="E35" s="22"/>
      <c r="F35" s="18"/>
      <c r="G35" s="18"/>
      <c r="H35" s="33"/>
      <c r="I35" s="20"/>
      <c r="J35" s="34"/>
      <c r="K35" s="18"/>
      <c r="M35" s="33"/>
      <c r="N35" s="18"/>
      <c r="O35" s="18"/>
      <c r="P35" s="34"/>
      <c r="Q35" s="20"/>
    </row>
    <row r="36" spans="1:17" ht="15" customHeight="1">
      <c r="A36" s="35" t="s">
        <v>35</v>
      </c>
      <c r="C36" s="22"/>
      <c r="D36" s="22"/>
      <c r="E36" s="22"/>
      <c r="F36" s="18"/>
      <c r="G36" s="18"/>
      <c r="H36" s="33"/>
      <c r="I36" s="20"/>
      <c r="J36" s="34"/>
      <c r="K36" s="18"/>
      <c r="M36" s="33"/>
      <c r="N36" s="18"/>
      <c r="O36" s="18"/>
      <c r="P36" s="34"/>
      <c r="Q36" s="20"/>
    </row>
    <row r="37" spans="2:17" ht="15">
      <c r="B37" s="1" t="s">
        <v>36</v>
      </c>
      <c r="C37" s="22">
        <v>40</v>
      </c>
      <c r="D37" s="22">
        <v>38.9</v>
      </c>
      <c r="E37" s="22">
        <v>43.9</v>
      </c>
      <c r="F37" s="23">
        <f>(E37-D37)/D37</f>
        <v>0.12853470437017994</v>
      </c>
      <c r="G37" s="23"/>
      <c r="H37" s="33">
        <v>55.4</v>
      </c>
      <c r="I37" s="26">
        <f>(H37-E37)/E37</f>
        <v>0.2619589977220957</v>
      </c>
      <c r="J37" s="34">
        <v>55.4</v>
      </c>
      <c r="K37" s="23">
        <f>(J37-H37)/H37</f>
        <v>0</v>
      </c>
      <c r="L37" s="23"/>
      <c r="M37" s="33">
        <v>56.9</v>
      </c>
      <c r="N37" s="23">
        <f>(M37-E37)/E37</f>
        <v>0.29612756264236906</v>
      </c>
      <c r="O37" s="23"/>
      <c r="P37" s="34">
        <v>57.5</v>
      </c>
      <c r="Q37" s="26">
        <f>(P37-M37)/M37</f>
        <v>0.010544815465729374</v>
      </c>
    </row>
    <row r="38" spans="2:17" ht="15">
      <c r="B38" s="1" t="s">
        <v>37</v>
      </c>
      <c r="C38" s="22">
        <v>265.8</v>
      </c>
      <c r="D38" s="22">
        <v>90</v>
      </c>
      <c r="E38" s="22">
        <v>13.6</v>
      </c>
      <c r="F38" s="23">
        <f>(E38-D38)/D38</f>
        <v>-0.8488888888888889</v>
      </c>
      <c r="G38" s="23"/>
      <c r="H38" s="33">
        <v>11.8</v>
      </c>
      <c r="I38" s="26">
        <f>(H38-E38)/E38</f>
        <v>-0.1323529411764705</v>
      </c>
      <c r="J38" s="34">
        <v>11.8</v>
      </c>
      <c r="K38" s="23">
        <f>(J38-H38)/H38</f>
        <v>0</v>
      </c>
      <c r="L38" s="23"/>
      <c r="M38" s="33">
        <v>40</v>
      </c>
      <c r="N38" s="23">
        <f>(M38-E38)/E38</f>
        <v>1.9411764705882353</v>
      </c>
      <c r="O38" s="23"/>
      <c r="P38" s="34">
        <v>8.8</v>
      </c>
      <c r="Q38" s="26">
        <f>(P38-M38)/M38</f>
        <v>-0.78</v>
      </c>
    </row>
    <row r="39" spans="3:17" ht="9" customHeight="1">
      <c r="C39" s="22"/>
      <c r="D39" s="22"/>
      <c r="E39" s="22"/>
      <c r="F39" s="18"/>
      <c r="G39" s="18"/>
      <c r="H39" s="33"/>
      <c r="I39" s="20"/>
      <c r="J39" s="34"/>
      <c r="K39" s="18"/>
      <c r="M39" s="33"/>
      <c r="N39" s="18"/>
      <c r="O39" s="18"/>
      <c r="P39" s="34"/>
      <c r="Q39" s="20"/>
    </row>
    <row r="40" spans="1:17" ht="15.75">
      <c r="A40" s="35" t="s">
        <v>38</v>
      </c>
      <c r="C40" s="22">
        <f>SUM(C37:C39)</f>
        <v>305.8</v>
      </c>
      <c r="D40" s="22">
        <f>SUM(D37:D39)</f>
        <v>128.9</v>
      </c>
      <c r="E40" s="22">
        <f>SUM(E37:E39)</f>
        <v>57.5</v>
      </c>
      <c r="F40" s="23">
        <f>(E40-D40)/D40</f>
        <v>-0.5539177657098526</v>
      </c>
      <c r="G40" s="23"/>
      <c r="H40" s="36">
        <f>SUM(H37:H39)</f>
        <v>67.2</v>
      </c>
      <c r="I40" s="39">
        <f>(H40-E40)/E40</f>
        <v>0.16869565217391308</v>
      </c>
      <c r="J40" s="38">
        <f>SUM(J37:J39)</f>
        <v>67.2</v>
      </c>
      <c r="K40" s="37">
        <f>(J40-E40)/E40</f>
        <v>0.16869565217391308</v>
      </c>
      <c r="L40" s="23"/>
      <c r="M40" s="36">
        <f>SUM(M37:M39)</f>
        <v>96.9</v>
      </c>
      <c r="N40" s="37">
        <f>(M40-E40)/E40</f>
        <v>0.6852173913043479</v>
      </c>
      <c r="O40" s="37"/>
      <c r="P40" s="38">
        <f>SUM(P37:P39)</f>
        <v>66.3</v>
      </c>
      <c r="Q40" s="39">
        <f>(P40-M40)/M40</f>
        <v>-0.3157894736842106</v>
      </c>
    </row>
    <row r="41" spans="1:17" ht="17.25" customHeight="1">
      <c r="A41" s="35"/>
      <c r="C41" s="22"/>
      <c r="D41" s="22"/>
      <c r="E41" s="22"/>
      <c r="F41" s="18"/>
      <c r="G41" s="18"/>
      <c r="H41" s="33"/>
      <c r="I41" s="20"/>
      <c r="J41" s="34"/>
      <c r="K41" s="18"/>
      <c r="M41" s="33"/>
      <c r="N41" s="18"/>
      <c r="O41" s="18"/>
      <c r="P41" s="34"/>
      <c r="Q41" s="20"/>
    </row>
    <row r="42" spans="1:17" ht="17.25">
      <c r="A42" s="17" t="s">
        <v>39</v>
      </c>
      <c r="C42" s="22">
        <f>C34+C40</f>
        <v>5313.3</v>
      </c>
      <c r="D42" s="22">
        <f>D34+D40</f>
        <v>5175.8</v>
      </c>
      <c r="E42" s="22">
        <f>E34+E40</f>
        <v>5315.4000000000015</v>
      </c>
      <c r="F42" s="23">
        <f>(E42-D42)/D42</f>
        <v>0.0269716758761933</v>
      </c>
      <c r="G42" s="23"/>
      <c r="H42" s="36">
        <f>H34+H40</f>
        <v>5296.6</v>
      </c>
      <c r="I42" s="39">
        <f>(H42-E42)/E42</f>
        <v>-0.003536892802047087</v>
      </c>
      <c r="J42" s="38">
        <f>J34+J40</f>
        <v>5257.1</v>
      </c>
      <c r="K42" s="37">
        <f>(J42-E42)/E42</f>
        <v>-0.01096813033826261</v>
      </c>
      <c r="L42" s="23"/>
      <c r="M42" s="36">
        <f>M34+M40</f>
        <v>5471.5999999999985</v>
      </c>
      <c r="N42" s="37">
        <f>(M42-E42)/E42</f>
        <v>0.02938631147232514</v>
      </c>
      <c r="O42" s="37"/>
      <c r="P42" s="38">
        <f>P34+P40</f>
        <v>5494.700000000001</v>
      </c>
      <c r="Q42" s="39">
        <f>(P42-M42)/M42</f>
        <v>0.00422179983916993</v>
      </c>
    </row>
    <row r="43" spans="1:17" ht="17.25">
      <c r="A43" s="17"/>
      <c r="C43" s="22"/>
      <c r="D43" s="22"/>
      <c r="E43" s="22"/>
      <c r="F43" s="23"/>
      <c r="G43" s="23"/>
      <c r="H43" s="33"/>
      <c r="I43" s="26"/>
      <c r="J43" s="34"/>
      <c r="K43" s="23"/>
      <c r="L43" s="23"/>
      <c r="M43" s="33"/>
      <c r="N43" s="23"/>
      <c r="O43" s="23"/>
      <c r="P43" s="34"/>
      <c r="Q43" s="26"/>
    </row>
    <row r="44" spans="1:17" ht="15.75">
      <c r="A44" s="47" t="s">
        <v>40</v>
      </c>
      <c r="C44" s="22">
        <v>31.7</v>
      </c>
      <c r="D44" s="22">
        <f>-384.2+339.3</f>
        <v>-44.89999999999998</v>
      </c>
      <c r="E44" s="22">
        <v>83.6</v>
      </c>
      <c r="F44" s="23">
        <f>(E44-D44)/D44</f>
        <v>-2.861915367483297</v>
      </c>
      <c r="G44" s="23"/>
      <c r="H44" s="33">
        <v>1.9</v>
      </c>
      <c r="I44" s="26">
        <f>(H44-E44)/E44</f>
        <v>-0.9772727272727272</v>
      </c>
      <c r="J44" s="34">
        <f>-362.9+368.3</f>
        <v>5.400000000000034</v>
      </c>
      <c r="K44" s="23">
        <f>(J44-H44)/H44</f>
        <v>1.842105263157913</v>
      </c>
      <c r="L44" s="23"/>
      <c r="M44" s="33">
        <v>-49.6</v>
      </c>
      <c r="N44" s="23">
        <f>(M44-E44)/E44</f>
        <v>-1.5933014354066986</v>
      </c>
      <c r="O44" s="23"/>
      <c r="P44" s="34">
        <v>9.8</v>
      </c>
      <c r="Q44" s="26">
        <f>(P44-M44)/M44</f>
        <v>-1.1975806451612905</v>
      </c>
    </row>
    <row r="45" spans="1:17" ht="9" customHeight="1">
      <c r="A45" s="35"/>
      <c r="C45" s="22"/>
      <c r="D45" s="22"/>
      <c r="E45" s="22"/>
      <c r="F45" s="18"/>
      <c r="G45" s="18"/>
      <c r="H45" s="33"/>
      <c r="I45" s="20"/>
      <c r="J45" s="34"/>
      <c r="K45" s="18"/>
      <c r="M45" s="33"/>
      <c r="N45" s="18"/>
      <c r="O45" s="18"/>
      <c r="P45" s="34"/>
      <c r="Q45" s="20"/>
    </row>
    <row r="46" spans="1:17" ht="15">
      <c r="A46" s="1" t="s">
        <v>41</v>
      </c>
      <c r="B46" s="48"/>
      <c r="C46" s="22">
        <v>-663.1</v>
      </c>
      <c r="D46" s="22">
        <v>-647.3</v>
      </c>
      <c r="E46" s="22">
        <v>-715</v>
      </c>
      <c r="F46" s="23">
        <f>(E46-D46)/D46</f>
        <v>0.10458828981924927</v>
      </c>
      <c r="G46" s="23"/>
      <c r="H46" s="24">
        <v>-696</v>
      </c>
      <c r="I46" s="26">
        <f>(H46-E46)/E46</f>
        <v>-0.026573426573426574</v>
      </c>
      <c r="J46" s="25">
        <v>-712.2</v>
      </c>
      <c r="K46" s="23">
        <f>(J46-H46)/H46</f>
        <v>0.02327586206896558</v>
      </c>
      <c r="L46" s="23"/>
      <c r="M46" s="24">
        <v>-695.5</v>
      </c>
      <c r="N46" s="23">
        <f>(M46-E46)/E46</f>
        <v>-0.02727272727272727</v>
      </c>
      <c r="O46" s="23"/>
      <c r="P46" s="25">
        <v>-667.4</v>
      </c>
      <c r="Q46" s="26">
        <f>(P46-M46)/M46</f>
        <v>-0.0404025880661395</v>
      </c>
    </row>
    <row r="47" spans="3:17" ht="9.75" customHeight="1">
      <c r="C47" s="22"/>
      <c r="D47" s="22"/>
      <c r="E47" s="22"/>
      <c r="H47" s="33"/>
      <c r="I47" s="20"/>
      <c r="J47" s="34"/>
      <c r="K47" s="18"/>
      <c r="M47" s="33"/>
      <c r="N47" s="18"/>
      <c r="O47" s="18"/>
      <c r="P47" s="34"/>
      <c r="Q47" s="20"/>
    </row>
    <row r="48" spans="1:17" ht="16.5" thickBot="1">
      <c r="A48" s="35" t="s">
        <v>42</v>
      </c>
      <c r="B48" s="48"/>
      <c r="C48" s="41">
        <f>SUM(C42:C47)</f>
        <v>4681.9</v>
      </c>
      <c r="D48" s="41">
        <f>SUM(D42:D47)</f>
        <v>4483.6</v>
      </c>
      <c r="E48" s="41">
        <f>SUM(E42:E47)</f>
        <v>4684.000000000002</v>
      </c>
      <c r="F48" s="42">
        <f>(E48-D48)/D48</f>
        <v>0.044696226246766314</v>
      </c>
      <c r="G48" s="42"/>
      <c r="H48" s="49">
        <f>SUM(H42:H47)</f>
        <v>4602.5</v>
      </c>
      <c r="I48" s="52">
        <f>(H48-E48)/E48</f>
        <v>-0.017399658411614387</v>
      </c>
      <c r="J48" s="51">
        <f>SUM(J42:J47)</f>
        <v>4550.3</v>
      </c>
      <c r="K48" s="50">
        <f>(J48-E48)/E48</f>
        <v>-0.02854397950469718</v>
      </c>
      <c r="L48" s="42"/>
      <c r="M48" s="49">
        <f>SUM(M42:M47)</f>
        <v>4726.499999999998</v>
      </c>
      <c r="N48" s="50">
        <f>(M48-E48)/E48</f>
        <v>0.009073441502988118</v>
      </c>
      <c r="O48" s="50"/>
      <c r="P48" s="51">
        <f>SUM(P42:P47)</f>
        <v>4837.100000000001</v>
      </c>
      <c r="Q48" s="52">
        <f>(P48-M48)/M48</f>
        <v>0.023399978842696102</v>
      </c>
    </row>
    <row r="49" spans="3:17" ht="9.75" customHeight="1" thickTop="1">
      <c r="C49" s="22"/>
      <c r="D49" s="22"/>
      <c r="E49" s="22"/>
      <c r="H49" s="33"/>
      <c r="I49" s="20"/>
      <c r="J49" s="34"/>
      <c r="K49" s="18"/>
      <c r="M49" s="33"/>
      <c r="N49" s="18"/>
      <c r="O49" s="18"/>
      <c r="P49" s="34"/>
      <c r="Q49" s="20"/>
    </row>
    <row r="50" spans="1:17" ht="15.75" thickBot="1">
      <c r="A50" s="48" t="s">
        <v>43</v>
      </c>
      <c r="C50" s="22"/>
      <c r="D50" s="22"/>
      <c r="E50" s="22"/>
      <c r="H50" s="33"/>
      <c r="I50" s="20"/>
      <c r="J50" s="34"/>
      <c r="K50" s="18"/>
      <c r="M50" s="33"/>
      <c r="N50" s="18"/>
      <c r="O50" s="18"/>
      <c r="P50" s="34"/>
      <c r="Q50" s="20"/>
    </row>
    <row r="51" spans="2:17" ht="15.75" thickBot="1">
      <c r="B51" s="48" t="s">
        <v>46</v>
      </c>
      <c r="C51" s="34">
        <v>150</v>
      </c>
      <c r="D51" s="34">
        <v>122.6</v>
      </c>
      <c r="E51" s="34">
        <v>169.7</v>
      </c>
      <c r="F51" s="23">
        <f>(E51-D51)/D51</f>
        <v>0.3841761827079934</v>
      </c>
      <c r="G51" s="23"/>
      <c r="H51" s="53">
        <v>130.2</v>
      </c>
      <c r="I51" s="56">
        <f>(H51-E51)/E51</f>
        <v>-0.23276370064820273</v>
      </c>
      <c r="J51" s="55">
        <v>126.8</v>
      </c>
      <c r="K51" s="54">
        <f>(J51-H51)/H51</f>
        <v>-0.026113671274961534</v>
      </c>
      <c r="L51" s="23"/>
      <c r="M51" s="53">
        <v>150.9</v>
      </c>
      <c r="N51" s="54">
        <f>(M51-E51)/E51</f>
        <v>-0.11078373600471411</v>
      </c>
      <c r="O51" s="54"/>
      <c r="P51" s="55">
        <v>150.9</v>
      </c>
      <c r="Q51" s="56">
        <f>(P51-M51)/M51</f>
        <v>0</v>
      </c>
    </row>
    <row r="52" spans="2:17" ht="6" customHeight="1">
      <c r="B52" s="48"/>
      <c r="C52" s="34"/>
      <c r="D52" s="34"/>
      <c r="E52" s="34"/>
      <c r="F52" s="23"/>
      <c r="G52" s="23"/>
      <c r="H52" s="34"/>
      <c r="I52" s="23"/>
      <c r="J52" s="34"/>
      <c r="K52" s="23"/>
      <c r="L52" s="23"/>
      <c r="M52" s="34"/>
      <c r="N52" s="23"/>
      <c r="O52" s="23"/>
      <c r="P52" s="34"/>
      <c r="Q52" s="23"/>
    </row>
    <row r="53" spans="1:17" ht="12.75" customHeight="1">
      <c r="A53" s="48"/>
      <c r="B53" s="48"/>
      <c r="C53" s="34"/>
      <c r="D53" s="34"/>
      <c r="E53" s="34"/>
      <c r="F53" s="23"/>
      <c r="G53" s="23"/>
      <c r="H53" s="34"/>
      <c r="I53" s="23"/>
      <c r="J53" s="34"/>
      <c r="K53" s="23"/>
      <c r="L53" s="23"/>
      <c r="M53" s="34"/>
      <c r="N53" s="23"/>
      <c r="O53" s="23"/>
      <c r="P53" s="34"/>
      <c r="Q53" s="23"/>
    </row>
    <row r="54" spans="1:5" ht="6" customHeight="1">
      <c r="A54" s="48"/>
      <c r="C54" s="22"/>
      <c r="D54" s="22"/>
      <c r="E54" s="22"/>
    </row>
    <row r="57" ht="15">
      <c r="J57" s="22"/>
    </row>
  </sheetData>
  <mergeCells count="3">
    <mergeCell ref="A1:Q1"/>
    <mergeCell ref="A2:Q2"/>
    <mergeCell ref="A3:Q3"/>
  </mergeCells>
  <printOptions horizontalCentered="1"/>
  <pageMargins left="0.25" right="0.25" top="0.5" bottom="0.5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Joel Lunde</cp:lastModifiedBy>
  <cp:lastPrinted>2004-10-11T21:17:30Z</cp:lastPrinted>
  <dcterms:created xsi:type="dcterms:W3CDTF">2003-12-08T19:23:46Z</dcterms:created>
  <dcterms:modified xsi:type="dcterms:W3CDTF">2004-10-11T21:18:03Z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