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<sst xmlns="http://schemas.openxmlformats.org/spreadsheetml/2006/main" count="983" uniqueCount="82">
  <si>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</si>
  <si>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</si>
  <si>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</si>
  <si>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</si>
  <si>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</si>
  <si>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</si>
  <si>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</si>
  <si>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</si>
  <si>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</si>
  <si>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</si>
  <si>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</si>
  <si>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</si>
  <si>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</si>
  <si>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</si>
  <si>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</si>
  <si>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</si>
  <si>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</si>
  <si>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</si>
  <si>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</si>
  <si>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</si>
  <si>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</si>
  <si>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</si>
  <si>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</si>
  <si>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</si>
  <si>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</si>
  <si>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</si>
  <si>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</si>
  <si>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</si>
  <si>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</si>
  <si>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</si>
  <si>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</si>
  <si>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</si>
  <si>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</si>
  <si>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</si>
  <si>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</si>
  <si>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</si>
  <si>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</si>
  <si>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</si>
  <si>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</si>
  <si>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</si>
  <si>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</si>
  <si>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</si>
  <si>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</si>
  <si>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</si>
  <si>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</si>
  <si>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</si>
  <si>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</si>
  <si>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</si>
  <si>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</si>
  <si>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</si>
  <si>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</si>
  <si>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</si>
  <si>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</si>
  <si>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</si>
  <si>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</si>
  <si>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</si>
  <si>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</si>
  <si>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</si>
  <si>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</si>
  <si>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</si>
  <si>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</si>
  <si>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</si>
  <si>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</si>
  <si>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</si>
  <si>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</si>
  <si>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</si>
  <si>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</si>
  <si>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</si>
  <si>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</si>
  <si>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</si>
  <si>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</si>
  <si>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</si>
  <si>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</si>
  <si>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</si>
  <si>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</si>
  <si>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</si>
  <si>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</si>
  <si>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</si>
  <si>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</si>
  <si>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2012 Other Livestock Imported to Iowa</t>
  </si>
  <si>
    <t>X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</si>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</sst>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>
        <f>1+2</f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>
        <f>2</f>
        <v>2</v>
      </c>
      <c r="E8" s="9">
        <f t="shared" si="1"/>
        <v>2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f>2</f>
        <v>2</v>
      </c>
      <c r="E10" s="9">
        <f t="shared" si="1"/>
        <v>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1+1+2</f>
        <v>4</v>
      </c>
      <c r="E11" s="9">
        <f t="shared" si="1"/>
        <v>4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1</f>
        <v>1</v>
      </c>
      <c r="E14" s="9">
        <f t="shared" si="1"/>
        <v>1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/>
    </row>
    <row r="19" spans="1:16" ht="18" customHeight="1">
      <c r="A19" s="9" t="s">
        <v>23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>
        <f>227</f>
        <v>227</v>
      </c>
      <c r="G20" s="9">
        <f t="shared" si="2"/>
        <v>227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f>3+1+1+1+1</f>
        <v>7</v>
      </c>
      <c r="E21" s="9">
        <f t="shared" si="1"/>
        <v>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</f>
        <v>1</v>
      </c>
      <c r="C27" s="9">
        <f t="shared" si="0"/>
        <v>1</v>
      </c>
      <c r="D27" s="15">
        <f>1+1+2+1+3</f>
        <v>8</v>
      </c>
      <c r="E27" s="9">
        <f t="shared" si="1"/>
        <v>8</v>
      </c>
      <c r="F27" s="16">
        <f>26+8+1</f>
        <v>35</v>
      </c>
      <c r="G27" s="9">
        <f t="shared" si="2"/>
        <v>35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 t="s">
        <v>80</v>
      </c>
    </row>
    <row r="29" spans="1:16" ht="18" customHeight="1">
      <c r="A29" s="9" t="s">
        <v>33</v>
      </c>
      <c r="B29" s="14">
        <f>1+2+3</f>
        <v>6</v>
      </c>
      <c r="C29" s="9">
        <f t="shared" si="0"/>
        <v>6</v>
      </c>
      <c r="D29" s="15">
        <f>1+1+1+1+1</f>
        <v>5</v>
      </c>
      <c r="E29" s="9">
        <f t="shared" si="1"/>
        <v>5</v>
      </c>
      <c r="F29" s="16"/>
      <c r="G29" s="9">
        <f t="shared" si="2"/>
        <v>0</v>
      </c>
      <c r="H29" s="17"/>
      <c r="I29" s="9">
        <f t="shared" si="3"/>
        <v>0</v>
      </c>
      <c r="J29" s="18">
        <f>16+12</f>
        <v>28</v>
      </c>
      <c r="K29" s="9">
        <f t="shared" si="4"/>
        <v>28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114+280+60</f>
        <v>454</v>
      </c>
      <c r="G30" s="9">
        <f t="shared" si="2"/>
        <v>454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4+1</f>
        <v>5</v>
      </c>
      <c r="E31" s="9">
        <f t="shared" si="1"/>
        <v>5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>
        <f>4</f>
        <v>4</v>
      </c>
      <c r="E36" s="9">
        <f t="shared" si="1"/>
        <v>4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1</f>
        <v>1</v>
      </c>
      <c r="E37" s="9">
        <f aca="true" t="shared" si="8" ref="E37:E54">D37</f>
        <v>1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>
        <f>11+5+40+23+1</f>
        <v>80</v>
      </c>
      <c r="E38" s="9">
        <f t="shared" si="8"/>
        <v>80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10+1+1</f>
        <v>12</v>
      </c>
      <c r="C39" s="9">
        <f t="shared" si="7"/>
        <v>12</v>
      </c>
      <c r="D39" s="15">
        <v>1</v>
      </c>
      <c r="E39" s="9">
        <f t="shared" si="8"/>
        <v>1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>
        <v>3</v>
      </c>
      <c r="C40" s="9">
        <f t="shared" si="7"/>
        <v>3</v>
      </c>
      <c r="D40" s="15">
        <f>1+1</f>
        <v>2</v>
      </c>
      <c r="E40" s="9">
        <f t="shared" si="8"/>
        <v>2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 t="s">
        <v>80</v>
      </c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f>26+19+3+35+93+7+79+12+29+43+38+43+27+55+64+91+5+32+19+9</f>
        <v>729</v>
      </c>
      <c r="G45" s="9">
        <f t="shared" si="9"/>
        <v>729</v>
      </c>
      <c r="H45" s="17"/>
      <c r="I45" s="9">
        <f t="shared" si="10"/>
        <v>0</v>
      </c>
      <c r="J45" s="18">
        <f>11+17+17+18+9+9+23</f>
        <v>104</v>
      </c>
      <c r="K45" s="9">
        <f t="shared" si="11"/>
        <v>104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>
        <f>1</f>
        <v>1</v>
      </c>
      <c r="E46" s="9">
        <f t="shared" si="8"/>
        <v>1</v>
      </c>
      <c r="F46" s="16">
        <f>74</f>
        <v>74</v>
      </c>
      <c r="G46" s="9">
        <f t="shared" si="9"/>
        <v>74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f>3+9+10+1+1</f>
        <v>24</v>
      </c>
      <c r="E47" s="9">
        <f t="shared" si="8"/>
        <v>24</v>
      </c>
      <c r="F47" s="16"/>
      <c r="G47" s="9">
        <f t="shared" si="9"/>
        <v>0</v>
      </c>
      <c r="H47" s="17"/>
      <c r="I47" s="9">
        <f t="shared" si="10"/>
        <v>0</v>
      </c>
      <c r="J47" s="18">
        <f>85</f>
        <v>85</v>
      </c>
      <c r="K47" s="9">
        <f t="shared" si="11"/>
        <v>85</v>
      </c>
      <c r="L47" s="19"/>
      <c r="M47" s="9">
        <f t="shared" si="12"/>
        <v>0</v>
      </c>
      <c r="N47" s="19"/>
      <c r="O47" s="9">
        <f t="shared" si="13"/>
        <v>0</v>
      </c>
      <c r="P47" s="20" t="s">
        <v>80</v>
      </c>
    </row>
    <row r="48" spans="1:16" ht="18" customHeight="1">
      <c r="A48" s="9" t="s">
        <v>52</v>
      </c>
      <c r="B48" s="14"/>
      <c r="C48" s="9">
        <f t="shared" si="7"/>
        <v>0</v>
      </c>
      <c r="D48" s="15">
        <f>2+1</f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f>1</f>
        <v>1</v>
      </c>
      <c r="E51" s="9">
        <f t="shared" si="8"/>
        <v>1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f>11+3+10+2</f>
        <v>26</v>
      </c>
      <c r="E53" s="9">
        <f t="shared" si="8"/>
        <v>26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f>2</f>
        <v>2</v>
      </c>
      <c r="E54" s="9">
        <f t="shared" si="8"/>
        <v>2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22</v>
      </c>
      <c r="C55" s="11"/>
      <c r="D55" s="11">
        <f>SUM(D5:D54)</f>
        <v>186</v>
      </c>
      <c r="E55" s="11"/>
      <c r="F55" s="11">
        <f>SUM(F5:F54)</f>
        <v>1519</v>
      </c>
      <c r="G55" s="11"/>
      <c r="H55" s="11">
        <f>SUM(H5:H54)</f>
        <v>0</v>
      </c>
      <c r="I55" s="11"/>
      <c r="J55" s="11">
        <f>SUM(J5:J54)</f>
        <v>217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22</v>
      </c>
      <c r="D57" s="11"/>
      <c r="E57" s="11">
        <f>D55</f>
        <v>186</v>
      </c>
      <c r="F57" s="11"/>
      <c r="G57" s="11">
        <f>F55</f>
        <v>1519</v>
      </c>
      <c r="H57" s="11"/>
      <c r="I57" s="11">
        <f>H55</f>
        <v>0</v>
      </c>
      <c r="J57" s="11"/>
      <c r="K57" s="11">
        <f>J55</f>
        <v>217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1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18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2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2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5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9</v>
      </c>
      <c r="F11" s="16"/>
      <c r="G11" s="9">
        <f>September!G11+F11</f>
        <v>3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19"/>
      <c r="O11" s="9">
        <f>September!O11+N11</f>
        <v>0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14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3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3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3</v>
      </c>
      <c r="P17" s="20"/>
    </row>
    <row r="18" spans="1:16" ht="18" customHeight="1">
      <c r="A18" s="9" t="s">
        <v>22</v>
      </c>
      <c r="B18" s="14"/>
      <c r="C18" s="9">
        <f>September!C18+B18</f>
        <v>3</v>
      </c>
      <c r="D18" s="15"/>
      <c r="E18" s="9">
        <f>September!E18+D18</f>
        <v>21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19"/>
      <c r="O18" s="9">
        <f>September!O18+N18</f>
        <v>0</v>
      </c>
      <c r="P18" s="20"/>
    </row>
    <row r="19" spans="1:16" ht="18" customHeight="1">
      <c r="A19" s="9" t="s">
        <v>23</v>
      </c>
      <c r="B19" s="14"/>
      <c r="C19" s="9">
        <f>September!C19+B19</f>
        <v>6</v>
      </c>
      <c r="D19" s="15"/>
      <c r="E19" s="9">
        <f>September!E19+D19</f>
        <v>11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19"/>
      <c r="O19" s="9">
        <f>September!O19+N19</f>
        <v>0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9</v>
      </c>
      <c r="F20" s="16"/>
      <c r="G20" s="9">
        <f>September!G20+F20</f>
        <v>231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19"/>
      <c r="O20" s="9">
        <f>September!O20+N20</f>
        <v>0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19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1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0</v>
      </c>
      <c r="D26" s="15"/>
      <c r="E26" s="9">
        <f>September!E26+D26</f>
        <v>5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0</v>
      </c>
      <c r="P26" s="20"/>
    </row>
    <row r="27" spans="1:16" ht="18" customHeight="1">
      <c r="A27" s="9" t="s">
        <v>31</v>
      </c>
      <c r="B27" s="14"/>
      <c r="C27" s="9">
        <f>September!C27+B27</f>
        <v>13</v>
      </c>
      <c r="D27" s="15"/>
      <c r="E27" s="9">
        <f>September!E27+D27</f>
        <v>60</v>
      </c>
      <c r="F27" s="16"/>
      <c r="G27" s="9">
        <f>September!G27+F27</f>
        <v>58</v>
      </c>
      <c r="H27" s="17"/>
      <c r="I27" s="9">
        <f>September!I27+H27</f>
        <v>0</v>
      </c>
      <c r="J27" s="18"/>
      <c r="K27" s="9">
        <f>September!K27+J27</f>
        <v>0</v>
      </c>
      <c r="L27" s="19"/>
      <c r="M27" s="9">
        <f>September!M27+L27</f>
        <v>0</v>
      </c>
      <c r="N27" s="19"/>
      <c r="O27" s="9">
        <f>September!O27+N27</f>
        <v>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2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9</v>
      </c>
      <c r="D29" s="15"/>
      <c r="E29" s="9">
        <f>September!E29+D29</f>
        <v>77</v>
      </c>
      <c r="F29" s="16"/>
      <c r="G29" s="9">
        <f>September!G29+F29</f>
        <v>0</v>
      </c>
      <c r="H29" s="17"/>
      <c r="I29" s="9">
        <f>September!I29+H29</f>
        <v>0</v>
      </c>
      <c r="J29" s="18"/>
      <c r="K29" s="9">
        <f>September!K29+J29</f>
        <v>28</v>
      </c>
      <c r="L29" s="19"/>
      <c r="M29" s="9">
        <f>September!M29+L29</f>
        <v>0</v>
      </c>
      <c r="N29" s="19"/>
      <c r="O29" s="9">
        <f>September!O29+N29</f>
        <v>0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27</v>
      </c>
      <c r="F30" s="16"/>
      <c r="G30" s="9">
        <f>September!G30+F30</f>
        <v>454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61</v>
      </c>
      <c r="F31" s="16"/>
      <c r="G31" s="9">
        <f>September!G31+F31</f>
        <v>0</v>
      </c>
      <c r="H31" s="17"/>
      <c r="I31" s="9">
        <f>September!I31+H31</f>
        <v>135</v>
      </c>
      <c r="J31" s="18"/>
      <c r="K31" s="9">
        <f>September!K31+J31</f>
        <v>3</v>
      </c>
      <c r="L31" s="19"/>
      <c r="M31" s="9">
        <f>September!M31+L31</f>
        <v>0</v>
      </c>
      <c r="N31" s="19"/>
      <c r="O31" s="9">
        <f>September!O31+N31</f>
        <v>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2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3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4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98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0"/>
    </row>
    <row r="39" spans="1:16" ht="18" customHeight="1">
      <c r="A39" s="9" t="s">
        <v>43</v>
      </c>
      <c r="B39" s="14"/>
      <c r="C39" s="9">
        <f>September!C39+B39</f>
        <v>19</v>
      </c>
      <c r="D39" s="15"/>
      <c r="E39" s="9">
        <f>September!E39+D39</f>
        <v>6</v>
      </c>
      <c r="F39" s="16"/>
      <c r="G39" s="9">
        <f>September!G39+F39</f>
        <v>4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0</v>
      </c>
      <c r="P39" s="20"/>
    </row>
    <row r="40" spans="1:16" ht="18" customHeight="1">
      <c r="A40" s="9" t="s">
        <v>44</v>
      </c>
      <c r="B40" s="14"/>
      <c r="C40" s="9">
        <f>September!C40+B40</f>
        <v>3</v>
      </c>
      <c r="D40" s="15"/>
      <c r="E40" s="9">
        <f>September!E40+D40</f>
        <v>58</v>
      </c>
      <c r="F40" s="16"/>
      <c r="G40" s="9">
        <f>September!G40+F40</f>
        <v>5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1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19"/>
      <c r="O41" s="9">
        <f>September!O41+N41</f>
        <v>0</v>
      </c>
      <c r="P41" s="20"/>
    </row>
    <row r="42" spans="1:16" ht="18" customHeight="1">
      <c r="A42" s="9" t="s">
        <v>46</v>
      </c>
      <c r="B42" s="14"/>
      <c r="C42" s="9">
        <f>September!C42+B42</f>
        <v>2</v>
      </c>
      <c r="D42" s="15"/>
      <c r="E42" s="9">
        <f>September!E42+D42</f>
        <v>1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2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6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542</v>
      </c>
      <c r="L45" s="19"/>
      <c r="M45" s="9">
        <f>September!M45+L45</f>
        <v>0</v>
      </c>
      <c r="N45" s="19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2</v>
      </c>
      <c r="F46" s="16"/>
      <c r="G46" s="9">
        <f>September!G46+F46</f>
        <v>74</v>
      </c>
      <c r="H46" s="17"/>
      <c r="I46" s="9">
        <f>September!I46+H46</f>
        <v>0</v>
      </c>
      <c r="J46" s="18"/>
      <c r="K46" s="9">
        <f>September!K46+J46</f>
        <v>1</v>
      </c>
      <c r="L46" s="19"/>
      <c r="M46" s="9">
        <f>September!M46+L46</f>
        <v>0</v>
      </c>
      <c r="N46" s="19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30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85</v>
      </c>
      <c r="L47" s="19"/>
      <c r="M47" s="9">
        <f>September!M47+L47</f>
        <v>0</v>
      </c>
      <c r="N47" s="19"/>
      <c r="O47" s="9">
        <f>September!O47+N47</f>
        <v>0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3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2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1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2</v>
      </c>
      <c r="F51" s="16"/>
      <c r="G51" s="9">
        <f>September!G51+F51</f>
        <v>1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0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2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2</v>
      </c>
      <c r="D53" s="15"/>
      <c r="E53" s="9">
        <f>September!E53+D53</f>
        <v>113</v>
      </c>
      <c r="F53" s="16"/>
      <c r="G53" s="9">
        <f>September!G53+F53</f>
        <v>51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19"/>
      <c r="O53" s="9">
        <f>September!O53+N53</f>
        <v>1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113</v>
      </c>
      <c r="F54" s="16"/>
      <c r="G54" s="9">
        <f>September!G54+F54</f>
        <v>68</v>
      </c>
      <c r="H54" s="17"/>
      <c r="I54" s="9">
        <f>September!I54+H54</f>
        <v>0</v>
      </c>
      <c r="J54" s="18"/>
      <c r="K54" s="9">
        <f>September!K54+J54</f>
        <v>9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58</v>
      </c>
      <c r="D57" s="11"/>
      <c r="E57" s="11">
        <f>September!E57+D55</f>
        <v>691</v>
      </c>
      <c r="F57" s="11"/>
      <c r="G57" s="11">
        <f>September!G57+F55</f>
        <v>3263</v>
      </c>
      <c r="H57" s="11"/>
      <c r="I57" s="11">
        <f>September!I57+H55</f>
        <v>135</v>
      </c>
      <c r="J57" s="11"/>
      <c r="K57" s="11">
        <f>September!K57+J55</f>
        <v>668</v>
      </c>
      <c r="L57" s="11"/>
      <c r="M57" s="11">
        <f>September!M57+L55</f>
        <v>0</v>
      </c>
      <c r="N57" s="11"/>
      <c r="O57" s="11">
        <f>September!O57+N55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selection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1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18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2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2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5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9</v>
      </c>
      <c r="F11" s="16"/>
      <c r="G11" s="9">
        <f>October!G11+F11</f>
        <v>3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19"/>
      <c r="O11" s="9">
        <f>October!O11+N11</f>
        <v>0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14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3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3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3</v>
      </c>
      <c r="P17" s="20"/>
    </row>
    <row r="18" spans="1:16" ht="18" customHeight="1">
      <c r="A18" s="9" t="s">
        <v>22</v>
      </c>
      <c r="B18" s="14"/>
      <c r="C18" s="9">
        <f>October!C18+B18</f>
        <v>3</v>
      </c>
      <c r="D18" s="15"/>
      <c r="E18" s="9">
        <f>October!E18+D18</f>
        <v>21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19"/>
      <c r="O18" s="9">
        <f>October!O18+N18</f>
        <v>0</v>
      </c>
      <c r="P18" s="20"/>
    </row>
    <row r="19" spans="1:16" ht="18" customHeight="1">
      <c r="A19" s="9" t="s">
        <v>23</v>
      </c>
      <c r="B19" s="14"/>
      <c r="C19" s="9">
        <f>October!C19+B19</f>
        <v>6</v>
      </c>
      <c r="D19" s="15"/>
      <c r="E19" s="9">
        <f>October!E19+D19</f>
        <v>11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19"/>
      <c r="O19" s="9">
        <f>October!O19+N19</f>
        <v>0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9</v>
      </c>
      <c r="F20" s="16"/>
      <c r="G20" s="9">
        <f>October!G20+F20</f>
        <v>231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19"/>
      <c r="O20" s="9">
        <f>October!O20+N20</f>
        <v>0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19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1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0</v>
      </c>
      <c r="D26" s="15"/>
      <c r="E26" s="9">
        <f>October!E26+D26</f>
        <v>5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0</v>
      </c>
      <c r="P26" s="20"/>
    </row>
    <row r="27" spans="1:16" ht="18" customHeight="1">
      <c r="A27" s="9" t="s">
        <v>31</v>
      </c>
      <c r="B27" s="14"/>
      <c r="C27" s="9">
        <f>October!C27+B27</f>
        <v>13</v>
      </c>
      <c r="D27" s="15"/>
      <c r="E27" s="9">
        <f>October!E27+D27</f>
        <v>60</v>
      </c>
      <c r="F27" s="16"/>
      <c r="G27" s="9">
        <f>October!G27+F27</f>
        <v>58</v>
      </c>
      <c r="H27" s="17"/>
      <c r="I27" s="9">
        <f>October!I27+H27</f>
        <v>0</v>
      </c>
      <c r="J27" s="18"/>
      <c r="K27" s="9">
        <f>October!K27+J27</f>
        <v>0</v>
      </c>
      <c r="L27" s="19"/>
      <c r="M27" s="9">
        <f>October!M27+L27</f>
        <v>0</v>
      </c>
      <c r="N27" s="19"/>
      <c r="O27" s="9">
        <f>October!O27+N27</f>
        <v>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2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9</v>
      </c>
      <c r="D29" s="15"/>
      <c r="E29" s="9">
        <f>October!E29+D29</f>
        <v>77</v>
      </c>
      <c r="F29" s="16"/>
      <c r="G29" s="9">
        <f>October!G29+F29</f>
        <v>0</v>
      </c>
      <c r="H29" s="17"/>
      <c r="I29" s="9">
        <f>October!I29+H29</f>
        <v>0</v>
      </c>
      <c r="J29" s="18"/>
      <c r="K29" s="9">
        <f>October!K29+J29</f>
        <v>28</v>
      </c>
      <c r="L29" s="19"/>
      <c r="M29" s="9">
        <f>October!M29+L29</f>
        <v>0</v>
      </c>
      <c r="N29" s="19"/>
      <c r="O29" s="9">
        <f>October!O29+N29</f>
        <v>0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27</v>
      </c>
      <c r="F30" s="16"/>
      <c r="G30" s="9">
        <f>October!G30+F30</f>
        <v>454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61</v>
      </c>
      <c r="F31" s="16"/>
      <c r="G31" s="9">
        <f>October!G31+F31</f>
        <v>0</v>
      </c>
      <c r="H31" s="17"/>
      <c r="I31" s="9">
        <f>October!I31+H31</f>
        <v>135</v>
      </c>
      <c r="J31" s="18"/>
      <c r="K31" s="9">
        <f>October!K31+J31</f>
        <v>3</v>
      </c>
      <c r="L31" s="19"/>
      <c r="M31" s="9">
        <f>October!M31+L31</f>
        <v>0</v>
      </c>
      <c r="N31" s="19"/>
      <c r="O31" s="9">
        <f>October!O31+N31</f>
        <v>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2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3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4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0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0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98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0"/>
    </row>
    <row r="39" spans="1:16" ht="18" customHeight="1">
      <c r="A39" s="9" t="s">
        <v>43</v>
      </c>
      <c r="B39" s="14"/>
      <c r="C39" s="9">
        <f>October!C39+B39</f>
        <v>19</v>
      </c>
      <c r="D39" s="15"/>
      <c r="E39" s="9">
        <f>October!E39+D39</f>
        <v>6</v>
      </c>
      <c r="F39" s="16"/>
      <c r="G39" s="9">
        <f>October!G39+F39</f>
        <v>4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0</v>
      </c>
      <c r="P39" s="20"/>
    </row>
    <row r="40" spans="1:16" ht="18" customHeight="1">
      <c r="A40" s="9" t="s">
        <v>44</v>
      </c>
      <c r="B40" s="14"/>
      <c r="C40" s="9">
        <f>October!C40+B40</f>
        <v>3</v>
      </c>
      <c r="D40" s="15"/>
      <c r="E40" s="9">
        <f>October!E40+D40</f>
        <v>58</v>
      </c>
      <c r="F40" s="16"/>
      <c r="G40" s="9">
        <f>October!G40+F40</f>
        <v>5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1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19"/>
      <c r="O41" s="9">
        <f>October!O41+N41</f>
        <v>0</v>
      </c>
      <c r="P41" s="20"/>
    </row>
    <row r="42" spans="1:16" ht="18" customHeight="1">
      <c r="A42" s="9" t="s">
        <v>46</v>
      </c>
      <c r="B42" s="14"/>
      <c r="C42" s="9">
        <f>October!C42+B42</f>
        <v>2</v>
      </c>
      <c r="D42" s="15"/>
      <c r="E42" s="9">
        <f>October!E42+D42</f>
        <v>1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2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6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542</v>
      </c>
      <c r="L45" s="19"/>
      <c r="M45" s="9">
        <f>October!M45+L45</f>
        <v>0</v>
      </c>
      <c r="N45" s="19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2</v>
      </c>
      <c r="F46" s="16"/>
      <c r="G46" s="9">
        <f>October!G46+F46</f>
        <v>74</v>
      </c>
      <c r="H46" s="17"/>
      <c r="I46" s="9">
        <f>October!I46+H46</f>
        <v>0</v>
      </c>
      <c r="J46" s="18"/>
      <c r="K46" s="9">
        <f>October!K46+J46</f>
        <v>1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30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85</v>
      </c>
      <c r="L47" s="19"/>
      <c r="M47" s="9">
        <f>October!M47+L47</f>
        <v>0</v>
      </c>
      <c r="N47" s="19"/>
      <c r="O47" s="9">
        <f>October!O47+N47</f>
        <v>0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3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2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1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2</v>
      </c>
      <c r="F51" s="16"/>
      <c r="G51" s="9">
        <f>October!G51+F51</f>
        <v>1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0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2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2</v>
      </c>
      <c r="D53" s="15"/>
      <c r="E53" s="9">
        <f>October!E53+D53</f>
        <v>113</v>
      </c>
      <c r="F53" s="16"/>
      <c r="G53" s="9">
        <f>October!G53+F53</f>
        <v>51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19"/>
      <c r="O53" s="9">
        <f>October!O53+N53</f>
        <v>1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113</v>
      </c>
      <c r="F54" s="16"/>
      <c r="G54" s="9">
        <f>October!G54+F54</f>
        <v>68</v>
      </c>
      <c r="H54" s="17"/>
      <c r="I54" s="9">
        <f>October!I54+H54</f>
        <v>0</v>
      </c>
      <c r="J54" s="18"/>
      <c r="K54" s="9">
        <f>October!K54+J54</f>
        <v>9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58</v>
      </c>
      <c r="D57" s="11"/>
      <c r="E57" s="11">
        <f>October!E57+D55</f>
        <v>691</v>
      </c>
      <c r="F57" s="11"/>
      <c r="G57" s="11">
        <f>October!G57+F55</f>
        <v>3263</v>
      </c>
      <c r="H57" s="11"/>
      <c r="I57" s="11">
        <f>October!I57+H55</f>
        <v>135</v>
      </c>
      <c r="J57" s="11"/>
      <c r="K57" s="11">
        <f>October!K57+J55</f>
        <v>668</v>
      </c>
      <c r="L57" s="11"/>
      <c r="M57" s="11">
        <f>October!M57+L55</f>
        <v>0</v>
      </c>
      <c r="N57" s="11"/>
      <c r="O57" s="11">
        <f>October!O57+N55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46">
      <selection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18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2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2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5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9</v>
      </c>
      <c r="F11" s="16"/>
      <c r="G11" s="9">
        <f>November!G11+F11</f>
        <v>3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19"/>
      <c r="O11" s="9">
        <f>November!O11+N11</f>
        <v>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14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3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3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3</v>
      </c>
      <c r="P17" s="20"/>
    </row>
    <row r="18" spans="1:16" ht="18" customHeight="1">
      <c r="A18" s="9" t="s">
        <v>22</v>
      </c>
      <c r="B18" s="14"/>
      <c r="C18" s="9">
        <f>November!C18+B18</f>
        <v>3</v>
      </c>
      <c r="D18" s="15"/>
      <c r="E18" s="9">
        <f>November!E18+D18</f>
        <v>21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19"/>
      <c r="O18" s="9">
        <f>November!O18+N18</f>
        <v>0</v>
      </c>
      <c r="P18" s="20"/>
    </row>
    <row r="19" spans="1:16" ht="18" customHeight="1">
      <c r="A19" s="9" t="s">
        <v>23</v>
      </c>
      <c r="B19" s="14"/>
      <c r="C19" s="9">
        <f>November!C19+B19</f>
        <v>6</v>
      </c>
      <c r="D19" s="15"/>
      <c r="E19" s="9">
        <f>November!E19+D19</f>
        <v>11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19"/>
      <c r="O19" s="9">
        <f>November!O19+N19</f>
        <v>0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9</v>
      </c>
      <c r="F20" s="16"/>
      <c r="G20" s="9">
        <f>November!G20+F20</f>
        <v>231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19"/>
      <c r="O20" s="9">
        <f>November!O20+N20</f>
        <v>0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19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1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0</v>
      </c>
      <c r="D26" s="15"/>
      <c r="E26" s="9">
        <f>November!E26+D26</f>
        <v>5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0</v>
      </c>
      <c r="P26" s="20"/>
    </row>
    <row r="27" spans="1:16" ht="18" customHeight="1">
      <c r="A27" s="9" t="s">
        <v>31</v>
      </c>
      <c r="B27" s="14"/>
      <c r="C27" s="9">
        <f>November!C27+B27</f>
        <v>13</v>
      </c>
      <c r="D27" s="15"/>
      <c r="E27" s="9">
        <f>November!E27+D27</f>
        <v>60</v>
      </c>
      <c r="F27" s="16"/>
      <c r="G27" s="9">
        <f>November!G27+F27</f>
        <v>58</v>
      </c>
      <c r="H27" s="17"/>
      <c r="I27" s="9">
        <f>November!I27+H27</f>
        <v>0</v>
      </c>
      <c r="J27" s="18"/>
      <c r="K27" s="9">
        <f>November!K27+J27</f>
        <v>0</v>
      </c>
      <c r="L27" s="19"/>
      <c r="M27" s="9">
        <f>November!M27+L27</f>
        <v>0</v>
      </c>
      <c r="N27" s="19"/>
      <c r="O27" s="9">
        <f>November!O27+N27</f>
        <v>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2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9</v>
      </c>
      <c r="D29" s="15"/>
      <c r="E29" s="9">
        <f>November!E29+D29</f>
        <v>77</v>
      </c>
      <c r="F29" s="16"/>
      <c r="G29" s="9">
        <f>November!G29+F29</f>
        <v>0</v>
      </c>
      <c r="H29" s="17"/>
      <c r="I29" s="9">
        <f>November!I29+H29</f>
        <v>0</v>
      </c>
      <c r="J29" s="18"/>
      <c r="K29" s="9">
        <f>November!K29+J29</f>
        <v>28</v>
      </c>
      <c r="L29" s="19"/>
      <c r="M29" s="9">
        <f>November!M29+L29</f>
        <v>0</v>
      </c>
      <c r="N29" s="19"/>
      <c r="O29" s="9">
        <f>November!O29+N29</f>
        <v>0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27</v>
      </c>
      <c r="F30" s="16"/>
      <c r="G30" s="9">
        <f>November!G30+F30</f>
        <v>454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61</v>
      </c>
      <c r="F31" s="16"/>
      <c r="G31" s="9">
        <f>November!G31+F31</f>
        <v>0</v>
      </c>
      <c r="H31" s="17"/>
      <c r="I31" s="9">
        <f>November!I31+H31</f>
        <v>135</v>
      </c>
      <c r="J31" s="18"/>
      <c r="K31" s="9">
        <f>November!K31+J31</f>
        <v>3</v>
      </c>
      <c r="L31" s="19"/>
      <c r="M31" s="9">
        <f>November!M31+L31</f>
        <v>0</v>
      </c>
      <c r="N31" s="19"/>
      <c r="O31" s="9">
        <f>November!O31+N31</f>
        <v>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2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3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4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0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0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98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0"/>
    </row>
    <row r="39" spans="1:16" ht="18" customHeight="1">
      <c r="A39" s="9" t="s">
        <v>43</v>
      </c>
      <c r="B39" s="14"/>
      <c r="C39" s="9">
        <f>November!C39+B39</f>
        <v>19</v>
      </c>
      <c r="D39" s="15"/>
      <c r="E39" s="9">
        <f>November!E39+D39</f>
        <v>6</v>
      </c>
      <c r="F39" s="16"/>
      <c r="G39" s="9">
        <f>November!G39+F39</f>
        <v>4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0</v>
      </c>
      <c r="P39" s="20"/>
    </row>
    <row r="40" spans="1:16" ht="18" customHeight="1">
      <c r="A40" s="9" t="s">
        <v>44</v>
      </c>
      <c r="B40" s="14"/>
      <c r="C40" s="9">
        <f>November!C40+B40</f>
        <v>3</v>
      </c>
      <c r="D40" s="15"/>
      <c r="E40" s="9">
        <f>November!E40+D40</f>
        <v>58</v>
      </c>
      <c r="F40" s="16"/>
      <c r="G40" s="9">
        <f>November!G40+F40</f>
        <v>5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1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19"/>
      <c r="O41" s="9">
        <f>November!O41+N41</f>
        <v>0</v>
      </c>
      <c r="P41" s="20"/>
    </row>
    <row r="42" spans="1:16" ht="18" customHeight="1">
      <c r="A42" s="9" t="s">
        <v>46</v>
      </c>
      <c r="B42" s="14"/>
      <c r="C42" s="9">
        <f>November!C42+B42</f>
        <v>2</v>
      </c>
      <c r="D42" s="15"/>
      <c r="E42" s="9">
        <f>November!E42+D42</f>
        <v>1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2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6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542</v>
      </c>
      <c r="L45" s="19"/>
      <c r="M45" s="9">
        <f>November!M45+L45</f>
        <v>0</v>
      </c>
      <c r="N45" s="19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2</v>
      </c>
      <c r="F46" s="16"/>
      <c r="G46" s="9">
        <f>November!G46+F46</f>
        <v>74</v>
      </c>
      <c r="H46" s="17"/>
      <c r="I46" s="9">
        <f>November!I46+H46</f>
        <v>0</v>
      </c>
      <c r="J46" s="18"/>
      <c r="K46" s="9">
        <f>November!K46+J46</f>
        <v>1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30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85</v>
      </c>
      <c r="L47" s="19"/>
      <c r="M47" s="9">
        <f>November!M47+L47</f>
        <v>0</v>
      </c>
      <c r="N47" s="19"/>
      <c r="O47" s="9">
        <f>November!O47+N47</f>
        <v>0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3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2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1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2</v>
      </c>
      <c r="F51" s="16"/>
      <c r="G51" s="9">
        <f>November!G51+F51</f>
        <v>1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0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2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2</v>
      </c>
      <c r="D53" s="15"/>
      <c r="E53" s="9">
        <f>November!E53+D53</f>
        <v>113</v>
      </c>
      <c r="F53" s="16"/>
      <c r="G53" s="9">
        <f>November!G53+F53</f>
        <v>51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19"/>
      <c r="O53" s="9">
        <f>November!O53+N53</f>
        <v>1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113</v>
      </c>
      <c r="F54" s="16"/>
      <c r="G54" s="9">
        <f>November!G54+F54</f>
        <v>68</v>
      </c>
      <c r="H54" s="17"/>
      <c r="I54" s="9">
        <f>November!I54+H54</f>
        <v>0</v>
      </c>
      <c r="J54" s="18"/>
      <c r="K54" s="9">
        <f>November!K54+J54</f>
        <v>9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58</v>
      </c>
      <c r="D57" s="11"/>
      <c r="E57" s="11">
        <f>November!E57+D55</f>
        <v>691</v>
      </c>
      <c r="F57" s="11"/>
      <c r="G57" s="11">
        <f>November!G57+F55</f>
        <v>3263</v>
      </c>
      <c r="H57" s="11"/>
      <c r="I57" s="11">
        <f>November!I57+H55</f>
        <v>135</v>
      </c>
      <c r="J57" s="11"/>
      <c r="K57" s="11">
        <f>November!K57+J55</f>
        <v>668</v>
      </c>
      <c r="L57" s="11"/>
      <c r="M57" s="11">
        <f>November!M57+L55</f>
        <v>0</v>
      </c>
      <c r="N57" s="11"/>
      <c r="O57" s="11">
        <f>November!O57+N55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 t="s">
        <v>80</v>
      </c>
    </row>
    <row r="7" spans="1:16" ht="18" customHeight="1">
      <c r="A7" s="9" t="s">
        <v>11</v>
      </c>
      <c r="B7" s="14"/>
      <c r="C7" s="9">
        <f>January!C7+B7</f>
        <v>0</v>
      </c>
      <c r="D7" s="15">
        <f>1+3+1</f>
        <v>5</v>
      </c>
      <c r="E7" s="9">
        <f>January!E7+D7</f>
        <v>8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2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4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</f>
        <v>1</v>
      </c>
      <c r="E11" s="9">
        <f>January!E11+D11</f>
        <v>5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1+6+2+2</f>
        <v>11</v>
      </c>
      <c r="E14" s="9">
        <f>January!E14+D14</f>
        <v>12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f>1+1</f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0</v>
      </c>
      <c r="P17" s="20"/>
    </row>
    <row r="18" spans="1:16" ht="18" customHeight="1">
      <c r="A18" s="9" t="s">
        <v>22</v>
      </c>
      <c r="B18" s="14">
        <f>2</f>
        <v>2</v>
      </c>
      <c r="C18" s="9">
        <f>January!C18+B18</f>
        <v>2</v>
      </c>
      <c r="D18" s="15">
        <f>1+2+4+1+1+1</f>
        <v>10</v>
      </c>
      <c r="E18" s="9">
        <f>January!E18+D18</f>
        <v>13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1+1+1+1</f>
        <v>4</v>
      </c>
      <c r="C19" s="9">
        <f>January!C19+B19</f>
        <v>4</v>
      </c>
      <c r="D19" s="15">
        <f>1+1</f>
        <v>2</v>
      </c>
      <c r="E19" s="9">
        <f>January!E19+D19</f>
        <v>2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 t="s">
        <v>80</v>
      </c>
    </row>
    <row r="20" spans="1:16" ht="18" customHeight="1">
      <c r="A20" s="9" t="s">
        <v>24</v>
      </c>
      <c r="B20" s="14"/>
      <c r="C20" s="9">
        <f>January!C20+B20</f>
        <v>0</v>
      </c>
      <c r="D20" s="15">
        <f>2</f>
        <v>2</v>
      </c>
      <c r="E20" s="9">
        <f>January!E20+D20</f>
        <v>2</v>
      </c>
      <c r="F20" s="16"/>
      <c r="G20" s="9">
        <f>January!G20+F20</f>
        <v>227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f>1+1+1</f>
        <v>3</v>
      </c>
      <c r="E21" s="9">
        <f>January!E21+D21</f>
        <v>10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f>1</f>
        <v>1</v>
      </c>
      <c r="E26" s="9">
        <f>January!E26+D26</f>
        <v>1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>
        <f>2</f>
        <v>2</v>
      </c>
      <c r="C27" s="9">
        <f>January!C27+B27</f>
        <v>3</v>
      </c>
      <c r="D27" s="15">
        <f>1+11+1+1+1+4+1</f>
        <v>20</v>
      </c>
      <c r="E27" s="9">
        <f>January!E27+D27</f>
        <v>28</v>
      </c>
      <c r="F27" s="16">
        <f>7+8</f>
        <v>15</v>
      </c>
      <c r="G27" s="9">
        <f>January!G27+F27</f>
        <v>50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>
        <f>1+1</f>
        <v>2</v>
      </c>
      <c r="C29" s="9">
        <f>January!C29+B29</f>
        <v>8</v>
      </c>
      <c r="D29" s="15">
        <f>1+2+1+1+2+2+1</f>
        <v>10</v>
      </c>
      <c r="E29" s="9">
        <f>January!E29+D29</f>
        <v>15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28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2+1+7+1+3</f>
        <v>14</v>
      </c>
      <c r="E30" s="9">
        <f>January!E30+D30</f>
        <v>14</v>
      </c>
      <c r="F30" s="16"/>
      <c r="G30" s="9">
        <f>January!G30+F30</f>
        <v>454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1+1+5+1+3+3+2+2+1+1+8</f>
        <v>28</v>
      </c>
      <c r="E31" s="9">
        <f>January!E31+D31</f>
        <v>33</v>
      </c>
      <c r="F31" s="16"/>
      <c r="G31" s="9">
        <f>January!G31+F31</f>
        <v>0</v>
      </c>
      <c r="H31" s="17">
        <f>104</f>
        <v>104</v>
      </c>
      <c r="I31" s="9">
        <f>January!I31+H31</f>
        <v>104</v>
      </c>
      <c r="J31" s="18"/>
      <c r="K31" s="9">
        <f>January!K31+J31</f>
        <v>0</v>
      </c>
      <c r="L31" s="19"/>
      <c r="M31" s="9">
        <f>January!M31+L31</f>
        <v>0</v>
      </c>
      <c r="N31" s="19"/>
      <c r="O31" s="24">
        <f>January!O31+N31</f>
        <v>0</v>
      </c>
      <c r="P31" s="20" t="s">
        <v>81</v>
      </c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 t="s">
        <v>80</v>
      </c>
    </row>
    <row r="35" spans="1:16" ht="18" customHeight="1">
      <c r="A35" s="9" t="s">
        <v>39</v>
      </c>
      <c r="B35" s="14"/>
      <c r="C35" s="9">
        <f>January!C35+B35</f>
        <v>0</v>
      </c>
      <c r="D35" s="15">
        <f>1+1</f>
        <v>2</v>
      </c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4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1+2+1</f>
        <v>4</v>
      </c>
      <c r="E37" s="9">
        <f>January!E37+D37</f>
        <v>5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2+4</f>
        <v>6</v>
      </c>
      <c r="E38" s="9">
        <f>January!E38+D38</f>
        <v>86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</f>
        <v>1</v>
      </c>
      <c r="C39" s="9">
        <f>January!C39+B39</f>
        <v>13</v>
      </c>
      <c r="D39" s="15"/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3</v>
      </c>
      <c r="D40" s="15">
        <f>1+2+2+1+3</f>
        <v>9</v>
      </c>
      <c r="E40" s="9">
        <f>January!E40+D40</f>
        <v>11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1</f>
        <v>1</v>
      </c>
      <c r="C41" s="9">
        <f>January!C41+B41</f>
        <v>1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1</f>
        <v>1</v>
      </c>
      <c r="E45" s="9">
        <f>January!E45+D45</f>
        <v>1</v>
      </c>
      <c r="F45" s="16">
        <f>10+38+27+167+14+16+24+15+8+364+13+2+27+6+22+84+49+26+86+18+9+40+7+9+36+5</f>
        <v>1122</v>
      </c>
      <c r="G45" s="9">
        <f>January!G45+F45</f>
        <v>1851</v>
      </c>
      <c r="H45" s="17"/>
      <c r="I45" s="9">
        <f>January!I45+H45</f>
        <v>0</v>
      </c>
      <c r="J45" s="18">
        <f>2+5+1+7+34+145+42+5+1+6+11+8</f>
        <v>267</v>
      </c>
      <c r="K45" s="9">
        <f>January!K45+J45</f>
        <v>371</v>
      </c>
      <c r="L45" s="19"/>
      <c r="M45" s="9">
        <f>January!M45+L45</f>
        <v>0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>
        <f>1</f>
        <v>1</v>
      </c>
      <c r="E46" s="9">
        <f>January!E46+D46</f>
        <v>2</v>
      </c>
      <c r="F46" s="16"/>
      <c r="G46" s="9">
        <f>January!G46+F46</f>
        <v>74</v>
      </c>
      <c r="H46" s="17"/>
      <c r="I46" s="9">
        <f>January!I46+H46</f>
        <v>0</v>
      </c>
      <c r="J46" s="18">
        <f>1</f>
        <v>1</v>
      </c>
      <c r="K46" s="9">
        <f>January!K46+J46</f>
        <v>1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2</f>
        <v>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85</v>
      </c>
      <c r="L47" s="19"/>
      <c r="M47" s="9">
        <f>January!M47+L47</f>
        <v>0</v>
      </c>
      <c r="N47" s="19"/>
      <c r="O47" s="24">
        <f>January!O47+N47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1</f>
        <v>1</v>
      </c>
      <c r="E50" s="9">
        <f>January!E50+D50</f>
        <v>1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f>1</f>
        <v>1</v>
      </c>
      <c r="E51" s="9">
        <f>January!E51+D51</f>
        <v>2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>
        <f>2</f>
        <v>2</v>
      </c>
      <c r="E52" s="9">
        <f>January!E52+D52</f>
        <v>2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f>20+1+4</f>
        <v>25</v>
      </c>
      <c r="E53" s="9">
        <f>January!E53+D53</f>
        <v>51</v>
      </c>
      <c r="F53" s="16"/>
      <c r="G53" s="9">
        <f>E53</f>
        <v>51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1+1</f>
        <v>2</v>
      </c>
      <c r="E54" s="9">
        <f>January!E54+D54</f>
        <v>4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12</v>
      </c>
      <c r="C55" s="11"/>
      <c r="D55" s="11">
        <f>SUM(D5:D54)</f>
        <v>170</v>
      </c>
      <c r="E55" s="11"/>
      <c r="F55" s="11">
        <f>SUM(F5:F54)</f>
        <v>1137</v>
      </c>
      <c r="G55" s="11"/>
      <c r="H55" s="11">
        <f>SUM(H5:H54)</f>
        <v>104</v>
      </c>
      <c r="I55" s="11"/>
      <c r="J55" s="11">
        <f>SUM(J5:J54)</f>
        <v>268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356</v>
      </c>
      <c r="F57" s="11"/>
      <c r="G57" s="11">
        <f>January!G57+F55</f>
        <v>2656</v>
      </c>
      <c r="H57" s="11"/>
      <c r="I57" s="11">
        <f>January!I57+H55</f>
        <v>104</v>
      </c>
      <c r="J57" s="11"/>
      <c r="K57" s="11">
        <f>January!K57+J55</f>
        <v>485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5" zoomScaleNormal="85" zoomScalePageLayoutView="0" workbookViewId="0" topLeftCell="A1">
      <pane ySplit="4" topLeftCell="A21" activePane="bottomLeft" state="frozen"/>
      <selection pane="topLeft" activeCell="A1" sqref="A1"/>
      <selection pane="bottomLeft" activeCell="D54" sqref="D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>
        <f>1</f>
        <v>1</v>
      </c>
      <c r="E5" s="9">
        <f>February!E5+D5</f>
        <v>1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1+1+2+2+4</f>
        <v>10</v>
      </c>
      <c r="E7" s="9">
        <f>February!E7+D7</f>
        <v>18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 t="s">
        <v>80</v>
      </c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2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/>
      <c r="E9" s="9">
        <f>February!E9+D9</f>
        <v>2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</v>
      </c>
      <c r="E10" s="9">
        <f>February!E10+D10</f>
        <v>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1+1+1</f>
        <v>3</v>
      </c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v>2</v>
      </c>
      <c r="E14" s="9">
        <f>February!E14+D14</f>
        <v>14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3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>
        <f>1+1</f>
        <v>2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>
        <f>3</f>
        <v>3</v>
      </c>
      <c r="O17" s="9">
        <f>February!O17+N17</f>
        <v>3</v>
      </c>
      <c r="P17" s="20"/>
    </row>
    <row r="18" spans="1:16" ht="18" customHeight="1">
      <c r="A18" s="9" t="s">
        <v>22</v>
      </c>
      <c r="B18" s="14">
        <f>1</f>
        <v>1</v>
      </c>
      <c r="C18" s="9">
        <f>February!C18+B18</f>
        <v>3</v>
      </c>
      <c r="D18" s="15">
        <f>5+3</f>
        <v>8</v>
      </c>
      <c r="E18" s="9">
        <f>February!E18+D18</f>
        <v>21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>February!C19+B19</f>
        <v>6</v>
      </c>
      <c r="D19" s="15">
        <f>9</f>
        <v>9</v>
      </c>
      <c r="E19" s="9">
        <f>February!E19+D19</f>
        <v>11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4</v>
      </c>
      <c r="F20" s="16">
        <f>4</f>
        <v>4</v>
      </c>
      <c r="G20" s="9">
        <f>February!G20+F20</f>
        <v>231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2+6</f>
        <v>8</v>
      </c>
      <c r="E21" s="9">
        <f>February!E21+D21</f>
        <v>18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>
        <f>1</f>
        <v>1</v>
      </c>
      <c r="O24" s="9">
        <f>February!O24+N24</f>
        <v>1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0</v>
      </c>
      <c r="D26" s="15">
        <f>1+1+2</f>
        <v>4</v>
      </c>
      <c r="E26" s="9">
        <f>February!E26+D26</f>
        <v>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>
        <f>10</f>
        <v>10</v>
      </c>
      <c r="C27" s="9">
        <f>February!C27+B27</f>
        <v>13</v>
      </c>
      <c r="D27" s="15">
        <f>1+15+3+1+2+1+2+1+6</f>
        <v>32</v>
      </c>
      <c r="E27" s="9">
        <f>February!E27+D27</f>
        <v>60</v>
      </c>
      <c r="F27" s="16">
        <f>8</f>
        <v>8</v>
      </c>
      <c r="G27" s="9">
        <f>February!G27+F27</f>
        <v>58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>
        <f>2</f>
        <v>2</v>
      </c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>
        <f>1</f>
        <v>1</v>
      </c>
      <c r="C29" s="9">
        <f>February!C29+B29</f>
        <v>9</v>
      </c>
      <c r="D29" s="15">
        <f>1+1+1+1+1+14+2+1+2+2+4+2+6+3+1+2+3+1+2+2+3</f>
        <v>55</v>
      </c>
      <c r="E29" s="9">
        <f>February!E29+D29</f>
        <v>70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28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13</f>
        <v>13</v>
      </c>
      <c r="E30" s="9">
        <f>February!E30+D30</f>
        <v>27</v>
      </c>
      <c r="F30" s="16"/>
      <c r="G30" s="9">
        <f>February!G30+F30</f>
        <v>454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2+1+2+1+2+2+3+3+6</f>
        <v>22</v>
      </c>
      <c r="E31" s="9">
        <f>February!E31+D31</f>
        <v>55</v>
      </c>
      <c r="F31" s="16"/>
      <c r="G31" s="9">
        <f>February!G31+F31</f>
        <v>0</v>
      </c>
      <c r="H31" s="17"/>
      <c r="I31" s="9">
        <f>February!I31+H31</f>
        <v>104</v>
      </c>
      <c r="J31" s="18">
        <f>3</f>
        <v>3</v>
      </c>
      <c r="K31" s="9">
        <f>February!K31+J31</f>
        <v>3</v>
      </c>
      <c r="L31" s="19"/>
      <c r="M31" s="9">
        <f>February!M31+L31</f>
        <v>0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>
        <f>1</f>
        <v>1</v>
      </c>
      <c r="E33" s="9">
        <f>February!E33+D33</f>
        <v>2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>
        <f>1</f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4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/>
      <c r="E37" s="9">
        <f>February!E37+D37</f>
        <v>5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1+2+3+2+2+2</f>
        <v>12</v>
      </c>
      <c r="E38" s="9">
        <f>February!E38+D38</f>
        <v>98</v>
      </c>
      <c r="F38" s="16">
        <f>37+51</f>
        <v>88</v>
      </c>
      <c r="G38" s="9">
        <f>February!G38+F38</f>
        <v>88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>
        <f>1+1+3+1</f>
        <v>6</v>
      </c>
      <c r="C39" s="9">
        <f>February!C39+B39</f>
        <v>19</v>
      </c>
      <c r="D39" s="15">
        <f>2+2</f>
        <v>4</v>
      </c>
      <c r="E39" s="9">
        <f>February!E39+D39</f>
        <v>5</v>
      </c>
      <c r="F39" s="16">
        <f>3</f>
        <v>3</v>
      </c>
      <c r="G39" s="9">
        <f>February!G39+F39</f>
        <v>3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3</v>
      </c>
      <c r="D40" s="15">
        <f>3+30+3+1</f>
        <v>37</v>
      </c>
      <c r="E40" s="9">
        <f>February!E40+D40</f>
        <v>48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/>
    </row>
    <row r="41" spans="1:16" ht="18" customHeight="1">
      <c r="A41" s="9" t="s">
        <v>45</v>
      </c>
      <c r="B41" s="14"/>
      <c r="C41" s="9">
        <f>February!C41+B41</f>
        <v>1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1+1</f>
        <v>2</v>
      </c>
      <c r="C42" s="9">
        <f>February!C42+B42</f>
        <v>2</v>
      </c>
      <c r="D42" s="15">
        <f>1</f>
        <v>1</v>
      </c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1+4</f>
        <v>5</v>
      </c>
      <c r="E45" s="9">
        <f>February!E45+D45</f>
        <v>6</v>
      </c>
      <c r="F45" s="16">
        <f>28+11+30+125+20+12+2+7+23+18+93+57</f>
        <v>426</v>
      </c>
      <c r="G45" s="9">
        <f>February!G45+F45</f>
        <v>2277</v>
      </c>
      <c r="H45" s="17"/>
      <c r="I45" s="9">
        <f>February!I45+H45</f>
        <v>0</v>
      </c>
      <c r="J45" s="18">
        <f>3+17+42+13+18+73+5</f>
        <v>171</v>
      </c>
      <c r="K45" s="9">
        <f>February!K45+J45</f>
        <v>542</v>
      </c>
      <c r="L45" s="19"/>
      <c r="M45" s="9">
        <f>February!M45+L45</f>
        <v>0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2</v>
      </c>
      <c r="F46" s="16"/>
      <c r="G46" s="9">
        <f>February!G46+F46</f>
        <v>74</v>
      </c>
      <c r="H46" s="17"/>
      <c r="I46" s="9">
        <f>February!I46+H46</f>
        <v>0</v>
      </c>
      <c r="J46" s="18"/>
      <c r="K46" s="9">
        <f>February!K46+J46</f>
        <v>1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4</f>
        <v>4</v>
      </c>
      <c r="E47" s="9">
        <f>February!E47+D47</f>
        <v>30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85</v>
      </c>
      <c r="L47" s="19"/>
      <c r="M47" s="9">
        <f>February!M47+L47</f>
        <v>0</v>
      </c>
      <c r="N47" s="19"/>
      <c r="O47" s="9">
        <f>February!O47+N47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>
        <f>2</f>
        <v>2</v>
      </c>
      <c r="O49" s="9">
        <f>February!O49+N49</f>
        <v>2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1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/>
      <c r="E51" s="9">
        <f>February!E51+D51</f>
        <v>2</v>
      </c>
      <c r="F51" s="16">
        <f>1</f>
        <v>1</v>
      </c>
      <c r="G51" s="9">
        <f>February!G51+F51</f>
        <v>1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2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>
        <f>1+1</f>
        <v>2</v>
      </c>
      <c r="C53" s="9">
        <f>February!C53+B53</f>
        <v>2</v>
      </c>
      <c r="D53" s="15">
        <f>4+1+5+1+2+9+13+4+1+1+2+2+3+1+1+1+11</f>
        <v>62</v>
      </c>
      <c r="E53" s="9">
        <f>February!E53+D53</f>
        <v>113</v>
      </c>
      <c r="F53" s="16"/>
      <c r="G53" s="9">
        <f>February!G53+F53</f>
        <v>51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>
        <f>1</f>
        <v>1</v>
      </c>
      <c r="O53" s="9">
        <f>February!O53+N53</f>
        <v>1</v>
      </c>
      <c r="P53" s="20" t="s">
        <v>80</v>
      </c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4</v>
      </c>
      <c r="F54" s="16">
        <f>44+24</f>
        <v>68</v>
      </c>
      <c r="G54" s="9">
        <f>February!G54+F54</f>
        <v>68</v>
      </c>
      <c r="H54" s="17"/>
      <c r="I54" s="9">
        <f>February!I54+H54</f>
        <v>0</v>
      </c>
      <c r="J54" s="18">
        <f>9</f>
        <v>9</v>
      </c>
      <c r="K54" s="9">
        <f>February!K54+J54</f>
        <v>9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302</v>
      </c>
      <c r="E55" s="11"/>
      <c r="F55" s="11">
        <f>SUM(F5:F54)</f>
        <v>598</v>
      </c>
      <c r="G55" s="11"/>
      <c r="H55" s="11">
        <f>SUM(H5:H54)</f>
        <v>0</v>
      </c>
      <c r="I55" s="11"/>
      <c r="J55" s="11">
        <f>SUM(J5:J54)</f>
        <v>183</v>
      </c>
      <c r="K55" s="11"/>
      <c r="L55" s="11">
        <f>SUM(L5:L54)</f>
        <v>0</v>
      </c>
      <c r="M55" s="11"/>
      <c r="N55" s="11">
        <f>SUM(N5:N54)</f>
        <v>7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58</v>
      </c>
      <c r="D57" s="11"/>
      <c r="E57" s="11">
        <f>February!E57+D55</f>
        <v>658</v>
      </c>
      <c r="F57" s="11"/>
      <c r="G57" s="11">
        <f>February!G57+F55</f>
        <v>3254</v>
      </c>
      <c r="H57" s="11"/>
      <c r="I57" s="11">
        <f>February!I57+H55</f>
        <v>104</v>
      </c>
      <c r="J57" s="11"/>
      <c r="K57" s="11">
        <f>February!K57+J55</f>
        <v>668</v>
      </c>
      <c r="L57" s="11"/>
      <c r="M57" s="11">
        <f>February!M57+L55</f>
        <v>0</v>
      </c>
      <c r="N57" s="11"/>
      <c r="O57" s="11">
        <f>February!O57+N55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6.37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79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/>
      <c r="E7" s="9">
        <f>March!E7+D7</f>
        <v>18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/>
      <c r="E8" s="9">
        <f>March!E8+D8</f>
        <v>2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2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/>
      <c r="E10" s="9">
        <f>March!E10+D10</f>
        <v>5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1</f>
        <v>1</v>
      </c>
      <c r="E11" s="9">
        <f>March!E11+D11</f>
        <v>9</v>
      </c>
      <c r="F11" s="16">
        <f>3</f>
        <v>3</v>
      </c>
      <c r="G11" s="9">
        <f>March!G11+F11</f>
        <v>3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/>
      <c r="E14" s="9">
        <f>March!E14+D14</f>
        <v>14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/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3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3</v>
      </c>
      <c r="P17" s="20"/>
    </row>
    <row r="18" spans="1:16" ht="18" customHeight="1">
      <c r="A18" s="9" t="s">
        <v>22</v>
      </c>
      <c r="B18" s="14"/>
      <c r="C18" s="9">
        <f>March!C18+B18</f>
        <v>3</v>
      </c>
      <c r="D18" s="15"/>
      <c r="E18" s="9">
        <f>March!E18+D18</f>
        <v>21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/>
      <c r="C19" s="9">
        <f>March!C19+B19</f>
        <v>6</v>
      </c>
      <c r="D19" s="15"/>
      <c r="E19" s="9">
        <f>March!E19+D19</f>
        <v>11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2+2+1</f>
        <v>5</v>
      </c>
      <c r="E20" s="9">
        <f>March!E20+D20</f>
        <v>9</v>
      </c>
      <c r="F20" s="16"/>
      <c r="G20" s="9">
        <f>March!G20+F20</f>
        <v>231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0</v>
      </c>
      <c r="P20" s="20"/>
    </row>
    <row r="21" spans="1:16" ht="18" customHeight="1">
      <c r="A21" s="9" t="s">
        <v>25</v>
      </c>
      <c r="B21" s="14"/>
      <c r="C21" s="9">
        <f>March!C21+B21</f>
        <v>0</v>
      </c>
      <c r="D21" s="15">
        <f>1</f>
        <v>1</v>
      </c>
      <c r="E21" s="9">
        <f>March!E21+D21</f>
        <v>19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0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1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0</v>
      </c>
      <c r="D26" s="15"/>
      <c r="E26" s="9">
        <f>March!E26+D26</f>
        <v>5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0"/>
    </row>
    <row r="27" spans="1:16" ht="18" customHeight="1">
      <c r="A27" s="9" t="s">
        <v>31</v>
      </c>
      <c r="B27" s="14"/>
      <c r="C27" s="9">
        <f>March!C27+B27</f>
        <v>13</v>
      </c>
      <c r="D27" s="15"/>
      <c r="E27" s="9">
        <f>March!E27+D27</f>
        <v>60</v>
      </c>
      <c r="F27" s="16"/>
      <c r="G27" s="9">
        <f>March!G27+F27</f>
        <v>58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19"/>
      <c r="O27" s="9">
        <f>March!O27+N27</f>
        <v>0</v>
      </c>
      <c r="P27" s="20"/>
    </row>
    <row r="28" spans="1:16" ht="18" customHeight="1">
      <c r="A28" s="9" t="s">
        <v>32</v>
      </c>
      <c r="B28" s="14"/>
      <c r="C28" s="9">
        <f>March!C28+B28</f>
        <v>0</v>
      </c>
      <c r="D28" s="15"/>
      <c r="E28" s="9">
        <f>March!E28+D28</f>
        <v>2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/>
      <c r="C29" s="9">
        <f>March!C29+B29</f>
        <v>9</v>
      </c>
      <c r="D29" s="15">
        <f>1+5+1</f>
        <v>7</v>
      </c>
      <c r="E29" s="9">
        <f>March!E29+D29</f>
        <v>77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28</v>
      </c>
      <c r="L29" s="19"/>
      <c r="M29" s="9">
        <f>March!M29+L29</f>
        <v>0</v>
      </c>
      <c r="N29" s="19"/>
      <c r="O29" s="9">
        <f>March!O29+N29</f>
        <v>0</v>
      </c>
      <c r="P29" s="20"/>
    </row>
    <row r="30" spans="1:16" ht="18" customHeight="1">
      <c r="A30" s="9" t="s">
        <v>34</v>
      </c>
      <c r="B30" s="14"/>
      <c r="C30" s="9">
        <f>March!C30+B30</f>
        <v>0</v>
      </c>
      <c r="D30" s="15"/>
      <c r="E30" s="9">
        <f>March!E30+D30</f>
        <v>27</v>
      </c>
      <c r="F30" s="16"/>
      <c r="G30" s="9">
        <f>March!G30+F30</f>
        <v>454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0"/>
    </row>
    <row r="31" spans="1:16" ht="18" customHeight="1">
      <c r="A31" s="9" t="s">
        <v>35</v>
      </c>
      <c r="B31" s="14"/>
      <c r="C31" s="9">
        <f>March!C31+B31</f>
        <v>0</v>
      </c>
      <c r="D31" s="15">
        <f>2+1+3</f>
        <v>6</v>
      </c>
      <c r="E31" s="9">
        <f>March!E31+D31</f>
        <v>61</v>
      </c>
      <c r="F31" s="16"/>
      <c r="G31" s="9">
        <f>March!G31+F31</f>
        <v>0</v>
      </c>
      <c r="H31" s="17">
        <f>31</f>
        <v>31</v>
      </c>
      <c r="I31" s="9">
        <f>March!I31+H31</f>
        <v>135</v>
      </c>
      <c r="J31" s="18"/>
      <c r="K31" s="9">
        <f>March!K31+J31</f>
        <v>3</v>
      </c>
      <c r="L31" s="19"/>
      <c r="M31" s="9">
        <f>March!M31+L31</f>
        <v>0</v>
      </c>
      <c r="N31" s="19"/>
      <c r="O31" s="9">
        <f>March!O31+N31</f>
        <v>0</v>
      </c>
      <c r="P31" s="20"/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2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3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/>
      <c r="E36" s="9">
        <f>March!E36+D36</f>
        <v>4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5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/>
      <c r="E38" s="9">
        <f>March!E38+D38</f>
        <v>98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0"/>
    </row>
    <row r="39" spans="1:16" ht="18" customHeight="1">
      <c r="A39" s="9" t="s">
        <v>43</v>
      </c>
      <c r="B39" s="14"/>
      <c r="C39" s="9">
        <f>March!C39+B39</f>
        <v>19</v>
      </c>
      <c r="D39" s="15">
        <f>1</f>
        <v>1</v>
      </c>
      <c r="E39" s="9">
        <f>March!E39+D39</f>
        <v>6</v>
      </c>
      <c r="F39" s="16">
        <f>1</f>
        <v>1</v>
      </c>
      <c r="G39" s="9">
        <f>March!G39+F39</f>
        <v>4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3</v>
      </c>
      <c r="D40" s="15">
        <f>2+3+5</f>
        <v>10</v>
      </c>
      <c r="E40" s="9">
        <f>March!E40+D40</f>
        <v>58</v>
      </c>
      <c r="F40" s="16">
        <f>4+1</f>
        <v>5</v>
      </c>
      <c r="G40" s="9">
        <f>March!G40+F40</f>
        <v>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1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/>
      <c r="C42" s="9">
        <f>March!C42+B42</f>
        <v>2</v>
      </c>
      <c r="D42" s="15"/>
      <c r="E42" s="9">
        <f>March!E42+D42</f>
        <v>1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</f>
        <v>2</v>
      </c>
      <c r="E44" s="9">
        <f>March!E44+D44</f>
        <v>2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/>
      <c r="E45" s="9">
        <f>March!E45+D45</f>
        <v>6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542</v>
      </c>
      <c r="L45" s="19"/>
      <c r="M45" s="9">
        <f>March!M45+L45</f>
        <v>0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/>
      <c r="E46" s="9">
        <f>March!E46+D46</f>
        <v>2</v>
      </c>
      <c r="F46" s="16"/>
      <c r="G46" s="9">
        <f>March!G46+F46</f>
        <v>74</v>
      </c>
      <c r="H46" s="17"/>
      <c r="I46" s="9">
        <f>March!I46+H46</f>
        <v>0</v>
      </c>
      <c r="J46" s="18"/>
      <c r="K46" s="9">
        <f>March!K46+J46</f>
        <v>1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/>
      <c r="E47" s="9">
        <f>March!E47+D47</f>
        <v>30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85</v>
      </c>
      <c r="L47" s="19"/>
      <c r="M47" s="9">
        <f>March!M47+L47</f>
        <v>0</v>
      </c>
      <c r="N47" s="19"/>
      <c r="O47" s="9">
        <f>March!O47+N47</f>
        <v>0</v>
      </c>
      <c r="P47" s="20"/>
    </row>
    <row r="48" spans="1:16" ht="18" customHeight="1">
      <c r="A48" s="9" t="s">
        <v>52</v>
      </c>
      <c r="B48" s="14"/>
      <c r="C48" s="9">
        <f>March!C48+B48</f>
        <v>0</v>
      </c>
      <c r="D48" s="15"/>
      <c r="E48" s="9">
        <f>March!E48+D48</f>
        <v>3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2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/>
      <c r="E50" s="9">
        <f>March!E50+D50</f>
        <v>1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/>
      <c r="E51" s="9">
        <f>March!E51+D51</f>
        <v>2</v>
      </c>
      <c r="F51" s="16"/>
      <c r="G51" s="9">
        <f>March!G51+F51</f>
        <v>1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/>
      <c r="O51" s="9">
        <f>March!O51+N51</f>
        <v>0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2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/>
      <c r="C53" s="9">
        <f>March!C53+B53</f>
        <v>2</v>
      </c>
      <c r="D53" s="15"/>
      <c r="E53" s="9">
        <f>March!E53+D53</f>
        <v>113</v>
      </c>
      <c r="F53" s="16"/>
      <c r="G53" s="9">
        <f>March!G53+F53</f>
        <v>51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/>
      <c r="O53" s="9">
        <f>March!O53+N53</f>
        <v>1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/>
      <c r="E54" s="9">
        <f>March!E54+D54</f>
        <v>4</v>
      </c>
      <c r="F54" s="16"/>
      <c r="G54" s="9">
        <f>March!G54+F54</f>
        <v>68</v>
      </c>
      <c r="H54" s="17"/>
      <c r="I54" s="9">
        <f>March!I54+H54</f>
        <v>0</v>
      </c>
      <c r="J54" s="18"/>
      <c r="K54" s="9">
        <f>March!K54+J54</f>
        <v>9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33</v>
      </c>
      <c r="E55" s="11"/>
      <c r="F55" s="11">
        <f>SUM(F5:F54)</f>
        <v>9</v>
      </c>
      <c r="G55" s="11"/>
      <c r="H55" s="11">
        <f>SUM(H5:H54)</f>
        <v>31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58</v>
      </c>
      <c r="D57" s="11"/>
      <c r="E57" s="11">
        <f>March!E57+D55</f>
        <v>691</v>
      </c>
      <c r="F57" s="11"/>
      <c r="G57" s="11">
        <f>March!G57+F55</f>
        <v>3263</v>
      </c>
      <c r="H57" s="11"/>
      <c r="I57" s="11">
        <f>March!I57+H55</f>
        <v>135</v>
      </c>
      <c r="J57" s="11"/>
      <c r="K57" s="11">
        <f>March!K57+J55</f>
        <v>668</v>
      </c>
      <c r="L57" s="11"/>
      <c r="M57" s="11">
        <f>March!M57+L55</f>
        <v>0</v>
      </c>
      <c r="N57" s="11"/>
      <c r="O57" s="11">
        <f>March!O57+N55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79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/>
      <c r="E7" s="9">
        <f>April!E7+D7</f>
        <v>18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/>
      <c r="E8" s="9">
        <f>April!E8+D8</f>
        <v>2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/>
      <c r="E9" s="9">
        <f>April!E9+D9</f>
        <v>2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/>
      <c r="E10" s="9">
        <f>April!E10+D10</f>
        <v>5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/>
      <c r="E11" s="9">
        <f>April!E11+D11</f>
        <v>9</v>
      </c>
      <c r="F11" s="16"/>
      <c r="G11" s="9">
        <f>April!G11+F11</f>
        <v>3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19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/>
      <c r="E14" s="9">
        <f>April!E14+D14</f>
        <v>14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/>
    </row>
    <row r="15" spans="1:16" ht="18" customHeight="1">
      <c r="A15" s="9" t="s">
        <v>19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/>
      <c r="E17" s="9">
        <f>April!E17+D17</f>
        <v>3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3</v>
      </c>
      <c r="P17" s="20"/>
    </row>
    <row r="18" spans="1:16" ht="18" customHeight="1">
      <c r="A18" s="9" t="s">
        <v>22</v>
      </c>
      <c r="B18" s="14"/>
      <c r="C18" s="9">
        <f>April!C18+B18</f>
        <v>3</v>
      </c>
      <c r="D18" s="15"/>
      <c r="E18" s="9">
        <f>April!E18+D18</f>
        <v>21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6</v>
      </c>
      <c r="D19" s="15"/>
      <c r="E19" s="9">
        <f>April!E19+D19</f>
        <v>11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0"/>
    </row>
    <row r="20" spans="1:16" ht="18" customHeight="1">
      <c r="A20" s="9" t="s">
        <v>24</v>
      </c>
      <c r="B20" s="14"/>
      <c r="C20" s="9">
        <f>April!C20+B20</f>
        <v>0</v>
      </c>
      <c r="D20" s="15"/>
      <c r="E20" s="9">
        <f>April!E20+D20</f>
        <v>9</v>
      </c>
      <c r="F20" s="16"/>
      <c r="G20" s="9">
        <f>April!G20+F20</f>
        <v>231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19"/>
      <c r="O20" s="9">
        <f>April!O20+N20</f>
        <v>0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/>
      <c r="E21" s="9">
        <f>April!E21+D21</f>
        <v>19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0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1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0</v>
      </c>
      <c r="D26" s="15"/>
      <c r="E26" s="9">
        <f>April!E26+D26</f>
        <v>5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13</v>
      </c>
      <c r="D27" s="15"/>
      <c r="E27" s="9">
        <f>April!E27+D27</f>
        <v>60</v>
      </c>
      <c r="F27" s="16"/>
      <c r="G27" s="9">
        <f>April!G27+F27</f>
        <v>58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19"/>
      <c r="O27" s="9">
        <f>April!O27+N27</f>
        <v>0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2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9</v>
      </c>
      <c r="D29" s="15"/>
      <c r="E29" s="9">
        <f>April!E29+D29</f>
        <v>77</v>
      </c>
      <c r="F29" s="16"/>
      <c r="G29" s="9">
        <f>April!G29+F29</f>
        <v>0</v>
      </c>
      <c r="H29" s="17"/>
      <c r="I29" s="9">
        <f>April!I29+H29</f>
        <v>0</v>
      </c>
      <c r="J29" s="18"/>
      <c r="K29" s="9">
        <f>April!K29+J29</f>
        <v>28</v>
      </c>
      <c r="L29" s="19"/>
      <c r="M29" s="9">
        <f>April!M29+L29</f>
        <v>0</v>
      </c>
      <c r="N29" s="19"/>
      <c r="O29" s="9">
        <f>April!O29+N29</f>
        <v>0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/>
      <c r="E30" s="9">
        <f>April!E30+D30</f>
        <v>27</v>
      </c>
      <c r="F30" s="16"/>
      <c r="G30" s="9">
        <f>April!G30+F30</f>
        <v>454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/>
      <c r="E31" s="9">
        <f>April!E31+D31</f>
        <v>61</v>
      </c>
      <c r="F31" s="16"/>
      <c r="G31" s="9">
        <f>April!G31+F31</f>
        <v>0</v>
      </c>
      <c r="H31" s="17"/>
      <c r="I31" s="9">
        <f>April!I31+H31</f>
        <v>135</v>
      </c>
      <c r="J31" s="18"/>
      <c r="K31" s="9">
        <f>April!K31+J31</f>
        <v>3</v>
      </c>
      <c r="L31" s="19"/>
      <c r="M31" s="9">
        <f>April!M31+L31</f>
        <v>0</v>
      </c>
      <c r="N31" s="19"/>
      <c r="O31" s="9">
        <f>April!O31+N31</f>
        <v>0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2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/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4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/>
      <c r="E37" s="9">
        <f>April!E37+D37</f>
        <v>5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98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0"/>
    </row>
    <row r="39" spans="1:16" ht="18" customHeight="1">
      <c r="A39" s="9" t="s">
        <v>43</v>
      </c>
      <c r="B39" s="14"/>
      <c r="C39" s="9">
        <f>April!C39+B39</f>
        <v>19</v>
      </c>
      <c r="D39" s="15"/>
      <c r="E39" s="9">
        <f>April!E39+D39</f>
        <v>6</v>
      </c>
      <c r="F39" s="16"/>
      <c r="G39" s="9">
        <f>April!G39+F39</f>
        <v>4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3</v>
      </c>
      <c r="D40" s="15"/>
      <c r="E40" s="9">
        <f>April!E40+D40</f>
        <v>58</v>
      </c>
      <c r="F40" s="16"/>
      <c r="G40" s="9">
        <f>April!G40+F40</f>
        <v>5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1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0</v>
      </c>
      <c r="P41" s="20"/>
    </row>
    <row r="42" spans="1:16" ht="18" customHeight="1">
      <c r="A42" s="9" t="s">
        <v>46</v>
      </c>
      <c r="B42" s="14"/>
      <c r="C42" s="9">
        <f>April!C42+B42</f>
        <v>2</v>
      </c>
      <c r="D42" s="15"/>
      <c r="E42" s="9">
        <f>April!E42+D42</f>
        <v>1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2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/>
      <c r="E45" s="9">
        <f>April!E45+D45</f>
        <v>6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542</v>
      </c>
      <c r="L45" s="19"/>
      <c r="M45" s="9">
        <f>April!M45+L45</f>
        <v>0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/>
      <c r="E46" s="9">
        <f>April!E46+D46</f>
        <v>2</v>
      </c>
      <c r="F46" s="16"/>
      <c r="G46" s="9">
        <f>April!G46+F46</f>
        <v>74</v>
      </c>
      <c r="H46" s="17"/>
      <c r="I46" s="9">
        <f>April!I46+H46</f>
        <v>0</v>
      </c>
      <c r="J46" s="18"/>
      <c r="K46" s="9">
        <f>April!K46+J46</f>
        <v>1</v>
      </c>
      <c r="L46" s="19"/>
      <c r="M46" s="9">
        <f>April!M46+L46</f>
        <v>0</v>
      </c>
      <c r="N46" s="19"/>
      <c r="O46" s="9">
        <f>April!O46+N46</f>
        <v>0</v>
      </c>
      <c r="P46" s="20"/>
    </row>
    <row r="47" spans="1:16" ht="18" customHeight="1">
      <c r="A47" s="9" t="s">
        <v>51</v>
      </c>
      <c r="B47" s="14"/>
      <c r="C47" s="9">
        <f>April!C47+B47</f>
        <v>0</v>
      </c>
      <c r="D47" s="15"/>
      <c r="E47" s="9">
        <f>April!E47+D47</f>
        <v>30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85</v>
      </c>
      <c r="L47" s="19"/>
      <c r="M47" s="9">
        <f>April!M47+L47</f>
        <v>0</v>
      </c>
      <c r="N47" s="19"/>
      <c r="O47" s="9">
        <f>April!O47+N47</f>
        <v>0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3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2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/>
      <c r="E50" s="9">
        <f>April!E50+D50</f>
        <v>1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/>
      <c r="O50" s="9">
        <f>April!O50+N50</f>
        <v>0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2</v>
      </c>
      <c r="F51" s="16"/>
      <c r="G51" s="9">
        <f>April!G51+F51</f>
        <v>1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0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2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2</v>
      </c>
      <c r="D53" s="15"/>
      <c r="E53" s="9">
        <f>April!E53+D53</f>
        <v>113</v>
      </c>
      <c r="F53" s="16"/>
      <c r="G53" s="9">
        <f>April!G53+F53</f>
        <v>51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19"/>
      <c r="O53" s="9">
        <f>April!O53+N53</f>
        <v>1</v>
      </c>
      <c r="P53" s="20"/>
    </row>
    <row r="54" spans="1:16" ht="18" customHeight="1" thickBot="1">
      <c r="A54" s="10" t="s">
        <v>58</v>
      </c>
      <c r="B54" s="14"/>
      <c r="C54" s="9">
        <f>April!C54+B54</f>
        <v>0</v>
      </c>
      <c r="D54" s="15"/>
      <c r="E54" s="9">
        <f>April!E54+D54</f>
        <v>4</v>
      </c>
      <c r="F54" s="16"/>
      <c r="G54" s="9">
        <f>April!G54+F54</f>
        <v>68</v>
      </c>
      <c r="H54" s="17"/>
      <c r="I54" s="9">
        <f>April!I54+H54</f>
        <v>0</v>
      </c>
      <c r="J54" s="18"/>
      <c r="K54" s="9">
        <f>April!K54+J54</f>
        <v>9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58</v>
      </c>
      <c r="D57" s="11"/>
      <c r="E57" s="11">
        <f>April!E57+D55</f>
        <v>691</v>
      </c>
      <c r="F57" s="11"/>
      <c r="G57" s="11">
        <f>April!G57+F55</f>
        <v>3263</v>
      </c>
      <c r="H57" s="11"/>
      <c r="I57" s="11">
        <f>April!I57+H55</f>
        <v>135</v>
      </c>
      <c r="J57" s="11"/>
      <c r="K57" s="11">
        <f>April!K57+J55</f>
        <v>668</v>
      </c>
      <c r="L57" s="11"/>
      <c r="M57" s="11">
        <f>April!M57+L55</f>
        <v>0</v>
      </c>
      <c r="N57" s="11"/>
      <c r="O57" s="11">
        <f>April!O57+N55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/>
      <c r="E7" s="9">
        <f>May!E7+D7</f>
        <v>18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/>
      <c r="E8" s="9">
        <f>May!E8+D8</f>
        <v>2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/>
      <c r="E9" s="9">
        <f>May!E9+D9</f>
        <v>2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/>
      <c r="E10" s="9">
        <f>May!E10+D10</f>
        <v>5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/>
      <c r="E11" s="9">
        <f>May!E11+D11</f>
        <v>9</v>
      </c>
      <c r="F11" s="16"/>
      <c r="G11" s="9">
        <f>May!G11+F11</f>
        <v>3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19"/>
      <c r="O11" s="9">
        <f>May!O11+N11</f>
        <v>0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/>
      <c r="E14" s="9">
        <f>May!E14+D14</f>
        <v>14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3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/>
      <c r="E17" s="9">
        <f>May!E17+D17</f>
        <v>3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3</v>
      </c>
      <c r="P17" s="20"/>
    </row>
    <row r="18" spans="1:16" ht="18" customHeight="1">
      <c r="A18" s="9" t="s">
        <v>22</v>
      </c>
      <c r="B18" s="14"/>
      <c r="C18" s="9">
        <f>May!C18+B18</f>
        <v>3</v>
      </c>
      <c r="D18" s="15"/>
      <c r="E18" s="9">
        <f>May!E18+D18</f>
        <v>21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6</v>
      </c>
      <c r="D19" s="15"/>
      <c r="E19" s="9">
        <f>May!E19+D19</f>
        <v>11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/>
      <c r="E20" s="9">
        <f>May!E20+D20</f>
        <v>9</v>
      </c>
      <c r="F20" s="16"/>
      <c r="G20" s="9">
        <f>May!G20+F20</f>
        <v>231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19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/>
      <c r="E21" s="9">
        <f>May!E21+D21</f>
        <v>19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/>
      <c r="O21" s="9">
        <f>May!O21+N21</f>
        <v>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1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/>
      <c r="E26" s="9">
        <f>May!E26+D26</f>
        <v>5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0"/>
    </row>
    <row r="27" spans="1:16" ht="18" customHeight="1">
      <c r="A27" s="9" t="s">
        <v>31</v>
      </c>
      <c r="B27" s="14"/>
      <c r="C27" s="9">
        <f>May!C27+B27</f>
        <v>13</v>
      </c>
      <c r="D27" s="15"/>
      <c r="E27" s="9">
        <f>May!E27+D27</f>
        <v>60</v>
      </c>
      <c r="F27" s="16"/>
      <c r="G27" s="9">
        <f>May!G27+F27</f>
        <v>58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19"/>
      <c r="O27" s="9">
        <f>May!O27+N27</f>
        <v>0</v>
      </c>
      <c r="P27" s="20"/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2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9</v>
      </c>
      <c r="D29" s="15"/>
      <c r="E29" s="9">
        <f>May!E29+D29</f>
        <v>77</v>
      </c>
      <c r="F29" s="16"/>
      <c r="G29" s="9">
        <f>May!G29+F29</f>
        <v>0</v>
      </c>
      <c r="H29" s="17"/>
      <c r="I29" s="9">
        <f>May!I29+H29</f>
        <v>0</v>
      </c>
      <c r="J29" s="18"/>
      <c r="K29" s="9">
        <f>May!K29+J29</f>
        <v>28</v>
      </c>
      <c r="L29" s="19"/>
      <c r="M29" s="9">
        <f>May!M29+L29</f>
        <v>0</v>
      </c>
      <c r="N29" s="19"/>
      <c r="O29" s="9">
        <f>May!O29+N29</f>
        <v>0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/>
      <c r="E30" s="9">
        <f>May!E30+D30</f>
        <v>27</v>
      </c>
      <c r="F30" s="16"/>
      <c r="G30" s="9">
        <f>May!G30+F30</f>
        <v>454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/>
      <c r="E31" s="9">
        <f>May!E31+D31</f>
        <v>61</v>
      </c>
      <c r="F31" s="16"/>
      <c r="G31" s="9">
        <f>May!G31+F31</f>
        <v>0</v>
      </c>
      <c r="H31" s="17"/>
      <c r="I31" s="9">
        <f>May!I31+H31</f>
        <v>135</v>
      </c>
      <c r="J31" s="18"/>
      <c r="K31" s="9">
        <f>May!K31+J31</f>
        <v>3</v>
      </c>
      <c r="L31" s="19"/>
      <c r="M31" s="9">
        <f>May!M31+L31</f>
        <v>0</v>
      </c>
      <c r="N31" s="19"/>
      <c r="O31" s="9">
        <f>May!O31+N31</f>
        <v>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2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3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4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/>
      <c r="E37" s="9">
        <f>May!E37+D37</f>
        <v>5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/>
      <c r="E38" s="9">
        <f>May!E38+D38</f>
        <v>98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19</v>
      </c>
      <c r="D39" s="15"/>
      <c r="E39" s="9">
        <f>May!E39+D39</f>
        <v>6</v>
      </c>
      <c r="F39" s="16"/>
      <c r="G39" s="9">
        <f>May!G39+F39</f>
        <v>4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/>
      <c r="O39" s="9">
        <f>May!O39+N39</f>
        <v>0</v>
      </c>
      <c r="P39" s="20"/>
    </row>
    <row r="40" spans="1:16" ht="18" customHeight="1">
      <c r="A40" s="9" t="s">
        <v>44</v>
      </c>
      <c r="B40" s="14"/>
      <c r="C40" s="9">
        <f>May!C40+B40</f>
        <v>3</v>
      </c>
      <c r="D40" s="15"/>
      <c r="E40" s="9">
        <f>May!E40+D40</f>
        <v>58</v>
      </c>
      <c r="F40" s="16"/>
      <c r="G40" s="9">
        <f>May!G40+F40</f>
        <v>5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1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19"/>
      <c r="O41" s="9">
        <f>May!O41+N41</f>
        <v>0</v>
      </c>
      <c r="P41" s="20"/>
    </row>
    <row r="42" spans="1:16" ht="18" customHeight="1">
      <c r="A42" s="9" t="s">
        <v>46</v>
      </c>
      <c r="B42" s="14"/>
      <c r="C42" s="9">
        <f>May!C42+B42</f>
        <v>2</v>
      </c>
      <c r="D42" s="15"/>
      <c r="E42" s="9">
        <f>May!E42+D42</f>
        <v>1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2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/>
      <c r="E45" s="9">
        <f>May!E45+D45</f>
        <v>6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542</v>
      </c>
      <c r="L45" s="19"/>
      <c r="M45" s="9">
        <f>May!M45+L45</f>
        <v>0</v>
      </c>
      <c r="N45" s="19"/>
      <c r="O45" s="9">
        <f>May!O45+N45</f>
        <v>0</v>
      </c>
      <c r="P45" s="20"/>
    </row>
    <row r="46" spans="1:16" ht="18" customHeight="1">
      <c r="A46" s="9" t="s">
        <v>50</v>
      </c>
      <c r="B46" s="14"/>
      <c r="C46" s="9">
        <f>May!C46+B46</f>
        <v>0</v>
      </c>
      <c r="D46" s="15"/>
      <c r="E46" s="9">
        <f>May!E46+D46</f>
        <v>2</v>
      </c>
      <c r="F46" s="16"/>
      <c r="G46" s="9">
        <f>May!G46+F46</f>
        <v>74</v>
      </c>
      <c r="H46" s="17"/>
      <c r="I46" s="9">
        <f>May!I46+H46</f>
        <v>0</v>
      </c>
      <c r="J46" s="18"/>
      <c r="K46" s="9">
        <f>May!K46+J46</f>
        <v>1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/>
      <c r="E47" s="9">
        <f>May!E47+D47</f>
        <v>30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85</v>
      </c>
      <c r="L47" s="19"/>
      <c r="M47" s="9">
        <f>May!M47+L47</f>
        <v>0</v>
      </c>
      <c r="N47" s="19"/>
      <c r="O47" s="9">
        <f>May!O47+N47</f>
        <v>0</v>
      </c>
      <c r="P47" s="20"/>
    </row>
    <row r="48" spans="1:16" ht="18" customHeight="1">
      <c r="A48" s="9" t="s">
        <v>52</v>
      </c>
      <c r="B48" s="14"/>
      <c r="C48" s="9">
        <f>May!C48+B48</f>
        <v>0</v>
      </c>
      <c r="D48" s="15"/>
      <c r="E48" s="9">
        <f>May!E48+D48</f>
        <v>3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2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1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2</v>
      </c>
      <c r="F51" s="16"/>
      <c r="G51" s="9">
        <f>May!G51+F51</f>
        <v>1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2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2</v>
      </c>
      <c r="D53" s="15"/>
      <c r="E53" s="9">
        <f>May!E53+D53</f>
        <v>113</v>
      </c>
      <c r="F53" s="16"/>
      <c r="G53" s="9">
        <f>May!G53+F53</f>
        <v>51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19"/>
      <c r="O53" s="9">
        <f>May!O53+N53</f>
        <v>1</v>
      </c>
      <c r="P53" s="20"/>
    </row>
    <row r="54" spans="1:16" ht="18" customHeight="1" thickBot="1">
      <c r="A54" s="10" t="s">
        <v>58</v>
      </c>
      <c r="B54" s="14"/>
      <c r="C54" s="9">
        <f>May!C54+B54</f>
        <v>0</v>
      </c>
      <c r="D54" s="15"/>
      <c r="E54" s="9">
        <f>May!E54+D54</f>
        <v>4</v>
      </c>
      <c r="F54" s="16"/>
      <c r="G54" s="9">
        <f>May!G54+F54</f>
        <v>68</v>
      </c>
      <c r="H54" s="17"/>
      <c r="I54" s="9">
        <f>May!I54+H54</f>
        <v>0</v>
      </c>
      <c r="J54" s="18"/>
      <c r="K54" s="9">
        <f>May!K54+J54</f>
        <v>9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58</v>
      </c>
      <c r="D57" s="11"/>
      <c r="E57" s="11">
        <f>May!E57+D55</f>
        <v>691</v>
      </c>
      <c r="F57" s="11"/>
      <c r="G57" s="11">
        <f>May!G57+F55</f>
        <v>3263</v>
      </c>
      <c r="H57" s="11"/>
      <c r="I57" s="11">
        <f>May!I57+H55</f>
        <v>135</v>
      </c>
      <c r="J57" s="11"/>
      <c r="K57" s="11">
        <f>May!K57+J55</f>
        <v>668</v>
      </c>
      <c r="L57" s="11"/>
      <c r="M57" s="11">
        <f>May!M57+L55</f>
        <v>0</v>
      </c>
      <c r="N57" s="11"/>
      <c r="O57" s="11">
        <f>May!O57+N55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18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2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/>
      <c r="E9" s="9">
        <f>June!E9+D9</f>
        <v>2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/>
      <c r="E10" s="9">
        <f>June!E10+D10</f>
        <v>5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/>
      <c r="E11" s="9">
        <f>June!E11+D11</f>
        <v>9</v>
      </c>
      <c r="F11" s="16"/>
      <c r="G11" s="9">
        <f>June!G11+F11</f>
        <v>3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19"/>
      <c r="O11" s="9">
        <f>June!O11+N11</f>
        <v>0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/>
      <c r="E14" s="9">
        <f>June!E14+D14</f>
        <v>14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/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3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3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3</v>
      </c>
      <c r="P17" s="20"/>
    </row>
    <row r="18" spans="1:16" ht="18" customHeight="1">
      <c r="A18" s="9" t="s">
        <v>22</v>
      </c>
      <c r="B18" s="14"/>
      <c r="C18" s="9">
        <f>June!C18+B18</f>
        <v>3</v>
      </c>
      <c r="D18" s="15"/>
      <c r="E18" s="9">
        <f>June!E18+D18</f>
        <v>21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19"/>
      <c r="O18" s="9">
        <f>June!O18+N18</f>
        <v>0</v>
      </c>
      <c r="P18" s="20"/>
    </row>
    <row r="19" spans="1:16" ht="18" customHeight="1">
      <c r="A19" s="9" t="s">
        <v>23</v>
      </c>
      <c r="B19" s="14"/>
      <c r="C19" s="9">
        <f>June!C19+B19</f>
        <v>6</v>
      </c>
      <c r="D19" s="15"/>
      <c r="E19" s="9">
        <f>June!E19+D19</f>
        <v>11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/>
      <c r="O19" s="9">
        <f>June!O19+N19</f>
        <v>0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/>
      <c r="E20" s="9">
        <f>June!E20+D20</f>
        <v>9</v>
      </c>
      <c r="F20" s="16"/>
      <c r="G20" s="9">
        <f>June!G20+F20</f>
        <v>231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19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/>
      <c r="E21" s="9">
        <f>June!E21+D21</f>
        <v>19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1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/>
      <c r="E26" s="9">
        <f>June!E26+D26</f>
        <v>5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0</v>
      </c>
      <c r="P26" s="20"/>
    </row>
    <row r="27" spans="1:16" ht="18" customHeight="1">
      <c r="A27" s="9" t="s">
        <v>31</v>
      </c>
      <c r="B27" s="14"/>
      <c r="C27" s="9">
        <f>June!C27+B27</f>
        <v>13</v>
      </c>
      <c r="D27" s="15"/>
      <c r="E27" s="9">
        <f>June!E27+D27</f>
        <v>60</v>
      </c>
      <c r="F27" s="16"/>
      <c r="G27" s="9">
        <f>June!G27+F27</f>
        <v>58</v>
      </c>
      <c r="H27" s="17"/>
      <c r="I27" s="9">
        <f>June!I27+H27</f>
        <v>0</v>
      </c>
      <c r="J27" s="18"/>
      <c r="K27" s="9">
        <f>June!K27+J27</f>
        <v>0</v>
      </c>
      <c r="L27" s="19"/>
      <c r="M27" s="9">
        <f>June!M27+L27</f>
        <v>0</v>
      </c>
      <c r="N27" s="19"/>
      <c r="O27" s="9">
        <f>June!O27+N27</f>
        <v>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9</v>
      </c>
      <c r="D29" s="15"/>
      <c r="E29" s="9">
        <f>June!E29+D29</f>
        <v>77</v>
      </c>
      <c r="F29" s="16"/>
      <c r="G29" s="9">
        <f>June!G29+F29</f>
        <v>0</v>
      </c>
      <c r="H29" s="17"/>
      <c r="I29" s="9">
        <f>June!I29+H29</f>
        <v>0</v>
      </c>
      <c r="J29" s="18"/>
      <c r="K29" s="9">
        <f>June!K29+J29</f>
        <v>28</v>
      </c>
      <c r="L29" s="19"/>
      <c r="M29" s="9">
        <f>June!M29+L29</f>
        <v>0</v>
      </c>
      <c r="N29" s="19"/>
      <c r="O29" s="9">
        <f>June!O29+N29</f>
        <v>0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27</v>
      </c>
      <c r="F30" s="16"/>
      <c r="G30" s="9">
        <f>June!G30+F30</f>
        <v>454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/>
      <c r="E31" s="9">
        <f>June!E31+D31</f>
        <v>61</v>
      </c>
      <c r="F31" s="16"/>
      <c r="G31" s="9">
        <f>June!G31+F31</f>
        <v>0</v>
      </c>
      <c r="H31" s="17"/>
      <c r="I31" s="9">
        <f>June!I31+H31</f>
        <v>135</v>
      </c>
      <c r="J31" s="18"/>
      <c r="K31" s="9">
        <f>June!K31+J31</f>
        <v>3</v>
      </c>
      <c r="L31" s="19"/>
      <c r="M31" s="9">
        <f>June!M31+L31</f>
        <v>0</v>
      </c>
      <c r="N31" s="19"/>
      <c r="O31" s="9">
        <f>June!O31+N31</f>
        <v>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2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/>
      <c r="E35" s="9">
        <f>June!E35+D35</f>
        <v>3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4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5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98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19</v>
      </c>
      <c r="D39" s="15"/>
      <c r="E39" s="9">
        <f>June!E39+D39</f>
        <v>6</v>
      </c>
      <c r="F39" s="16"/>
      <c r="G39" s="9">
        <f>June!G39+F39</f>
        <v>4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0</v>
      </c>
      <c r="P39" s="20"/>
    </row>
    <row r="40" spans="1:16" ht="18" customHeight="1">
      <c r="A40" s="9" t="s">
        <v>44</v>
      </c>
      <c r="B40" s="14"/>
      <c r="C40" s="9">
        <f>June!C40+B40</f>
        <v>3</v>
      </c>
      <c r="D40" s="15"/>
      <c r="E40" s="9">
        <f>June!E40+D40</f>
        <v>58</v>
      </c>
      <c r="F40" s="16"/>
      <c r="G40" s="9">
        <f>June!G40+F40</f>
        <v>5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1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19"/>
      <c r="O41" s="9">
        <f>June!O41+N41</f>
        <v>0</v>
      </c>
      <c r="P41" s="20"/>
    </row>
    <row r="42" spans="1:16" ht="18" customHeight="1">
      <c r="A42" s="9" t="s">
        <v>46</v>
      </c>
      <c r="B42" s="14"/>
      <c r="C42" s="9">
        <f>June!C42+B42</f>
        <v>2</v>
      </c>
      <c r="D42" s="15"/>
      <c r="E42" s="9">
        <f>June!E42+D42</f>
        <v>1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/>
      <c r="E44" s="9">
        <f>June!E44+D44</f>
        <v>2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/>
      <c r="E45" s="9">
        <f>June!E45+D45</f>
        <v>6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542</v>
      </c>
      <c r="L45" s="19"/>
      <c r="M45" s="9">
        <f>June!M45+L45</f>
        <v>0</v>
      </c>
      <c r="N45" s="19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/>
      <c r="E46" s="9">
        <f>June!E46+D46</f>
        <v>2</v>
      </c>
      <c r="F46" s="16"/>
      <c r="G46" s="9">
        <f>June!G46+F46</f>
        <v>74</v>
      </c>
      <c r="H46" s="17"/>
      <c r="I46" s="9">
        <f>June!I46+H46</f>
        <v>0</v>
      </c>
      <c r="J46" s="18"/>
      <c r="K46" s="9">
        <f>June!K46+J46</f>
        <v>1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/>
      <c r="E47" s="9">
        <f>June!E47+D47</f>
        <v>30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85</v>
      </c>
      <c r="L47" s="19"/>
      <c r="M47" s="9">
        <f>June!M47+L47</f>
        <v>0</v>
      </c>
      <c r="N47" s="19"/>
      <c r="O47" s="9">
        <f>June!O47+N47</f>
        <v>0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3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2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1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2</v>
      </c>
      <c r="F51" s="16"/>
      <c r="G51" s="9">
        <f>June!G51+F51</f>
        <v>1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2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2</v>
      </c>
      <c r="D53" s="15"/>
      <c r="E53" s="9">
        <f>June!E53+D53</f>
        <v>113</v>
      </c>
      <c r="F53" s="16"/>
      <c r="G53" s="9">
        <f>June!G53+F53</f>
        <v>51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19"/>
      <c r="O53" s="9">
        <f>June!O53+N53</f>
        <v>1</v>
      </c>
      <c r="P53" s="20"/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4</v>
      </c>
      <c r="F54" s="16"/>
      <c r="G54" s="9">
        <f>June!G54+F54</f>
        <v>68</v>
      </c>
      <c r="H54" s="17"/>
      <c r="I54" s="9">
        <f>June!I54+H54</f>
        <v>0</v>
      </c>
      <c r="J54" s="18"/>
      <c r="K54" s="9">
        <f>June!K54+J54</f>
        <v>9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58</v>
      </c>
      <c r="D57" s="11"/>
      <c r="E57" s="11">
        <f>June!E57+D55</f>
        <v>691</v>
      </c>
      <c r="F57" s="11"/>
      <c r="G57" s="11">
        <f>June!G57+F55</f>
        <v>3263</v>
      </c>
      <c r="H57" s="11"/>
      <c r="I57" s="11">
        <f>June!I57+H55</f>
        <v>135</v>
      </c>
      <c r="J57" s="11"/>
      <c r="K57" s="11">
        <f>June!K57+J55</f>
        <v>668</v>
      </c>
      <c r="L57" s="11"/>
      <c r="M57" s="11">
        <f>June!M57+L55</f>
        <v>0</v>
      </c>
      <c r="N57" s="11"/>
      <c r="O57" s="11">
        <f>June!O57+N55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1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18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2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2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0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5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/>
      <c r="E11" s="9">
        <f>July!E11+D11</f>
        <v>9</v>
      </c>
      <c r="F11" s="16"/>
      <c r="G11" s="9">
        <f>July!G11+F11</f>
        <v>3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19"/>
      <c r="O11" s="9">
        <f>July!O11+N11</f>
        <v>0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14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3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3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3</v>
      </c>
      <c r="P17" s="20"/>
    </row>
    <row r="18" spans="1:16" ht="18" customHeight="1">
      <c r="A18" s="9" t="s">
        <v>22</v>
      </c>
      <c r="B18" s="14"/>
      <c r="C18" s="9">
        <f>July!C18+B18</f>
        <v>3</v>
      </c>
      <c r="D18" s="15"/>
      <c r="E18" s="9">
        <f>July!E18+D18</f>
        <v>21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19"/>
      <c r="O18" s="9">
        <f>July!O18+N18</f>
        <v>0</v>
      </c>
      <c r="P18" s="20"/>
    </row>
    <row r="19" spans="1:16" ht="18" customHeight="1">
      <c r="A19" s="9" t="s">
        <v>23</v>
      </c>
      <c r="B19" s="14"/>
      <c r="C19" s="9">
        <f>July!C19+B19</f>
        <v>6</v>
      </c>
      <c r="D19" s="15"/>
      <c r="E19" s="9">
        <f>July!E19+D19</f>
        <v>11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/>
      <c r="O19" s="9">
        <f>July!O19+N19</f>
        <v>0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/>
      <c r="E20" s="9">
        <f>July!E20+D20</f>
        <v>9</v>
      </c>
      <c r="F20" s="16"/>
      <c r="G20" s="9">
        <f>July!G20+F20</f>
        <v>231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19"/>
      <c r="O20" s="9">
        <f>July!O20+N20</f>
        <v>0</v>
      </c>
      <c r="P20" s="20"/>
    </row>
    <row r="21" spans="1:16" ht="18" customHeight="1">
      <c r="A21" s="9" t="s">
        <v>25</v>
      </c>
      <c r="B21" s="14"/>
      <c r="C21" s="9">
        <f>July!C21+B21</f>
        <v>0</v>
      </c>
      <c r="D21" s="15"/>
      <c r="E21" s="9">
        <f>July!E21+D21</f>
        <v>19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1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0</v>
      </c>
      <c r="D26" s="15"/>
      <c r="E26" s="9">
        <f>July!E26+D26</f>
        <v>5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0</v>
      </c>
      <c r="P26" s="20"/>
    </row>
    <row r="27" spans="1:16" ht="18" customHeight="1">
      <c r="A27" s="9" t="s">
        <v>31</v>
      </c>
      <c r="B27" s="14"/>
      <c r="C27" s="9">
        <f>July!C27+B27</f>
        <v>13</v>
      </c>
      <c r="D27" s="15"/>
      <c r="E27" s="9">
        <f>July!E27+D27</f>
        <v>60</v>
      </c>
      <c r="F27" s="16"/>
      <c r="G27" s="9">
        <f>July!G27+F27</f>
        <v>58</v>
      </c>
      <c r="H27" s="17"/>
      <c r="I27" s="9">
        <f>July!I27+H27</f>
        <v>0</v>
      </c>
      <c r="J27" s="18"/>
      <c r="K27" s="9">
        <f>July!K27+J27</f>
        <v>0</v>
      </c>
      <c r="L27" s="19"/>
      <c r="M27" s="9">
        <f>July!M26+L26</f>
        <v>0</v>
      </c>
      <c r="N27" s="19"/>
      <c r="O27" s="9">
        <f>July!O27+N27</f>
        <v>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2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9</v>
      </c>
      <c r="D29" s="15"/>
      <c r="E29" s="9">
        <f>July!E29+D29</f>
        <v>77</v>
      </c>
      <c r="F29" s="16"/>
      <c r="G29" s="9">
        <f>July!G29+F29</f>
        <v>0</v>
      </c>
      <c r="H29" s="17"/>
      <c r="I29" s="9">
        <f>July!I29+H29</f>
        <v>0</v>
      </c>
      <c r="J29" s="18"/>
      <c r="K29" s="9">
        <f>July!K29+J29</f>
        <v>28</v>
      </c>
      <c r="L29" s="19"/>
      <c r="M29" s="9">
        <f>July!M29+L29</f>
        <v>0</v>
      </c>
      <c r="N29" s="19"/>
      <c r="O29" s="9">
        <f>July!O29+N29</f>
        <v>0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27</v>
      </c>
      <c r="F30" s="16"/>
      <c r="G30" s="9">
        <f>July!G30+F30</f>
        <v>454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/>
      <c r="E31" s="9">
        <f>July!E31+D31</f>
        <v>61</v>
      </c>
      <c r="F31" s="16"/>
      <c r="G31" s="9">
        <f>July!G31+F31</f>
        <v>0</v>
      </c>
      <c r="H31" s="17"/>
      <c r="I31" s="9">
        <f>July!I31+H31</f>
        <v>135</v>
      </c>
      <c r="J31" s="18"/>
      <c r="K31" s="9">
        <f>July!K31+J31</f>
        <v>3</v>
      </c>
      <c r="L31" s="19"/>
      <c r="M31" s="9">
        <f>July!M31+L31</f>
        <v>0</v>
      </c>
      <c r="N31" s="19"/>
      <c r="O31" s="9">
        <f>July!O31+N31</f>
        <v>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2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3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4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0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5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0</v>
      </c>
      <c r="P37" s="20"/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98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0"/>
    </row>
    <row r="39" spans="1:16" ht="18" customHeight="1">
      <c r="A39" s="9" t="s">
        <v>43</v>
      </c>
      <c r="B39" s="14"/>
      <c r="C39" s="9">
        <f>July!C39+B39</f>
        <v>19</v>
      </c>
      <c r="D39" s="15"/>
      <c r="E39" s="9">
        <f>July!E39+D39</f>
        <v>6</v>
      </c>
      <c r="F39" s="16"/>
      <c r="G39" s="9">
        <f>July!G39+F39</f>
        <v>4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0</v>
      </c>
      <c r="P39" s="20"/>
    </row>
    <row r="40" spans="1:16" ht="18" customHeight="1">
      <c r="A40" s="9" t="s">
        <v>44</v>
      </c>
      <c r="B40" s="14"/>
      <c r="C40" s="9">
        <f>July!C40+B40</f>
        <v>3</v>
      </c>
      <c r="D40" s="15"/>
      <c r="E40" s="9">
        <f>July!E40+D40</f>
        <v>58</v>
      </c>
      <c r="F40" s="16"/>
      <c r="G40" s="9">
        <f>July!G40+F40</f>
        <v>5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1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19"/>
      <c r="O41" s="9">
        <f>July!O41+N41</f>
        <v>0</v>
      </c>
      <c r="P41" s="20"/>
    </row>
    <row r="42" spans="1:16" ht="18" customHeight="1">
      <c r="A42" s="9" t="s">
        <v>46</v>
      </c>
      <c r="B42" s="14"/>
      <c r="C42" s="9">
        <f>July!C42+B42</f>
        <v>2</v>
      </c>
      <c r="D42" s="15"/>
      <c r="E42" s="9">
        <f>July!E42+D42</f>
        <v>1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2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/>
      <c r="E45" s="9">
        <f>July!E45+D45</f>
        <v>6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542</v>
      </c>
      <c r="L45" s="19"/>
      <c r="M45" s="9">
        <f>July!M45+L45</f>
        <v>0</v>
      </c>
      <c r="N45" s="19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/>
      <c r="E46" s="9">
        <f>July!E46+D46</f>
        <v>2</v>
      </c>
      <c r="F46" s="16"/>
      <c r="G46" s="9">
        <f>July!G46+F46</f>
        <v>74</v>
      </c>
      <c r="H46" s="17"/>
      <c r="I46" s="9">
        <f>July!I46+H46</f>
        <v>0</v>
      </c>
      <c r="J46" s="18"/>
      <c r="K46" s="9">
        <f>July!K46+J46</f>
        <v>1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30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85</v>
      </c>
      <c r="L47" s="19"/>
      <c r="M47" s="9">
        <f>July!M47+L47</f>
        <v>0</v>
      </c>
      <c r="N47" s="19"/>
      <c r="O47" s="9">
        <f>July!O47+N47</f>
        <v>0</v>
      </c>
      <c r="P47" s="20"/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3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2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1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0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2</v>
      </c>
      <c r="F51" s="16"/>
      <c r="G51" s="9">
        <f>July!G51+F51</f>
        <v>1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0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2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2</v>
      </c>
      <c r="D53" s="15"/>
      <c r="E53" s="9">
        <f>July!E53+D53</f>
        <v>113</v>
      </c>
      <c r="F53" s="16"/>
      <c r="G53" s="9">
        <f>July!G53+F53</f>
        <v>51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19"/>
      <c r="O53" s="9">
        <f>July!O53+N53</f>
        <v>1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July!E53+D53</f>
        <v>113</v>
      </c>
      <c r="F54" s="16"/>
      <c r="G54" s="9">
        <f>July!G54+F54</f>
        <v>68</v>
      </c>
      <c r="H54" s="17"/>
      <c r="I54" s="9">
        <f>July!I54+H54</f>
        <v>0</v>
      </c>
      <c r="J54" s="18"/>
      <c r="K54" s="9">
        <f>July!K54+J54</f>
        <v>9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58</v>
      </c>
      <c r="D57" s="11"/>
      <c r="E57" s="11">
        <f>July!E57+D55</f>
        <v>691</v>
      </c>
      <c r="F57" s="11"/>
      <c r="G57" s="11">
        <f>July!G57+F55</f>
        <v>3263</v>
      </c>
      <c r="H57" s="11"/>
      <c r="I57" s="11">
        <f>July!I57+H55</f>
        <v>135</v>
      </c>
      <c r="J57" s="11"/>
      <c r="K57" s="11">
        <f>July!K57+J55</f>
        <v>668</v>
      </c>
      <c r="L57" s="11"/>
      <c r="M57" s="11">
        <f>July!M57+L55</f>
        <v>0</v>
      </c>
      <c r="N57" s="11"/>
      <c r="O57" s="11">
        <f>July!O57+N55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1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18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2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2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5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9</v>
      </c>
      <c r="F11" s="16"/>
      <c r="G11" s="9">
        <f>August!G11+F11</f>
        <v>3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19"/>
      <c r="O11" s="9">
        <f>August!O11+N11</f>
        <v>0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14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3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3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3</v>
      </c>
      <c r="P17" s="20"/>
    </row>
    <row r="18" spans="1:16" ht="18" customHeight="1">
      <c r="A18" s="9" t="s">
        <v>22</v>
      </c>
      <c r="B18" s="14"/>
      <c r="C18" s="9">
        <f>August!C18+B18</f>
        <v>3</v>
      </c>
      <c r="D18" s="15"/>
      <c r="E18" s="9">
        <f>August!E18+D18</f>
        <v>21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19"/>
      <c r="O18" s="9">
        <f>August!O18+N18</f>
        <v>0</v>
      </c>
      <c r="P18" s="20"/>
    </row>
    <row r="19" spans="1:16" ht="18" customHeight="1">
      <c r="A19" s="9" t="s">
        <v>23</v>
      </c>
      <c r="B19" s="14"/>
      <c r="C19" s="9">
        <f>August!C19+B19</f>
        <v>6</v>
      </c>
      <c r="D19" s="15"/>
      <c r="E19" s="9">
        <f>August!E19+D19</f>
        <v>11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19"/>
      <c r="O19" s="9">
        <f>August!O19+N19</f>
        <v>0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9</v>
      </c>
      <c r="F20" s="16"/>
      <c r="G20" s="9">
        <f>August!G20+F20</f>
        <v>231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19"/>
      <c r="O20" s="9">
        <f>August!O20+N20</f>
        <v>0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19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1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0</v>
      </c>
      <c r="D26" s="15"/>
      <c r="E26" s="9">
        <f>August!E26+D26</f>
        <v>5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0</v>
      </c>
      <c r="P26" s="20"/>
    </row>
    <row r="27" spans="1:16" ht="18" customHeight="1">
      <c r="A27" s="9" t="s">
        <v>31</v>
      </c>
      <c r="B27" s="14"/>
      <c r="C27" s="9">
        <f>August!C27+B27</f>
        <v>13</v>
      </c>
      <c r="D27" s="15"/>
      <c r="E27" s="9">
        <f>August!E27+D27</f>
        <v>60</v>
      </c>
      <c r="F27" s="16"/>
      <c r="G27" s="9">
        <f>August!G27+F27</f>
        <v>58</v>
      </c>
      <c r="H27" s="17"/>
      <c r="I27" s="9">
        <f>August!I27+H27</f>
        <v>0</v>
      </c>
      <c r="J27" s="18"/>
      <c r="K27" s="9">
        <f>August!K27+J27</f>
        <v>0</v>
      </c>
      <c r="L27" s="19"/>
      <c r="M27" s="9">
        <f>August!M27+L27</f>
        <v>0</v>
      </c>
      <c r="N27" s="19"/>
      <c r="O27" s="9">
        <f>August!O27+N27</f>
        <v>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2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9</v>
      </c>
      <c r="D29" s="15"/>
      <c r="E29" s="9">
        <f>August!E29+D29</f>
        <v>77</v>
      </c>
      <c r="F29" s="16"/>
      <c r="G29" s="9">
        <f>August!G29+F29</f>
        <v>0</v>
      </c>
      <c r="H29" s="17"/>
      <c r="I29" s="9">
        <f>August!I29+H29</f>
        <v>0</v>
      </c>
      <c r="J29" s="18"/>
      <c r="K29" s="9">
        <f>August!K29+J29</f>
        <v>28</v>
      </c>
      <c r="L29" s="19"/>
      <c r="M29" s="9">
        <f>August!M29+L29</f>
        <v>0</v>
      </c>
      <c r="N29" s="19"/>
      <c r="O29" s="9">
        <f>August!O29+N29</f>
        <v>0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27</v>
      </c>
      <c r="F30" s="16"/>
      <c r="G30" s="9">
        <f>August!G30+F30</f>
        <v>454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61</v>
      </c>
      <c r="F31" s="16"/>
      <c r="G31" s="9">
        <f>August!G31+F31</f>
        <v>0</v>
      </c>
      <c r="H31" s="17"/>
      <c r="I31" s="9">
        <f>August!I31+H31</f>
        <v>135</v>
      </c>
      <c r="J31" s="18"/>
      <c r="K31" s="9">
        <f>August!K31+J31</f>
        <v>3</v>
      </c>
      <c r="L31" s="19"/>
      <c r="M31" s="9">
        <f>August!M31+L31</f>
        <v>0</v>
      </c>
      <c r="N31" s="19"/>
      <c r="O31" s="9">
        <f>August!O31+N31</f>
        <v>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2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3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4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5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98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0"/>
    </row>
    <row r="39" spans="1:16" ht="18" customHeight="1">
      <c r="A39" s="9" t="s">
        <v>43</v>
      </c>
      <c r="B39" s="14"/>
      <c r="C39" s="9">
        <f>August!C39+B39</f>
        <v>19</v>
      </c>
      <c r="D39" s="15"/>
      <c r="E39" s="9">
        <f>August!E39+D39</f>
        <v>6</v>
      </c>
      <c r="F39" s="16"/>
      <c r="G39" s="9">
        <f>August!G39+F39</f>
        <v>4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0</v>
      </c>
      <c r="P39" s="20"/>
    </row>
    <row r="40" spans="1:16" ht="18" customHeight="1">
      <c r="A40" s="9" t="s">
        <v>44</v>
      </c>
      <c r="B40" s="14"/>
      <c r="C40" s="9">
        <f>August!C40+B40</f>
        <v>3</v>
      </c>
      <c r="D40" s="15"/>
      <c r="E40" s="9">
        <f>August!E40+D40</f>
        <v>58</v>
      </c>
      <c r="F40" s="16"/>
      <c r="G40" s="9">
        <f>August!G40+F40</f>
        <v>5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1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19"/>
      <c r="O41" s="9">
        <f>August!O41+N41</f>
        <v>0</v>
      </c>
      <c r="P41" s="20"/>
    </row>
    <row r="42" spans="1:16" ht="18" customHeight="1">
      <c r="A42" s="9" t="s">
        <v>46</v>
      </c>
      <c r="B42" s="14"/>
      <c r="C42" s="9">
        <f>August!C42+B42</f>
        <v>2</v>
      </c>
      <c r="D42" s="15"/>
      <c r="E42" s="9">
        <f>August!E42+D42</f>
        <v>1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2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6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542</v>
      </c>
      <c r="L45" s="19"/>
      <c r="M45" s="9">
        <f>August!M45+L45</f>
        <v>0</v>
      </c>
      <c r="N45" s="19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2</v>
      </c>
      <c r="F46" s="16"/>
      <c r="G46" s="9">
        <f>August!G46+F46</f>
        <v>74</v>
      </c>
      <c r="H46" s="17"/>
      <c r="I46" s="9">
        <f>August!I46+H46</f>
        <v>0</v>
      </c>
      <c r="J46" s="18"/>
      <c r="K46" s="9">
        <f>August!K46+J46</f>
        <v>1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30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85</v>
      </c>
      <c r="L47" s="19"/>
      <c r="M47" s="9">
        <f>August!M47+L47</f>
        <v>0</v>
      </c>
      <c r="N47" s="19"/>
      <c r="O47" s="9">
        <f>August!O47+N47</f>
        <v>0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3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2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1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2</v>
      </c>
      <c r="F51" s="16"/>
      <c r="G51" s="9">
        <f>August!G51+F51</f>
        <v>1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2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2</v>
      </c>
      <c r="D53" s="15"/>
      <c r="E53" s="9">
        <f>August!E53+D53</f>
        <v>113</v>
      </c>
      <c r="F53" s="16"/>
      <c r="G53" s="9">
        <f>August!G53+F53</f>
        <v>51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19"/>
      <c r="O53" s="9">
        <f>August!O53+N53</f>
        <v>1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113</v>
      </c>
      <c r="F54" s="16"/>
      <c r="G54" s="9">
        <f>August!G54+F54</f>
        <v>68</v>
      </c>
      <c r="H54" s="17"/>
      <c r="I54" s="9">
        <f>August!I54+H54</f>
        <v>0</v>
      </c>
      <c r="J54" s="18"/>
      <c r="K54" s="9">
        <f>August!K54+J54</f>
        <v>9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58</v>
      </c>
      <c r="D57" s="11"/>
      <c r="E57" s="11">
        <f>August!E57+D55</f>
        <v>691</v>
      </c>
      <c r="F57" s="11"/>
      <c r="G57" s="11">
        <f>August!G57+F55</f>
        <v>3263</v>
      </c>
      <c r="H57" s="11"/>
      <c r="I57" s="11">
        <f>August!I57+H55</f>
        <v>135</v>
      </c>
      <c r="J57" s="11"/>
      <c r="K57" s="11">
        <f>August!K57+J55</f>
        <v>668</v>
      </c>
      <c r="L57" s="11"/>
      <c r="M57" s="11">
        <f>August!M57+L55</f>
        <v>0</v>
      </c>
      <c r="N57" s="11"/>
      <c r="O57" s="11">
        <f>August!O57+N55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2010-12-22T16:56:11Z</cp:lastPrinted>
  <dcterms:created xsi:type="dcterms:W3CDTF">2010-10-14T14:44:25Z</dcterms:created>
  <dcterms:modified xsi:type="dcterms:W3CDTF">2012-04-18T15:04:07Z</dcterms:modified>
  <cp:category/>
  <cp:version/>
  <cp:contentType/>
  <cp:contentStatus/>
</cp:coreProperties>
</file>